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C:\Users\Personal\Desktop\INVERSIÓN SOCIAL 2020\PAGINA WEB\"/>
    </mc:Choice>
  </mc:AlternateContent>
  <xr:revisionPtr revIDLastSave="0" documentId="8_{EEFF1165-72EE-49AE-8C8A-EE93DA1150A2}" xr6:coauthVersionLast="45" xr6:coauthVersionMax="45" xr10:uidLastSave="{00000000-0000-0000-0000-000000000000}"/>
  <bookViews>
    <workbookView xWindow="-120" yWindow="-120" windowWidth="20730" windowHeight="11160" activeTab="1" xr2:uid="{00000000-000D-0000-FFFF-FFFF00000000}"/>
  </bookViews>
  <sheets>
    <sheet name="Instrucciones" sheetId="5" r:id="rId1"/>
    <sheet name="Base de Datos" sheetId="1" r:id="rId2"/>
    <sheet name="Validaciones" sheetId="2" state="hidden" r:id="rId3"/>
    <sheet name="BDContratos" sheetId="4" state="hidden" r:id="rId4"/>
  </sheets>
  <externalReferences>
    <externalReference r:id="rId5"/>
  </externalReferences>
  <definedNames>
    <definedName name="_xlnm._FilterDatabase" localSheetId="3" hidden="1">BDContratos!$AO$6:$AO$612</definedName>
    <definedName name="Amazonas">Validaciones!$AA$3:$AA$13</definedName>
    <definedName name="Ambiental">Validaciones!$N$29:$N$33</definedName>
    <definedName name="Anexo_F">Validaciones!$L$3:$L$5</definedName>
    <definedName name="Antioquia">Validaciones!$AA$14:$AA$138</definedName>
    <definedName name="Arauca">Validaciones!$AA$139:$AA$145</definedName>
    <definedName name="Atlántico">Validaciones!$AA$148:$AA$170</definedName>
    <definedName name="Bogotá_D.C.">Validaciones!$AA$171</definedName>
    <definedName name="Bolívar">Validaciones!$AA$172:$AA$217</definedName>
    <definedName name="Boyacá">Validaciones!$AA$218:$AA$340</definedName>
    <definedName name="Caldas">Validaciones!$AA$341:$AA$367</definedName>
    <definedName name="Capital_Económico_y_Competitivo">Validaciones!$M$10:$M$12</definedName>
    <definedName name="Capital_Humano_y_Ambiental">Validaciones!$M$6:$M$9</definedName>
    <definedName name="Capital_Social">Validaciones!$M$3:$M$5</definedName>
    <definedName name="Caquetá">Validaciones!$AA$368:$AA$383</definedName>
    <definedName name="Casanare">Validaciones!$AA$384:$AA$402</definedName>
    <definedName name="Cauca">Validaciones!$AA$403:$AA$444</definedName>
    <definedName name="Cesar">Validaciones!$AA$445:$AA$469</definedName>
    <definedName name="Chocó">Validaciones!$AA$470:$AA$500</definedName>
    <definedName name="Columna10Dirigidoa">[1]!Tabla1[[#All],[Dirigido a:]]</definedName>
    <definedName name="Columna11Asunto">[1]!Tabla1[[#All],[Asunto]]</definedName>
    <definedName name="Columna12Tema">[1]!Tabla1[[#All],[Tema]]</definedName>
    <definedName name="Columna13Contrato">[1]!Tabla1[[#All],[Contrato]]</definedName>
    <definedName name="Columna14Municipio">[1]!Tabla1[[#All],[Municipio]]</definedName>
    <definedName name="Columna15Departamento">[1]!Tabla1[[#All],[Departamento]]</definedName>
    <definedName name="Columna16FechadeRecibidoenlaGerencia">[1]!Tabla1[[#All],[Fecha de Recibido en la Gerencia]]</definedName>
    <definedName name="Columna17FechaAsignaciónProfesional">[1]!Tabla1[[#All],[Fecha Asignación Profesional]]</definedName>
    <definedName name="Columna18ResponsableProfesionaldeApoyo">[1]!Tabla1[[#All],[Responsable / Profesional de Apoyo]]</definedName>
    <definedName name="Columna19FechadeCierre">[1]!Tabla1[[#All],[Fecha de Cierre]]</definedName>
    <definedName name="Columna1No">[1]!Tabla1[[#All],[No]]</definedName>
    <definedName name="Columna20RadicadoyIDdeCierres">[1]!Tabla1[[#All],[Radicado y ID de Cierre]]</definedName>
    <definedName name="Columna21Observaciones">[1]!Tabla1[[#All],[Observaciones]]</definedName>
    <definedName name="Columna22CorreoElectronico">[1]!Tabla1[[#All],[Correo Electrónico?]]</definedName>
    <definedName name="Columna23Apostal472">[1]!Tabla1[[#All],[Apostal 472]]</definedName>
    <definedName name="Columna24PendienteRespuestaEmpresa">[1]!Tabla1[[#All],[Pendiente Respuesta Empresa]]</definedName>
    <definedName name="Columna25EnvíoProfesionalResponsable">[1]!Tabla1[[#All],[Envío Profesional Responsable Contrato]]</definedName>
    <definedName name="Columna2Gerencia">[1]!Tabla1[[#All],[Gerencia]]</definedName>
    <definedName name="Columna3ResponsableDiligenciamiento">[1]!Tabla1[[#All],[Responsable Diligenciamiento]]</definedName>
    <definedName name="Columna4RadicadoyID">[1]!Tabla1[[#All],[Radicado y ID]]</definedName>
    <definedName name="Columna5FechadeSolicitud">[1]!Tabla1[[#All],[Fecha de Solicitud]]</definedName>
    <definedName name="Columna6Términosdías">[1]!Tabla1[[#All],[Términos (días)]]</definedName>
    <definedName name="Columna7Prórrogadías">[1]!Tabla1[[#All],[Prórroga (días)]]</definedName>
    <definedName name="Columna8Peticionario">[1]!Tabla1[[#All],[Peticionario]]</definedName>
    <definedName name="Columna9Remitente">[1]!Tabla1[[#All],[Remitente]]</definedName>
    <definedName name="contratos">Tabla3[[#All],[Nombre Completo]]</definedName>
    <definedName name="Córdoba">Validaciones!$AA$501:$AA$530</definedName>
    <definedName name="Cundinamarca">Validaciones!$AA$531:$AA$646</definedName>
    <definedName name="Departamentos">Validaciones!$X$3:$X$35</definedName>
    <definedName name="Educación">Validaciones!$N$21:$N$25</definedName>
    <definedName name="Fomento_del_Valor_Compartido_alrededor_de_la_Industria__Empleo_y_Microempresas">Validaciones!$N$35:$N$38</definedName>
    <definedName name="Fortalecimiento_Comunitario">Validaciones!$N$3:$N$7</definedName>
    <definedName name="Fortalecimiento_de_las_Potencialidades_Productivas_y_Económicas_de_la_Región">Validaciones!$N$39:$N$42</definedName>
    <definedName name="Fortalecimiento_de_Minorías_Étnicas">Validaciones!$N$12:$N$14</definedName>
    <definedName name="Fortalecimiento_Institucional">Validaciones!$N$8:$N$11</definedName>
    <definedName name="Gerencia">[1]Validaciones!$B$3:$B$5</definedName>
    <definedName name="Guainía">Validaciones!$AA$647:$AA$655</definedName>
    <definedName name="Guaviare">Validaciones!$AA$656:$AA$659</definedName>
    <definedName name="Hábitat_Agua_y_Saneamiento_Básico">Validaciones!$N$26:$N$28</definedName>
    <definedName name="Huila">Validaciones!$AA$660:$AA$696</definedName>
    <definedName name="La_Guajira">Validaciones!$AA$697:$AA$711</definedName>
    <definedName name="Magdalena">Validaciones!$AA$712:$AA$741</definedName>
    <definedName name="Meta">Validaciones!$AA$742:$AA$770</definedName>
    <definedName name="Nariño">Validaciones!$AA$771:$AA$834</definedName>
    <definedName name="Norte_de_Santander">Validaciones!$AA$835:$AA$874</definedName>
    <definedName name="Pre_inversión">Validaciones!$N$34</definedName>
    <definedName name="Putumayo">Validaciones!$AA$875:$AA$887</definedName>
    <definedName name="Quindío">Validaciones!$AA$888:$AA$899</definedName>
    <definedName name="ResponsableDiligenciamiento">[1]Validaciones!$D$3:$D$6</definedName>
    <definedName name="Risaralda">Validaciones!$AA$900:$AA$913</definedName>
    <definedName name="Salud">Validaciones!$N$15:$N$20</definedName>
    <definedName name="San_Andrés_y_Providencia">Validaciones!$AA$146:$AA$147</definedName>
    <definedName name="Santander">Validaciones!$AA$914:$AA$1000</definedName>
    <definedName name="Sucre">Validaciones!$AA$1001:$AA$1026</definedName>
    <definedName name="Tipo_de_PBC">Validaciones!$J$3:$J$8</definedName>
    <definedName name="Tolima">Validaciones!$AA$1027:$AA$1073</definedName>
    <definedName name="Valle_del_Cauca">Validaciones!$AA$1074:$AA$1115</definedName>
    <definedName name="Vaupés">Validaciones!$AA$1116:$AA$1121</definedName>
    <definedName name="Vichada">Validaciones!$AA$1122:$AA$1125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 i="1" l="1"/>
  <c r="AQ5" i="1" l="1"/>
  <c r="AP5" i="1"/>
  <c r="AO5" i="1"/>
  <c r="AN5" i="1"/>
  <c r="AI1" i="2"/>
  <c r="F8" i="1"/>
  <c r="G8" i="1"/>
  <c r="H8" i="1"/>
  <c r="M8" i="1"/>
  <c r="AD8" i="1"/>
  <c r="AD9" i="1"/>
  <c r="AD10" i="1"/>
  <c r="AD11" i="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F616" i="2"/>
  <c r="F615" i="2"/>
  <c r="F614" i="2"/>
  <c r="F613" i="2"/>
  <c r="F612" i="2"/>
  <c r="F611" i="2"/>
  <c r="F610" i="2"/>
  <c r="F609" i="2"/>
  <c r="F608" i="2"/>
  <c r="F607" i="2"/>
  <c r="F606" i="2"/>
  <c r="F605" i="2"/>
  <c r="F604" i="2"/>
  <c r="F603" i="2"/>
  <c r="F602" i="2"/>
  <c r="F601" i="2"/>
  <c r="F600" i="2"/>
  <c r="F599" i="2"/>
  <c r="F598" i="2"/>
  <c r="F597" i="2"/>
  <c r="F596" i="2"/>
  <c r="F595" i="2"/>
  <c r="F594" i="2"/>
  <c r="F593" i="2"/>
  <c r="F592" i="2"/>
  <c r="F591" i="2"/>
  <c r="F590" i="2"/>
  <c r="F589" i="2"/>
  <c r="F588" i="2"/>
  <c r="F587" i="2"/>
  <c r="F586" i="2"/>
  <c r="F585" i="2"/>
  <c r="F584" i="2"/>
  <c r="F583" i="2"/>
  <c r="F582" i="2"/>
  <c r="F581" i="2"/>
  <c r="F580" i="2"/>
  <c r="F579" i="2"/>
  <c r="F578" i="2"/>
  <c r="F577" i="2"/>
  <c r="F576" i="2"/>
  <c r="F575" i="2"/>
  <c r="F574" i="2"/>
  <c r="F573" i="2"/>
  <c r="F572" i="2"/>
  <c r="F571" i="2"/>
  <c r="F570" i="2"/>
  <c r="F569" i="2"/>
  <c r="F568" i="2"/>
  <c r="F567" i="2"/>
  <c r="F566" i="2"/>
  <c r="F565" i="2"/>
  <c r="F564" i="2"/>
  <c r="F563" i="2"/>
  <c r="F562" i="2"/>
  <c r="F561" i="2"/>
  <c r="F560" i="2"/>
  <c r="F559" i="2"/>
  <c r="F558" i="2"/>
  <c r="F557" i="2"/>
  <c r="F556" i="2"/>
  <c r="F555" i="2"/>
  <c r="F554" i="2"/>
  <c r="F553" i="2"/>
  <c r="F552" i="2"/>
  <c r="F551" i="2"/>
  <c r="F550" i="2"/>
  <c r="F549" i="2"/>
  <c r="F548" i="2"/>
  <c r="F547" i="2"/>
  <c r="F546" i="2"/>
  <c r="F545" i="2"/>
  <c r="F544" i="2"/>
  <c r="F543" i="2"/>
  <c r="F542" i="2"/>
  <c r="F541" i="2"/>
  <c r="F540" i="2"/>
  <c r="F539" i="2"/>
  <c r="F538" i="2"/>
  <c r="F537" i="2"/>
  <c r="F536" i="2"/>
  <c r="F535" i="2"/>
  <c r="F534" i="2"/>
  <c r="F533" i="2"/>
  <c r="F532" i="2"/>
  <c r="F531" i="2"/>
  <c r="F530" i="2"/>
  <c r="F529" i="2"/>
  <c r="F528" i="2"/>
  <c r="F527" i="2"/>
  <c r="F526" i="2"/>
  <c r="F525" i="2"/>
  <c r="F524" i="2"/>
  <c r="F523" i="2"/>
  <c r="F522" i="2"/>
  <c r="F521" i="2"/>
  <c r="F520" i="2"/>
  <c r="F519" i="2"/>
  <c r="F518" i="2"/>
  <c r="F517" i="2"/>
  <c r="F516" i="2"/>
  <c r="F515" i="2"/>
  <c r="F514" i="2"/>
  <c r="F513" i="2"/>
  <c r="F512" i="2"/>
  <c r="F511" i="2"/>
  <c r="F510" i="2"/>
  <c r="F509" i="2"/>
  <c r="F508" i="2"/>
  <c r="F507" i="2"/>
  <c r="F506" i="2"/>
  <c r="F505" i="2"/>
  <c r="F504" i="2"/>
  <c r="F503" i="2"/>
  <c r="F502" i="2"/>
  <c r="F501" i="2"/>
  <c r="F500" i="2"/>
  <c r="F499" i="2"/>
  <c r="F498" i="2"/>
  <c r="F497" i="2"/>
  <c r="F496" i="2"/>
  <c r="F495" i="2"/>
  <c r="F494" i="2"/>
  <c r="F493" i="2"/>
  <c r="F492" i="2"/>
  <c r="F491" i="2"/>
  <c r="F490" i="2"/>
  <c r="F489" i="2"/>
  <c r="F488" i="2"/>
  <c r="F487" i="2"/>
  <c r="F486" i="2"/>
  <c r="F485" i="2"/>
  <c r="F484" i="2"/>
  <c r="F483" i="2"/>
  <c r="F482" i="2"/>
  <c r="F481" i="2"/>
  <c r="F480" i="2"/>
  <c r="F479" i="2"/>
  <c r="F478" i="2"/>
  <c r="F477" i="2"/>
  <c r="F476" i="2"/>
  <c r="F475" i="2"/>
  <c r="F474" i="2"/>
  <c r="F473" i="2"/>
  <c r="F472" i="2"/>
  <c r="F471" i="2"/>
  <c r="F470" i="2"/>
  <c r="F469" i="2"/>
  <c r="F468" i="2"/>
  <c r="F467" i="2"/>
  <c r="F466" i="2"/>
  <c r="F465" i="2"/>
  <c r="F464" i="2"/>
  <c r="F463" i="2"/>
  <c r="F462" i="2"/>
  <c r="F461" i="2"/>
  <c r="F460" i="2"/>
  <c r="F459" i="2"/>
  <c r="F458" i="2"/>
  <c r="F457" i="2"/>
  <c r="F456" i="2"/>
  <c r="F455" i="2"/>
  <c r="F454" i="2"/>
  <c r="F453" i="2"/>
  <c r="F452" i="2"/>
  <c r="F451" i="2"/>
  <c r="F450" i="2"/>
  <c r="F449" i="2"/>
  <c r="F448" i="2"/>
  <c r="F447" i="2"/>
  <c r="F446" i="2"/>
  <c r="F445" i="2"/>
  <c r="F444" i="2"/>
  <c r="F443" i="2"/>
  <c r="F442" i="2"/>
  <c r="F441" i="2"/>
  <c r="F440" i="2"/>
  <c r="F439" i="2"/>
  <c r="F438" i="2"/>
  <c r="F437" i="2"/>
  <c r="F436" i="2"/>
  <c r="F435" i="2"/>
  <c r="F434" i="2"/>
  <c r="F433" i="2"/>
  <c r="F432" i="2"/>
  <c r="F431" i="2"/>
  <c r="F430" i="2"/>
  <c r="F429" i="2"/>
  <c r="F428" i="2"/>
  <c r="F427" i="2"/>
  <c r="F426" i="2"/>
  <c r="F425" i="2"/>
  <c r="F424" i="2"/>
  <c r="F423" i="2"/>
  <c r="F422" i="2"/>
  <c r="F421" i="2"/>
  <c r="F420" i="2"/>
  <c r="F419" i="2"/>
  <c r="F418" i="2"/>
  <c r="F417" i="2"/>
  <c r="F416" i="2"/>
  <c r="F415" i="2"/>
  <c r="F414" i="2"/>
  <c r="F413" i="2"/>
  <c r="F412" i="2"/>
  <c r="F411" i="2"/>
  <c r="F410" i="2"/>
  <c r="F409" i="2"/>
  <c r="F408" i="2"/>
  <c r="F407" i="2"/>
  <c r="F406" i="2"/>
  <c r="F405" i="2"/>
  <c r="F404" i="2"/>
  <c r="F403" i="2"/>
  <c r="F402" i="2"/>
  <c r="F401" i="2"/>
  <c r="F400" i="2"/>
  <c r="F399" i="2"/>
  <c r="F398" i="2"/>
  <c r="F397" i="2"/>
  <c r="F396" i="2"/>
  <c r="F395" i="2"/>
  <c r="F394" i="2"/>
  <c r="F393" i="2"/>
  <c r="F392" i="2"/>
  <c r="F391" i="2"/>
  <c r="F390" i="2"/>
  <c r="F389" i="2"/>
  <c r="F388" i="2"/>
  <c r="F387" i="2"/>
  <c r="F386" i="2"/>
  <c r="F385" i="2"/>
  <c r="F384" i="2"/>
  <c r="F383" i="2"/>
  <c r="F382" i="2"/>
  <c r="F381" i="2"/>
  <c r="F380" i="2"/>
  <c r="F379" i="2"/>
  <c r="F378" i="2"/>
  <c r="F377" i="2"/>
  <c r="F376" i="2"/>
  <c r="F375" i="2"/>
  <c r="F374" i="2"/>
  <c r="F373" i="2"/>
  <c r="F372" i="2"/>
  <c r="F371" i="2"/>
  <c r="F370" i="2"/>
  <c r="F369" i="2"/>
  <c r="F368" i="2"/>
  <c r="F367" i="2"/>
  <c r="F366" i="2"/>
  <c r="F365" i="2"/>
  <c r="F364" i="2"/>
  <c r="F363" i="2"/>
  <c r="F362" i="2"/>
  <c r="F361" i="2"/>
  <c r="F360" i="2"/>
  <c r="F359" i="2"/>
  <c r="F358" i="2"/>
  <c r="F357" i="2"/>
  <c r="F356" i="2"/>
  <c r="F355" i="2"/>
  <c r="F354" i="2"/>
  <c r="F353" i="2"/>
  <c r="F352" i="2"/>
  <c r="F351" i="2"/>
  <c r="F350" i="2"/>
  <c r="F349" i="2"/>
  <c r="F348" i="2"/>
  <c r="F347" i="2"/>
  <c r="F346" i="2"/>
  <c r="F345" i="2"/>
  <c r="F344" i="2"/>
  <c r="F343" i="2"/>
  <c r="F342" i="2"/>
  <c r="F341" i="2"/>
  <c r="F340" i="2"/>
  <c r="F339" i="2"/>
  <c r="F338" i="2"/>
  <c r="F337" i="2"/>
  <c r="F336" i="2"/>
  <c r="F335" i="2"/>
  <c r="F334" i="2"/>
  <c r="F333" i="2"/>
  <c r="F332" i="2"/>
  <c r="F331" i="2"/>
  <c r="F330" i="2"/>
  <c r="F329" i="2"/>
  <c r="F328" i="2"/>
  <c r="F327" i="2"/>
  <c r="F326" i="2"/>
  <c r="F325" i="2"/>
  <c r="F324" i="2"/>
  <c r="F323" i="2"/>
  <c r="F322" i="2"/>
  <c r="F321" i="2"/>
  <c r="F320" i="2"/>
  <c r="F319" i="2"/>
  <c r="F318" i="2"/>
  <c r="F317" i="2"/>
  <c r="F316" i="2"/>
  <c r="F315" i="2"/>
  <c r="F314" i="2"/>
  <c r="F313" i="2"/>
  <c r="F312" i="2"/>
  <c r="F311" i="2"/>
  <c r="F310" i="2"/>
  <c r="F309" i="2"/>
  <c r="F308" i="2"/>
  <c r="F307" i="2"/>
  <c r="F306" i="2"/>
  <c r="F305" i="2"/>
  <c r="F304" i="2"/>
  <c r="F303" i="2"/>
  <c r="F302" i="2"/>
  <c r="F301" i="2"/>
  <c r="F300" i="2"/>
  <c r="F299" i="2"/>
  <c r="F298" i="2"/>
  <c r="F297" i="2"/>
  <c r="F296" i="2"/>
  <c r="F295" i="2"/>
  <c r="F294" i="2"/>
  <c r="F293" i="2"/>
  <c r="F292" i="2"/>
  <c r="F291" i="2"/>
  <c r="F290" i="2"/>
  <c r="F289" i="2"/>
  <c r="F288" i="2"/>
  <c r="F287" i="2"/>
  <c r="F286" i="2"/>
  <c r="F285" i="2"/>
  <c r="F284" i="2"/>
  <c r="F283" i="2"/>
  <c r="F282" i="2"/>
  <c r="F281" i="2"/>
  <c r="F280" i="2"/>
  <c r="F279" i="2"/>
  <c r="F278" i="2"/>
  <c r="F277" i="2"/>
  <c r="F276" i="2"/>
  <c r="F275" i="2"/>
  <c r="F274" i="2"/>
  <c r="F273" i="2"/>
  <c r="F272" i="2"/>
  <c r="F271" i="2"/>
  <c r="F270" i="2"/>
  <c r="F269" i="2"/>
  <c r="F268" i="2"/>
  <c r="F267" i="2"/>
  <c r="F266" i="2"/>
  <c r="F265" i="2"/>
  <c r="F264" i="2"/>
  <c r="F263" i="2"/>
  <c r="F262" i="2"/>
  <c r="F261" i="2"/>
  <c r="F260" i="2"/>
  <c r="F259" i="2"/>
  <c r="F258" i="2"/>
  <c r="F257" i="2"/>
  <c r="F256" i="2"/>
  <c r="F255" i="2"/>
  <c r="F254" i="2"/>
  <c r="F253" i="2"/>
  <c r="F252" i="2"/>
  <c r="F251" i="2"/>
  <c r="F250" i="2"/>
  <c r="F249" i="2"/>
  <c r="F248" i="2"/>
  <c r="F247" i="2"/>
  <c r="F246" i="2"/>
  <c r="F245" i="2"/>
  <c r="F244" i="2"/>
  <c r="F243" i="2"/>
  <c r="F242" i="2"/>
  <c r="F241" i="2"/>
  <c r="F240" i="2"/>
  <c r="F239" i="2"/>
  <c r="F238" i="2"/>
  <c r="F237" i="2"/>
  <c r="F236" i="2"/>
  <c r="F235" i="2"/>
  <c r="F234" i="2"/>
  <c r="F233" i="2"/>
  <c r="F232" i="2"/>
  <c r="F231" i="2"/>
  <c r="F230" i="2"/>
  <c r="F229" i="2"/>
  <c r="F228" i="2"/>
  <c r="F227" i="2"/>
  <c r="F226" i="2"/>
  <c r="F225" i="2"/>
  <c r="F224" i="2"/>
  <c r="F223" i="2"/>
  <c r="F222" i="2"/>
  <c r="F221" i="2"/>
  <c r="F220" i="2"/>
  <c r="F219" i="2"/>
  <c r="F218" i="2"/>
  <c r="F217" i="2"/>
  <c r="F216" i="2"/>
  <c r="F215" i="2"/>
  <c r="F214" i="2"/>
  <c r="F213" i="2"/>
  <c r="F212" i="2"/>
  <c r="F211" i="2"/>
  <c r="F210" i="2"/>
  <c r="F209" i="2"/>
  <c r="F208" i="2"/>
  <c r="F207" i="2"/>
  <c r="F206" i="2"/>
  <c r="F205" i="2"/>
  <c r="F204" i="2"/>
  <c r="F203" i="2"/>
  <c r="F202" i="2"/>
  <c r="F201" i="2"/>
  <c r="F200" i="2"/>
  <c r="F199" i="2"/>
  <c r="F198" i="2"/>
  <c r="F197" i="2"/>
  <c r="F196" i="2"/>
  <c r="F195" i="2"/>
  <c r="F194" i="2"/>
  <c r="F193" i="2"/>
  <c r="F192" i="2"/>
  <c r="F191" i="2"/>
  <c r="F190" i="2"/>
  <c r="F189" i="2"/>
  <c r="F188" i="2"/>
  <c r="F187" i="2"/>
  <c r="F186" i="2"/>
  <c r="F185" i="2"/>
  <c r="F184" i="2"/>
  <c r="F183" i="2"/>
  <c r="F182" i="2"/>
  <c r="F181" i="2"/>
  <c r="F180" i="2"/>
  <c r="F179" i="2"/>
  <c r="F178" i="2"/>
  <c r="F177" i="2"/>
  <c r="F176" i="2"/>
  <c r="F175" i="2"/>
  <c r="F174" i="2"/>
  <c r="F173" i="2"/>
  <c r="F172" i="2"/>
  <c r="F171" i="2"/>
  <c r="F170" i="2"/>
  <c r="F169" i="2"/>
  <c r="F168" i="2"/>
  <c r="F167" i="2"/>
  <c r="F166" i="2"/>
  <c r="F165" i="2"/>
  <c r="F164" i="2"/>
  <c r="F163" i="2"/>
  <c r="F162" i="2"/>
  <c r="F161" i="2"/>
  <c r="F160" i="2"/>
  <c r="F159" i="2"/>
  <c r="F158" i="2"/>
  <c r="F157" i="2"/>
  <c r="F156" i="2"/>
  <c r="F155" i="2"/>
  <c r="F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8" i="2"/>
  <c r="F127" i="2"/>
  <c r="F126" i="2"/>
  <c r="F125" i="2"/>
  <c r="F124" i="2"/>
  <c r="F123" i="2"/>
  <c r="F122" i="2"/>
  <c r="F121" i="2"/>
  <c r="F120" i="2"/>
  <c r="F119" i="2"/>
  <c r="F118" i="2"/>
  <c r="F117" i="2"/>
  <c r="F116" i="2"/>
  <c r="F115" i="2"/>
  <c r="F114" i="2"/>
  <c r="F113" i="2"/>
  <c r="F112" i="2"/>
  <c r="F111" i="2"/>
  <c r="F110" i="2"/>
  <c r="F109" i="2"/>
  <c r="F108" i="2"/>
  <c r="F107" i="2"/>
  <c r="F106" i="2"/>
  <c r="F105" i="2"/>
  <c r="F104" i="2"/>
  <c r="F103" i="2"/>
  <c r="F102" i="2"/>
  <c r="F101" i="2"/>
  <c r="F100" i="2"/>
  <c r="F99" i="2"/>
  <c r="F98" i="2"/>
  <c r="F97" i="2"/>
  <c r="F96" i="2"/>
  <c r="F95" i="2"/>
  <c r="F94" i="2"/>
  <c r="F93" i="2"/>
  <c r="F92" i="2"/>
  <c r="F91" i="2"/>
  <c r="F90" i="2"/>
  <c r="F89" i="2"/>
  <c r="F88" i="2"/>
  <c r="F87" i="2"/>
  <c r="F86" i="2"/>
  <c r="F85" i="2"/>
  <c r="F84" i="2"/>
  <c r="F83" i="2"/>
  <c r="F82" i="2"/>
  <c r="F81" i="2"/>
  <c r="F80" i="2"/>
  <c r="F79" i="2"/>
  <c r="F78" i="2"/>
  <c r="F77" i="2"/>
  <c r="F76" i="2"/>
  <c r="F75" i="2"/>
  <c r="F74" i="2"/>
  <c r="F73" i="2"/>
  <c r="F72" i="2"/>
  <c r="F71" i="2"/>
  <c r="F70" i="2"/>
  <c r="F69" i="2"/>
  <c r="F68"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1" i="2"/>
  <c r="F9" i="1" l="1"/>
  <c r="F10" i="1"/>
  <c r="F11" i="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0" i="1"/>
  <c r="F181"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0" i="1"/>
  <c r="F341" i="1"/>
  <c r="F342" i="1"/>
  <c r="F343" i="1"/>
  <c r="F344" i="1"/>
  <c r="F345" i="1"/>
  <c r="F346" i="1"/>
  <c r="F347" i="1"/>
  <c r="F348" i="1"/>
  <c r="F349" i="1"/>
  <c r="F350" i="1"/>
  <c r="F351" i="1"/>
  <c r="F352" i="1"/>
  <c r="F353" i="1"/>
  <c r="F354" i="1"/>
  <c r="F355" i="1"/>
  <c r="F356" i="1"/>
  <c r="F357" i="1"/>
  <c r="F358" i="1"/>
  <c r="F359" i="1"/>
  <c r="F360" i="1"/>
  <c r="F361" i="1"/>
  <c r="F362" i="1"/>
  <c r="F363" i="1"/>
  <c r="F364" i="1"/>
  <c r="F365" i="1"/>
  <c r="F366" i="1"/>
  <c r="F367" i="1"/>
  <c r="F368" i="1"/>
  <c r="F369" i="1"/>
  <c r="F370" i="1"/>
  <c r="F371" i="1"/>
  <c r="F372" i="1"/>
  <c r="F373" i="1"/>
  <c r="F374" i="1"/>
  <c r="F375" i="1"/>
  <c r="F376" i="1"/>
  <c r="F377" i="1"/>
  <c r="F378" i="1"/>
  <c r="F379" i="1"/>
  <c r="F380" i="1"/>
  <c r="F381" i="1"/>
  <c r="F382" i="1"/>
  <c r="F383" i="1"/>
  <c r="F384" i="1"/>
  <c r="F385" i="1"/>
  <c r="F386" i="1"/>
  <c r="F387" i="1"/>
  <c r="F388" i="1"/>
  <c r="F389" i="1"/>
  <c r="F390" i="1"/>
  <c r="F391" i="1"/>
  <c r="F392" i="1"/>
  <c r="F393" i="1"/>
  <c r="F394" i="1"/>
  <c r="F395" i="1"/>
  <c r="F396" i="1"/>
  <c r="F397" i="1"/>
  <c r="F398" i="1"/>
  <c r="F399" i="1"/>
  <c r="F400" i="1"/>
  <c r="F401" i="1"/>
  <c r="F402" i="1"/>
  <c r="F403" i="1"/>
  <c r="F404" i="1"/>
  <c r="F405" i="1"/>
  <c r="F406" i="1"/>
  <c r="F407" i="1"/>
  <c r="F408" i="1"/>
  <c r="F409" i="1"/>
  <c r="F410" i="1"/>
  <c r="F411" i="1"/>
  <c r="F412" i="1"/>
  <c r="F413" i="1"/>
  <c r="F414" i="1"/>
  <c r="F415" i="1"/>
  <c r="F416" i="1"/>
  <c r="F417" i="1"/>
  <c r="F418" i="1"/>
  <c r="F419" i="1"/>
  <c r="F420" i="1"/>
  <c r="F421" i="1"/>
  <c r="F422" i="1"/>
  <c r="F423" i="1"/>
  <c r="F424" i="1"/>
  <c r="F425" i="1"/>
  <c r="F426" i="1"/>
  <c r="F427" i="1"/>
  <c r="F428" i="1"/>
  <c r="F429" i="1"/>
  <c r="F430" i="1"/>
  <c r="F431" i="1"/>
  <c r="F432" i="1"/>
  <c r="F433" i="1"/>
  <c r="F434" i="1"/>
  <c r="F435" i="1"/>
  <c r="F436" i="1"/>
  <c r="F437" i="1"/>
  <c r="F438" i="1"/>
  <c r="F439" i="1"/>
  <c r="F440" i="1"/>
  <c r="F441" i="1"/>
  <c r="F442" i="1"/>
  <c r="F443" i="1"/>
  <c r="F444" i="1"/>
  <c r="F445" i="1"/>
  <c r="F446" i="1"/>
  <c r="F447" i="1"/>
  <c r="F448" i="1"/>
  <c r="F449" i="1"/>
  <c r="F450" i="1"/>
  <c r="F451" i="1"/>
  <c r="F452" i="1"/>
  <c r="F453" i="1"/>
  <c r="F454" i="1"/>
  <c r="F455" i="1"/>
  <c r="F456" i="1"/>
  <c r="F457" i="1"/>
  <c r="F458" i="1"/>
  <c r="F459" i="1"/>
  <c r="F460" i="1"/>
  <c r="F461" i="1"/>
  <c r="F462" i="1"/>
  <c r="F463" i="1"/>
  <c r="F464" i="1"/>
  <c r="F465" i="1"/>
  <c r="F466"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540" i="1"/>
  <c r="F541" i="1"/>
  <c r="F542" i="1"/>
  <c r="F543" i="1"/>
  <c r="F544" i="1"/>
  <c r="F545" i="1"/>
  <c r="F546" i="1"/>
  <c r="F547" i="1"/>
  <c r="F548" i="1"/>
  <c r="F549" i="1"/>
  <c r="F550" i="1"/>
  <c r="F551" i="1"/>
  <c r="F552" i="1"/>
  <c r="F553" i="1"/>
  <c r="F554" i="1"/>
  <c r="F555" i="1"/>
  <c r="F556" i="1"/>
  <c r="F557" i="1"/>
  <c r="F558" i="1"/>
  <c r="F559" i="1"/>
  <c r="F560" i="1"/>
  <c r="F561" i="1"/>
  <c r="F562" i="1"/>
  <c r="F563" i="1"/>
  <c r="F564" i="1"/>
  <c r="F565" i="1"/>
  <c r="F566" i="1"/>
  <c r="F567" i="1"/>
  <c r="F568" i="1"/>
  <c r="F569" i="1"/>
  <c r="F570" i="1"/>
  <c r="F571" i="1"/>
  <c r="F572" i="1"/>
  <c r="F573" i="1"/>
  <c r="F574" i="1"/>
  <c r="F575" i="1"/>
  <c r="F576" i="1"/>
  <c r="F577" i="1"/>
  <c r="F578" i="1"/>
  <c r="F579" i="1"/>
  <c r="F580" i="1"/>
  <c r="F581" i="1"/>
  <c r="F582" i="1"/>
  <c r="F583" i="1"/>
  <c r="F584" i="1"/>
  <c r="F585" i="1"/>
  <c r="F586" i="1"/>
  <c r="F587" i="1"/>
  <c r="F588" i="1"/>
  <c r="F589" i="1"/>
  <c r="F590" i="1"/>
  <c r="F591" i="1"/>
  <c r="F592" i="1"/>
  <c r="F593" i="1"/>
  <c r="F594" i="1"/>
  <c r="F595" i="1"/>
  <c r="F596" i="1"/>
  <c r="F597" i="1"/>
  <c r="F598" i="1"/>
  <c r="F599" i="1"/>
  <c r="F600" i="1"/>
  <c r="F601" i="1"/>
  <c r="F602" i="1"/>
  <c r="F603" i="1"/>
  <c r="F604" i="1"/>
  <c r="F605" i="1"/>
  <c r="F606" i="1"/>
  <c r="F607" i="1"/>
  <c r="F608" i="1"/>
  <c r="F609" i="1"/>
  <c r="F610" i="1"/>
  <c r="F611" i="1"/>
  <c r="F612" i="1"/>
  <c r="F613" i="1"/>
  <c r="F614" i="1"/>
  <c r="F615" i="1"/>
  <c r="F616" i="1"/>
  <c r="F617" i="1"/>
  <c r="F618" i="1"/>
  <c r="F619" i="1"/>
  <c r="F620" i="1"/>
  <c r="F621" i="1"/>
  <c r="F622" i="1"/>
  <c r="F623" i="1"/>
  <c r="F624" i="1"/>
  <c r="F625" i="1"/>
  <c r="F626" i="1"/>
  <c r="F627" i="1"/>
  <c r="F628" i="1"/>
  <c r="F629" i="1"/>
  <c r="F630" i="1"/>
  <c r="F631" i="1"/>
  <c r="F632" i="1"/>
  <c r="F633" i="1"/>
  <c r="F634" i="1"/>
  <c r="F635" i="1"/>
  <c r="F636" i="1"/>
  <c r="F637" i="1"/>
  <c r="F638" i="1"/>
  <c r="F639" i="1"/>
  <c r="F640" i="1"/>
  <c r="F641" i="1"/>
  <c r="F642" i="1"/>
  <c r="F643" i="1"/>
  <c r="F644" i="1"/>
  <c r="F645" i="1"/>
  <c r="F646" i="1"/>
  <c r="F647" i="1"/>
  <c r="F648" i="1"/>
  <c r="F649" i="1"/>
  <c r="F650" i="1"/>
  <c r="F651" i="1"/>
  <c r="F652" i="1"/>
  <c r="F653" i="1"/>
  <c r="F654" i="1"/>
  <c r="F655" i="1"/>
  <c r="F656" i="1"/>
  <c r="F657" i="1"/>
  <c r="F658" i="1"/>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89" i="1"/>
  <c r="F990" i="1"/>
  <c r="F991" i="1"/>
  <c r="F992" i="1"/>
  <c r="F993" i="1"/>
  <c r="F994" i="1"/>
  <c r="F995" i="1"/>
  <c r="F996" i="1"/>
  <c r="F997" i="1"/>
  <c r="F998" i="1"/>
  <c r="F999" i="1"/>
  <c r="F1000" i="1"/>
  <c r="F1001" i="1"/>
  <c r="M9" i="1"/>
  <c r="M10" i="1"/>
  <c r="M11" i="1"/>
  <c r="M12" i="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196" i="1"/>
  <c r="M197" i="1"/>
  <c r="M198" i="1"/>
  <c r="M199" i="1"/>
  <c r="M200" i="1"/>
  <c r="M201" i="1"/>
  <c r="M202" i="1"/>
  <c r="M203" i="1"/>
  <c r="M204" i="1"/>
  <c r="M205" i="1"/>
  <c r="M206" i="1"/>
  <c r="M207" i="1"/>
  <c r="M208" i="1"/>
  <c r="M209" i="1"/>
  <c r="M210" i="1"/>
  <c r="M211" i="1"/>
  <c r="M212" i="1"/>
  <c r="M213" i="1"/>
  <c r="M214" i="1"/>
  <c r="M215" i="1"/>
  <c r="M216" i="1"/>
  <c r="M217" i="1"/>
  <c r="M218" i="1"/>
  <c r="M219" i="1"/>
  <c r="M220" i="1"/>
  <c r="M221" i="1"/>
  <c r="M222" i="1"/>
  <c r="M223" i="1"/>
  <c r="M224" i="1"/>
  <c r="M225" i="1"/>
  <c r="M226" i="1"/>
  <c r="M227" i="1"/>
  <c r="M228" i="1"/>
  <c r="M229" i="1"/>
  <c r="M230" i="1"/>
  <c r="M231" i="1"/>
  <c r="M232" i="1"/>
  <c r="M233" i="1"/>
  <c r="M234" i="1"/>
  <c r="M235" i="1"/>
  <c r="M236" i="1"/>
  <c r="M237" i="1"/>
  <c r="M238" i="1"/>
  <c r="M239" i="1"/>
  <c r="M240" i="1"/>
  <c r="M241" i="1"/>
  <c r="M242" i="1"/>
  <c r="M243" i="1"/>
  <c r="M244" i="1"/>
  <c r="M245" i="1"/>
  <c r="M246" i="1"/>
  <c r="M247" i="1"/>
  <c r="M248" i="1"/>
  <c r="M249" i="1"/>
  <c r="M250" i="1"/>
  <c r="M251" i="1"/>
  <c r="M252" i="1"/>
  <c r="M253" i="1"/>
  <c r="M254" i="1"/>
  <c r="M255" i="1"/>
  <c r="M256" i="1"/>
  <c r="M257" i="1"/>
  <c r="M258" i="1"/>
  <c r="M259" i="1"/>
  <c r="M260" i="1"/>
  <c r="M261" i="1"/>
  <c r="M262" i="1"/>
  <c r="M263" i="1"/>
  <c r="M264" i="1"/>
  <c r="M265" i="1"/>
  <c r="M266" i="1"/>
  <c r="M267" i="1"/>
  <c r="M268" i="1"/>
  <c r="M269" i="1"/>
  <c r="M270" i="1"/>
  <c r="M271" i="1"/>
  <c r="M272" i="1"/>
  <c r="M273" i="1"/>
  <c r="M274" i="1"/>
  <c r="M275" i="1"/>
  <c r="M276" i="1"/>
  <c r="M277" i="1"/>
  <c r="M278" i="1"/>
  <c r="M279" i="1"/>
  <c r="M280" i="1"/>
  <c r="M281" i="1"/>
  <c r="M282" i="1"/>
  <c r="M283" i="1"/>
  <c r="M284" i="1"/>
  <c r="M285" i="1"/>
  <c r="M286" i="1"/>
  <c r="M287" i="1"/>
  <c r="M288" i="1"/>
  <c r="M289" i="1"/>
  <c r="M290" i="1"/>
  <c r="M291" i="1"/>
  <c r="M292" i="1"/>
  <c r="M293" i="1"/>
  <c r="M294" i="1"/>
  <c r="M295" i="1"/>
  <c r="M296" i="1"/>
  <c r="M297" i="1"/>
  <c r="M298" i="1"/>
  <c r="M299" i="1"/>
  <c r="M300" i="1"/>
  <c r="M301" i="1"/>
  <c r="M302" i="1"/>
  <c r="M303" i="1"/>
  <c r="M304" i="1"/>
  <c r="M305" i="1"/>
  <c r="M306" i="1"/>
  <c r="M307" i="1"/>
  <c r="M308" i="1"/>
  <c r="M309" i="1"/>
  <c r="M310" i="1"/>
  <c r="M311" i="1"/>
  <c r="M312" i="1"/>
  <c r="M313" i="1"/>
  <c r="M314" i="1"/>
  <c r="M315" i="1"/>
  <c r="M316" i="1"/>
  <c r="M317" i="1"/>
  <c r="M318" i="1"/>
  <c r="M319" i="1"/>
  <c r="M320" i="1"/>
  <c r="M321" i="1"/>
  <c r="M322" i="1"/>
  <c r="M323" i="1"/>
  <c r="M324" i="1"/>
  <c r="M325" i="1"/>
  <c r="M326" i="1"/>
  <c r="M327" i="1"/>
  <c r="M328" i="1"/>
  <c r="M329" i="1"/>
  <c r="M330" i="1"/>
  <c r="M331" i="1"/>
  <c r="M332" i="1"/>
  <c r="M333" i="1"/>
  <c r="M334" i="1"/>
  <c r="M335" i="1"/>
  <c r="M336" i="1"/>
  <c r="M337" i="1"/>
  <c r="M338" i="1"/>
  <c r="M339" i="1"/>
  <c r="M340" i="1"/>
  <c r="M341" i="1"/>
  <c r="M342" i="1"/>
  <c r="M343" i="1"/>
  <c r="M344" i="1"/>
  <c r="M345" i="1"/>
  <c r="M346" i="1"/>
  <c r="M347" i="1"/>
  <c r="M348" i="1"/>
  <c r="M349" i="1"/>
  <c r="M350" i="1"/>
  <c r="M351" i="1"/>
  <c r="M352" i="1"/>
  <c r="M353" i="1"/>
  <c r="M354" i="1"/>
  <c r="M355" i="1"/>
  <c r="M356" i="1"/>
  <c r="M357" i="1"/>
  <c r="M358" i="1"/>
  <c r="M359" i="1"/>
  <c r="M360" i="1"/>
  <c r="M361" i="1"/>
  <c r="M362" i="1"/>
  <c r="M363" i="1"/>
  <c r="M364" i="1"/>
  <c r="M365" i="1"/>
  <c r="M366" i="1"/>
  <c r="M367" i="1"/>
  <c r="M368" i="1"/>
  <c r="M369" i="1"/>
  <c r="M370" i="1"/>
  <c r="M371" i="1"/>
  <c r="M372" i="1"/>
  <c r="M373" i="1"/>
  <c r="M374" i="1"/>
  <c r="M375" i="1"/>
  <c r="M376" i="1"/>
  <c r="M377" i="1"/>
  <c r="M378" i="1"/>
  <c r="M379" i="1"/>
  <c r="M380" i="1"/>
  <c r="M381" i="1"/>
  <c r="M382" i="1"/>
  <c r="M383" i="1"/>
  <c r="M384" i="1"/>
  <c r="M385" i="1"/>
  <c r="M386" i="1"/>
  <c r="M387" i="1"/>
  <c r="M388" i="1"/>
  <c r="M389" i="1"/>
  <c r="M390" i="1"/>
  <c r="M391" i="1"/>
  <c r="M392" i="1"/>
  <c r="M393" i="1"/>
  <c r="M394" i="1"/>
  <c r="M395" i="1"/>
  <c r="M396" i="1"/>
  <c r="M397" i="1"/>
  <c r="M398" i="1"/>
  <c r="M399" i="1"/>
  <c r="M400" i="1"/>
  <c r="M401" i="1"/>
  <c r="M402" i="1"/>
  <c r="M403" i="1"/>
  <c r="M404" i="1"/>
  <c r="M405" i="1"/>
  <c r="M406" i="1"/>
  <c r="M407" i="1"/>
  <c r="M408" i="1"/>
  <c r="M409" i="1"/>
  <c r="M410" i="1"/>
  <c r="M411" i="1"/>
  <c r="M412" i="1"/>
  <c r="M413" i="1"/>
  <c r="M414" i="1"/>
  <c r="M415" i="1"/>
  <c r="M416" i="1"/>
  <c r="M417" i="1"/>
  <c r="M418" i="1"/>
  <c r="M419" i="1"/>
  <c r="M420" i="1"/>
  <c r="M421" i="1"/>
  <c r="M422" i="1"/>
  <c r="M423" i="1"/>
  <c r="M424" i="1"/>
  <c r="M425" i="1"/>
  <c r="M426" i="1"/>
  <c r="M427" i="1"/>
  <c r="M428" i="1"/>
  <c r="M429" i="1"/>
  <c r="M430" i="1"/>
  <c r="M431" i="1"/>
  <c r="M432" i="1"/>
  <c r="M433" i="1"/>
  <c r="M434" i="1"/>
  <c r="M435" i="1"/>
  <c r="M436" i="1"/>
  <c r="M437" i="1"/>
  <c r="M438" i="1"/>
  <c r="M439" i="1"/>
  <c r="M440" i="1"/>
  <c r="M441" i="1"/>
  <c r="M442" i="1"/>
  <c r="M443" i="1"/>
  <c r="M444" i="1"/>
  <c r="M445" i="1"/>
  <c r="M446" i="1"/>
  <c r="M447" i="1"/>
  <c r="M448" i="1"/>
  <c r="M449" i="1"/>
  <c r="M450" i="1"/>
  <c r="M451" i="1"/>
  <c r="M452" i="1"/>
  <c r="M453" i="1"/>
  <c r="M454" i="1"/>
  <c r="M455" i="1"/>
  <c r="M456" i="1"/>
  <c r="M457" i="1"/>
  <c r="M458" i="1"/>
  <c r="M459" i="1"/>
  <c r="M460" i="1"/>
  <c r="M461" i="1"/>
  <c r="M462" i="1"/>
  <c r="M463" i="1"/>
  <c r="M464" i="1"/>
  <c r="M465" i="1"/>
  <c r="M466" i="1"/>
  <c r="M467" i="1"/>
  <c r="M468" i="1"/>
  <c r="M469" i="1"/>
  <c r="M470" i="1"/>
  <c r="M471" i="1"/>
  <c r="M472" i="1"/>
  <c r="M473" i="1"/>
  <c r="M474" i="1"/>
  <c r="M475" i="1"/>
  <c r="M476" i="1"/>
  <c r="M477" i="1"/>
  <c r="M478" i="1"/>
  <c r="M479" i="1"/>
  <c r="M480" i="1"/>
  <c r="M481" i="1"/>
  <c r="M482" i="1"/>
  <c r="M483" i="1"/>
  <c r="M484" i="1"/>
  <c r="M485" i="1"/>
  <c r="M486" i="1"/>
  <c r="M487" i="1"/>
  <c r="M488" i="1"/>
  <c r="M489" i="1"/>
  <c r="M490" i="1"/>
  <c r="M491" i="1"/>
  <c r="M492" i="1"/>
  <c r="M493" i="1"/>
  <c r="M494" i="1"/>
  <c r="M495" i="1"/>
  <c r="M496" i="1"/>
  <c r="M497" i="1"/>
  <c r="M498" i="1"/>
  <c r="M499" i="1"/>
  <c r="M500" i="1"/>
  <c r="M501" i="1"/>
  <c r="M502" i="1"/>
  <c r="M503" i="1"/>
  <c r="M504" i="1"/>
  <c r="M505" i="1"/>
  <c r="M506" i="1"/>
  <c r="M507" i="1"/>
  <c r="M508" i="1"/>
  <c r="M509" i="1"/>
  <c r="M510" i="1"/>
  <c r="M511" i="1"/>
  <c r="M512" i="1"/>
  <c r="M513" i="1"/>
  <c r="M514" i="1"/>
  <c r="M515" i="1"/>
  <c r="M516" i="1"/>
  <c r="M517" i="1"/>
  <c r="M518" i="1"/>
  <c r="M519" i="1"/>
  <c r="M520" i="1"/>
  <c r="M521" i="1"/>
  <c r="M522" i="1"/>
  <c r="M523" i="1"/>
  <c r="M524" i="1"/>
  <c r="M525" i="1"/>
  <c r="M526" i="1"/>
  <c r="M527" i="1"/>
  <c r="M528" i="1"/>
  <c r="M529" i="1"/>
  <c r="M530" i="1"/>
  <c r="M531" i="1"/>
  <c r="M532" i="1"/>
  <c r="M533" i="1"/>
  <c r="M534" i="1"/>
  <c r="M535" i="1"/>
  <c r="M536" i="1"/>
  <c r="M537" i="1"/>
  <c r="M538" i="1"/>
  <c r="M539" i="1"/>
  <c r="M540" i="1"/>
  <c r="M541" i="1"/>
  <c r="M542" i="1"/>
  <c r="M543" i="1"/>
  <c r="M544" i="1"/>
  <c r="M545" i="1"/>
  <c r="M546" i="1"/>
  <c r="M547" i="1"/>
  <c r="M548" i="1"/>
  <c r="M549" i="1"/>
  <c r="M550" i="1"/>
  <c r="M551" i="1"/>
  <c r="M552" i="1"/>
  <c r="M553" i="1"/>
  <c r="M554" i="1"/>
  <c r="M555" i="1"/>
  <c r="M556" i="1"/>
  <c r="M557" i="1"/>
  <c r="M558" i="1"/>
  <c r="M559" i="1"/>
  <c r="M560" i="1"/>
  <c r="M561" i="1"/>
  <c r="M562" i="1"/>
  <c r="M563" i="1"/>
  <c r="M564" i="1"/>
  <c r="M565" i="1"/>
  <c r="M566" i="1"/>
  <c r="M567" i="1"/>
  <c r="M568" i="1"/>
  <c r="M569" i="1"/>
  <c r="M570" i="1"/>
  <c r="M571" i="1"/>
  <c r="M572" i="1"/>
  <c r="M573" i="1"/>
  <c r="M574" i="1"/>
  <c r="M575" i="1"/>
  <c r="M576" i="1"/>
  <c r="M577" i="1"/>
  <c r="M578" i="1"/>
  <c r="M579" i="1"/>
  <c r="M580" i="1"/>
  <c r="M581" i="1"/>
  <c r="M582" i="1"/>
  <c r="M583" i="1"/>
  <c r="M584" i="1"/>
  <c r="M585" i="1"/>
  <c r="M586" i="1"/>
  <c r="M587"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L9" i="1"/>
  <c r="L10" i="1"/>
  <c r="L11" i="1"/>
  <c r="L12" i="1"/>
  <c r="L13" i="1"/>
  <c r="L14" i="1"/>
  <c r="L15" i="1"/>
  <c r="L16" i="1"/>
  <c r="L17" i="1"/>
  <c r="L18" i="1"/>
  <c r="L19" i="1"/>
  <c r="L20" i="1"/>
  <c r="L21" i="1"/>
  <c r="L22" i="1"/>
  <c r="L23" i="1"/>
  <c r="L24" i="1"/>
  <c r="L25" i="1"/>
  <c r="L26" i="1"/>
  <c r="L27" i="1"/>
  <c r="L28" i="1"/>
  <c r="L29" i="1"/>
  <c r="L30" i="1"/>
  <c r="L31" i="1"/>
  <c r="L32" i="1"/>
  <c r="L33" i="1"/>
  <c r="L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3" i="1"/>
  <c r="L84" i="1"/>
  <c r="L85" i="1"/>
  <c r="L86" i="1"/>
  <c r="L87" i="1"/>
  <c r="L88" i="1"/>
  <c r="L89" i="1"/>
  <c r="L90" i="1"/>
  <c r="L91" i="1"/>
  <c r="L92" i="1"/>
  <c r="L93" i="1"/>
  <c r="L94" i="1"/>
  <c r="L95" i="1"/>
  <c r="L96" i="1"/>
  <c r="L97" i="1"/>
  <c r="L98" i="1"/>
  <c r="L99" i="1"/>
  <c r="L100" i="1"/>
  <c r="L101" i="1"/>
  <c r="L102" i="1"/>
  <c r="L103" i="1"/>
  <c r="L104" i="1"/>
  <c r="L105" i="1"/>
  <c r="L106" i="1"/>
  <c r="L107" i="1"/>
  <c r="L108" i="1"/>
  <c r="L109" i="1"/>
  <c r="L110" i="1"/>
  <c r="L111" i="1"/>
  <c r="L112" i="1"/>
  <c r="L113" i="1"/>
  <c r="L114" i="1"/>
  <c r="L115" i="1"/>
  <c r="L116" i="1"/>
  <c r="L117" i="1"/>
  <c r="L118" i="1"/>
  <c r="L119" i="1"/>
  <c r="L120" i="1"/>
  <c r="L121" i="1"/>
  <c r="L122" i="1"/>
  <c r="L123" i="1"/>
  <c r="L124" i="1"/>
  <c r="L125" i="1"/>
  <c r="L126" i="1"/>
  <c r="L127" i="1"/>
  <c r="L128" i="1"/>
  <c r="L129" i="1"/>
  <c r="L130" i="1"/>
  <c r="L131" i="1"/>
  <c r="L132" i="1"/>
  <c r="L133" i="1"/>
  <c r="L134" i="1"/>
  <c r="L135" i="1"/>
  <c r="L136" i="1"/>
  <c r="L137" i="1"/>
  <c r="L138" i="1"/>
  <c r="L139" i="1"/>
  <c r="L140" i="1"/>
  <c r="L141" i="1"/>
  <c r="L142" i="1"/>
  <c r="L143" i="1"/>
  <c r="L144" i="1"/>
  <c r="L145" i="1"/>
  <c r="L146" i="1"/>
  <c r="L147" i="1"/>
  <c r="L148" i="1"/>
  <c r="L149" i="1"/>
  <c r="L150" i="1"/>
  <c r="L151" i="1"/>
  <c r="L152" i="1"/>
  <c r="L153" i="1"/>
  <c r="L154" i="1"/>
  <c r="L155" i="1"/>
  <c r="L156" i="1"/>
  <c r="L157" i="1"/>
  <c r="L158" i="1"/>
  <c r="L159" i="1"/>
  <c r="L160" i="1"/>
  <c r="L161" i="1"/>
  <c r="L162" i="1"/>
  <c r="L163" i="1"/>
  <c r="L164" i="1"/>
  <c r="L165" i="1"/>
  <c r="L166" i="1"/>
  <c r="L167" i="1"/>
  <c r="L168" i="1"/>
  <c r="L169" i="1"/>
  <c r="L170" i="1"/>
  <c r="L171" i="1"/>
  <c r="L172" i="1"/>
  <c r="L173" i="1"/>
  <c r="L174" i="1"/>
  <c r="L175" i="1"/>
  <c r="L176" i="1"/>
  <c r="L177" i="1"/>
  <c r="L178" i="1"/>
  <c r="L179" i="1"/>
  <c r="L180" i="1"/>
  <c r="L181" i="1"/>
  <c r="L182" i="1"/>
  <c r="L183" i="1"/>
  <c r="L184" i="1"/>
  <c r="L185" i="1"/>
  <c r="L186" i="1"/>
  <c r="L187" i="1"/>
  <c r="L188" i="1"/>
  <c r="L189" i="1"/>
  <c r="L190" i="1"/>
  <c r="L191" i="1"/>
  <c r="L192" i="1"/>
  <c r="L193" i="1"/>
  <c r="L194" i="1"/>
  <c r="L195" i="1"/>
  <c r="L196" i="1"/>
  <c r="L197" i="1"/>
  <c r="L198" i="1"/>
  <c r="L199" i="1"/>
  <c r="L200" i="1"/>
  <c r="L201" i="1"/>
  <c r="L202" i="1"/>
  <c r="L203" i="1"/>
  <c r="L204" i="1"/>
  <c r="L205" i="1"/>
  <c r="L206" i="1"/>
  <c r="L207" i="1"/>
  <c r="L208"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3" i="1"/>
  <c r="L244" i="1"/>
  <c r="L245" i="1"/>
  <c r="L246" i="1"/>
  <c r="L247" i="1"/>
  <c r="L248" i="1"/>
  <c r="L249" i="1"/>
  <c r="L250" i="1"/>
  <c r="L251" i="1"/>
  <c r="L252" i="1"/>
  <c r="L253" i="1"/>
  <c r="L254" i="1"/>
  <c r="L255" i="1"/>
  <c r="L256" i="1"/>
  <c r="L257" i="1"/>
  <c r="L258" i="1"/>
  <c r="L259" i="1"/>
  <c r="L260" i="1"/>
  <c r="L261" i="1"/>
  <c r="L262" i="1"/>
  <c r="L263" i="1"/>
  <c r="L264" i="1"/>
  <c r="L265" i="1"/>
  <c r="L266" i="1"/>
  <c r="L267" i="1"/>
  <c r="L268" i="1"/>
  <c r="L269" i="1"/>
  <c r="L270" i="1"/>
  <c r="L271" i="1"/>
  <c r="L272" i="1"/>
  <c r="L273" i="1"/>
  <c r="L274" i="1"/>
  <c r="L275" i="1"/>
  <c r="L276" i="1"/>
  <c r="L277" i="1"/>
  <c r="L278"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8"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2"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4" i="1"/>
  <c r="L395" i="1"/>
  <c r="L396" i="1"/>
  <c r="L397" i="1"/>
  <c r="L398" i="1"/>
  <c r="L399" i="1"/>
  <c r="L400" i="1"/>
  <c r="L401" i="1"/>
  <c r="L402" i="1"/>
  <c r="L403" i="1"/>
  <c r="L404" i="1"/>
  <c r="L405" i="1"/>
  <c r="L406" i="1"/>
  <c r="L407" i="1"/>
  <c r="L408" i="1"/>
  <c r="L409" i="1"/>
  <c r="L410" i="1"/>
  <c r="L411" i="1"/>
  <c r="L412" i="1"/>
  <c r="L413" i="1"/>
  <c r="L414" i="1"/>
  <c r="L415" i="1"/>
  <c r="L416" i="1"/>
  <c r="L417" i="1"/>
  <c r="L418" i="1"/>
  <c r="L419" i="1"/>
  <c r="L420" i="1"/>
  <c r="L421" i="1"/>
  <c r="L422" i="1"/>
  <c r="L423" i="1"/>
  <c r="L424" i="1"/>
  <c r="L425" i="1"/>
  <c r="L426" i="1"/>
  <c r="L427" i="1"/>
  <c r="L428" i="1"/>
  <c r="L429" i="1"/>
  <c r="L430" i="1"/>
  <c r="L431" i="1"/>
  <c r="L432" i="1"/>
  <c r="L433" i="1"/>
  <c r="L434" i="1"/>
  <c r="L435" i="1"/>
  <c r="L436" i="1"/>
  <c r="L437" i="1"/>
  <c r="L438" i="1"/>
  <c r="L439" i="1"/>
  <c r="L440" i="1"/>
  <c r="L441" i="1"/>
  <c r="L442" i="1"/>
  <c r="L443" i="1"/>
  <c r="L444" i="1"/>
  <c r="L445" i="1"/>
  <c r="L446" i="1"/>
  <c r="L447" i="1"/>
  <c r="L448" i="1"/>
  <c r="L449" i="1"/>
  <c r="L450" i="1"/>
  <c r="L451" i="1"/>
  <c r="L452" i="1"/>
  <c r="L453" i="1"/>
  <c r="L454" i="1"/>
  <c r="L455" i="1"/>
  <c r="L456" i="1"/>
  <c r="L457" i="1"/>
  <c r="L458" i="1"/>
  <c r="L459" i="1"/>
  <c r="L460" i="1"/>
  <c r="L461" i="1"/>
  <c r="L462" i="1"/>
  <c r="L463" i="1"/>
  <c r="L464" i="1"/>
  <c r="L465" i="1"/>
  <c r="L466" i="1"/>
  <c r="L467" i="1"/>
  <c r="L468" i="1"/>
  <c r="L469" i="1"/>
  <c r="L470" i="1"/>
  <c r="L471" i="1"/>
  <c r="L472" i="1"/>
  <c r="L473" i="1"/>
  <c r="L474" i="1"/>
  <c r="L475" i="1"/>
  <c r="L476" i="1"/>
  <c r="L477" i="1"/>
  <c r="L478" i="1"/>
  <c r="L479" i="1"/>
  <c r="L480" i="1"/>
  <c r="L481" i="1"/>
  <c r="L482" i="1"/>
  <c r="L483" i="1"/>
  <c r="L484" i="1"/>
  <c r="L485" i="1"/>
  <c r="L486" i="1"/>
  <c r="L487" i="1"/>
  <c r="L488" i="1"/>
  <c r="L489" i="1"/>
  <c r="L490" i="1"/>
  <c r="L491" i="1"/>
  <c r="L492" i="1"/>
  <c r="L493" i="1"/>
  <c r="L494" i="1"/>
  <c r="L495" i="1"/>
  <c r="L496" i="1"/>
  <c r="L497" i="1"/>
  <c r="L498" i="1"/>
  <c r="L499" i="1"/>
  <c r="L500" i="1"/>
  <c r="L501" i="1"/>
  <c r="L502" i="1"/>
  <c r="L503" i="1"/>
  <c r="L504" i="1"/>
  <c r="L505" i="1"/>
  <c r="L506" i="1"/>
  <c r="L507" i="1"/>
  <c r="L508" i="1"/>
  <c r="L509" i="1"/>
  <c r="L510" i="1"/>
  <c r="L511" i="1"/>
  <c r="L512" i="1"/>
  <c r="L513" i="1"/>
  <c r="L514" i="1"/>
  <c r="L515" i="1"/>
  <c r="L516" i="1"/>
  <c r="L517" i="1"/>
  <c r="L518" i="1"/>
  <c r="L519" i="1"/>
  <c r="L520" i="1"/>
  <c r="L521" i="1"/>
  <c r="L522" i="1"/>
  <c r="L523" i="1"/>
  <c r="L524" i="1"/>
  <c r="L525" i="1"/>
  <c r="L526" i="1"/>
  <c r="L527" i="1"/>
  <c r="L528" i="1"/>
  <c r="L529" i="1"/>
  <c r="L530" i="1"/>
  <c r="L531" i="1"/>
  <c r="L532" i="1"/>
  <c r="L533" i="1"/>
  <c r="L534" i="1"/>
  <c r="L535" i="1"/>
  <c r="L536" i="1"/>
  <c r="L537" i="1"/>
  <c r="L538" i="1"/>
  <c r="L539" i="1"/>
  <c r="L540" i="1"/>
  <c r="L541" i="1"/>
  <c r="L542" i="1"/>
  <c r="L543" i="1"/>
  <c r="L544" i="1"/>
  <c r="L545" i="1"/>
  <c r="L546" i="1"/>
  <c r="L547" i="1"/>
  <c r="L548" i="1"/>
  <c r="L549" i="1"/>
  <c r="L550" i="1"/>
  <c r="L551" i="1"/>
  <c r="L552" i="1"/>
  <c r="L553" i="1"/>
  <c r="L554" i="1"/>
  <c r="L555" i="1"/>
  <c r="L556" i="1"/>
  <c r="L557" i="1"/>
  <c r="L558" i="1"/>
  <c r="L559" i="1"/>
  <c r="L560" i="1"/>
  <c r="L561" i="1"/>
  <c r="L562" i="1"/>
  <c r="L563" i="1"/>
  <c r="L564" i="1"/>
  <c r="L565" i="1"/>
  <c r="L566" i="1"/>
  <c r="L567" i="1"/>
  <c r="L568" i="1"/>
  <c r="L569" i="1"/>
  <c r="L570" i="1"/>
  <c r="L571" i="1"/>
  <c r="L572" i="1"/>
  <c r="L573" i="1"/>
  <c r="L574" i="1"/>
  <c r="L575" i="1"/>
  <c r="L576" i="1"/>
  <c r="L577" i="1"/>
  <c r="L578" i="1"/>
  <c r="L579" i="1"/>
  <c r="L580" i="1"/>
  <c r="L581" i="1"/>
  <c r="L582" i="1"/>
  <c r="L583" i="1"/>
  <c r="L584" i="1"/>
  <c r="L585" i="1"/>
  <c r="L586" i="1"/>
  <c r="L587" i="1"/>
  <c r="L588" i="1"/>
  <c r="L589" i="1"/>
  <c r="L590" i="1"/>
  <c r="L591" i="1"/>
  <c r="L592" i="1"/>
  <c r="L593" i="1"/>
  <c r="L594" i="1"/>
  <c r="L595" i="1"/>
  <c r="L596" i="1"/>
  <c r="L597" i="1"/>
  <c r="L598" i="1"/>
  <c r="L599" i="1"/>
  <c r="L600" i="1"/>
  <c r="L601" i="1"/>
  <c r="L602" i="1"/>
  <c r="L603" i="1"/>
  <c r="L604" i="1"/>
  <c r="L605" i="1"/>
  <c r="L606" i="1"/>
  <c r="L607" i="1"/>
  <c r="L608" i="1"/>
  <c r="L609" i="1"/>
  <c r="L610" i="1"/>
  <c r="L611" i="1"/>
  <c r="L612" i="1"/>
  <c r="L613" i="1"/>
  <c r="L614" i="1"/>
  <c r="L615" i="1"/>
  <c r="L616" i="1"/>
  <c r="L617" i="1"/>
  <c r="L618" i="1"/>
  <c r="L619" i="1"/>
  <c r="L620" i="1"/>
  <c r="L621" i="1"/>
  <c r="L622" i="1"/>
  <c r="L623" i="1"/>
  <c r="L624" i="1"/>
  <c r="L625" i="1"/>
  <c r="L626" i="1"/>
  <c r="L627" i="1"/>
  <c r="L628" i="1"/>
  <c r="L629" i="1"/>
  <c r="L630" i="1"/>
  <c r="L631" i="1"/>
  <c r="L632" i="1"/>
  <c r="L633" i="1"/>
  <c r="L634" i="1"/>
  <c r="L635" i="1"/>
  <c r="L636" i="1"/>
  <c r="L637" i="1"/>
  <c r="L638" i="1"/>
  <c r="L639" i="1"/>
  <c r="L640" i="1"/>
  <c r="L641" i="1"/>
  <c r="L642" i="1"/>
  <c r="L643" i="1"/>
  <c r="L644" i="1"/>
  <c r="L645" i="1"/>
  <c r="L646" i="1"/>
  <c r="L647" i="1"/>
  <c r="L648" i="1"/>
  <c r="L649" i="1"/>
  <c r="L650" i="1"/>
  <c r="L651" i="1"/>
  <c r="L652" i="1"/>
  <c r="L653" i="1"/>
  <c r="L654" i="1"/>
  <c r="L655" i="1"/>
  <c r="L656" i="1"/>
  <c r="L657" i="1"/>
  <c r="L658" i="1"/>
  <c r="L659" i="1"/>
  <c r="L660" i="1"/>
  <c r="L661" i="1"/>
  <c r="L662" i="1"/>
  <c r="L663" i="1"/>
  <c r="L664" i="1"/>
  <c r="L665" i="1"/>
  <c r="L666" i="1"/>
  <c r="L667" i="1"/>
  <c r="L668" i="1"/>
  <c r="L669" i="1"/>
  <c r="L670" i="1"/>
  <c r="L671" i="1"/>
  <c r="L672" i="1"/>
  <c r="L673" i="1"/>
  <c r="L674" i="1"/>
  <c r="L675" i="1"/>
  <c r="L676" i="1"/>
  <c r="L677" i="1"/>
  <c r="L678" i="1"/>
  <c r="L679" i="1"/>
  <c r="L680" i="1"/>
  <c r="L681" i="1"/>
  <c r="L682" i="1"/>
  <c r="L683" i="1"/>
  <c r="L684" i="1"/>
  <c r="L685" i="1"/>
  <c r="L686" i="1"/>
  <c r="L687" i="1"/>
  <c r="L688" i="1"/>
  <c r="L689" i="1"/>
  <c r="L690" i="1"/>
  <c r="L691" i="1"/>
  <c r="L692" i="1"/>
  <c r="L693" i="1"/>
  <c r="L694" i="1"/>
  <c r="L695" i="1"/>
  <c r="L696" i="1"/>
  <c r="L697" i="1"/>
  <c r="L698" i="1"/>
  <c r="L699" i="1"/>
  <c r="L700" i="1"/>
  <c r="L701" i="1"/>
  <c r="L702" i="1"/>
  <c r="L703" i="1"/>
  <c r="L704" i="1"/>
  <c r="L705" i="1"/>
  <c r="L706" i="1"/>
  <c r="L707" i="1"/>
  <c r="L708" i="1"/>
  <c r="L709" i="1"/>
  <c r="L710" i="1"/>
  <c r="L711" i="1"/>
  <c r="L712" i="1"/>
  <c r="L713" i="1"/>
  <c r="L714" i="1"/>
  <c r="L715" i="1"/>
  <c r="L716" i="1"/>
  <c r="L717" i="1"/>
  <c r="L718" i="1"/>
  <c r="L719" i="1"/>
  <c r="L720" i="1"/>
  <c r="L721" i="1"/>
  <c r="L722" i="1"/>
  <c r="L723" i="1"/>
  <c r="L724" i="1"/>
  <c r="L725" i="1"/>
  <c r="L726" i="1"/>
  <c r="L727" i="1"/>
  <c r="L728" i="1"/>
  <c r="L729" i="1"/>
  <c r="L730" i="1"/>
  <c r="L731" i="1"/>
  <c r="L732" i="1"/>
  <c r="L733" i="1"/>
  <c r="L734" i="1"/>
  <c r="L735" i="1"/>
  <c r="L736" i="1"/>
  <c r="L737" i="1"/>
  <c r="L738" i="1"/>
  <c r="L739" i="1"/>
  <c r="L740" i="1"/>
  <c r="L741" i="1"/>
  <c r="L742" i="1"/>
  <c r="L743" i="1"/>
  <c r="L744" i="1"/>
  <c r="L745" i="1"/>
  <c r="L746" i="1"/>
  <c r="L747" i="1"/>
  <c r="L748" i="1"/>
  <c r="L749" i="1"/>
  <c r="L750" i="1"/>
  <c r="L751" i="1"/>
  <c r="L752" i="1"/>
  <c r="L753" i="1"/>
  <c r="L754" i="1"/>
  <c r="L755" i="1"/>
  <c r="L756" i="1"/>
  <c r="L757" i="1"/>
  <c r="L758" i="1"/>
  <c r="L759" i="1"/>
  <c r="L760" i="1"/>
  <c r="L761" i="1"/>
  <c r="L762" i="1"/>
  <c r="L763" i="1"/>
  <c r="L764" i="1"/>
  <c r="L765" i="1"/>
  <c r="L766" i="1"/>
  <c r="L767" i="1"/>
  <c r="L768" i="1"/>
  <c r="L769" i="1"/>
  <c r="L770" i="1"/>
  <c r="L771" i="1"/>
  <c r="L772" i="1"/>
  <c r="L773" i="1"/>
  <c r="L774" i="1"/>
  <c r="L775" i="1"/>
  <c r="L776" i="1"/>
  <c r="L777" i="1"/>
  <c r="L778" i="1"/>
  <c r="L779" i="1"/>
  <c r="L780" i="1"/>
  <c r="L781" i="1"/>
  <c r="L782" i="1"/>
  <c r="L783" i="1"/>
  <c r="L784" i="1"/>
  <c r="L785" i="1"/>
  <c r="L786" i="1"/>
  <c r="L787" i="1"/>
  <c r="L788" i="1"/>
  <c r="L789" i="1"/>
  <c r="L790" i="1"/>
  <c r="L791" i="1"/>
  <c r="L792" i="1"/>
  <c r="L793" i="1"/>
  <c r="L794" i="1"/>
  <c r="L795" i="1"/>
  <c r="L796" i="1"/>
  <c r="L797" i="1"/>
  <c r="L798" i="1"/>
  <c r="L799" i="1"/>
  <c r="L800" i="1"/>
  <c r="L801" i="1"/>
  <c r="L802" i="1"/>
  <c r="L803" i="1"/>
  <c r="L804" i="1"/>
  <c r="L805" i="1"/>
  <c r="L806" i="1"/>
  <c r="L807" i="1"/>
  <c r="L808" i="1"/>
  <c r="L809" i="1"/>
  <c r="L810" i="1"/>
  <c r="L811" i="1"/>
  <c r="L812" i="1"/>
  <c r="L813" i="1"/>
  <c r="L814" i="1"/>
  <c r="L815" i="1"/>
  <c r="L816" i="1"/>
  <c r="L817" i="1"/>
  <c r="L818" i="1"/>
  <c r="L819" i="1"/>
  <c r="L820" i="1"/>
  <c r="L821" i="1"/>
  <c r="L822" i="1"/>
  <c r="L823" i="1"/>
  <c r="L824" i="1"/>
  <c r="L825" i="1"/>
  <c r="L826" i="1"/>
  <c r="L827" i="1"/>
  <c r="L828" i="1"/>
  <c r="L829" i="1"/>
  <c r="L830" i="1"/>
  <c r="L831" i="1"/>
  <c r="L832" i="1"/>
  <c r="L833" i="1"/>
  <c r="L834" i="1"/>
  <c r="L835" i="1"/>
  <c r="L836" i="1"/>
  <c r="L837" i="1"/>
  <c r="L838" i="1"/>
  <c r="L839" i="1"/>
  <c r="L840" i="1"/>
  <c r="L841" i="1"/>
  <c r="L842" i="1"/>
  <c r="L843" i="1"/>
  <c r="L844" i="1"/>
  <c r="L845" i="1"/>
  <c r="L846" i="1"/>
  <c r="L847" i="1"/>
  <c r="L848" i="1"/>
  <c r="L849" i="1"/>
  <c r="L850" i="1"/>
  <c r="L851" i="1"/>
  <c r="L852" i="1"/>
  <c r="L853" i="1"/>
  <c r="L854" i="1"/>
  <c r="L855" i="1"/>
  <c r="L856" i="1"/>
  <c r="L857" i="1"/>
  <c r="L858" i="1"/>
  <c r="L859" i="1"/>
  <c r="L860" i="1"/>
  <c r="L861" i="1"/>
  <c r="L862" i="1"/>
  <c r="L863" i="1"/>
  <c r="L864" i="1"/>
  <c r="L865" i="1"/>
  <c r="L866" i="1"/>
  <c r="L867" i="1"/>
  <c r="L868" i="1"/>
  <c r="L869" i="1"/>
  <c r="L870" i="1"/>
  <c r="L871" i="1"/>
  <c r="L872" i="1"/>
  <c r="L873" i="1"/>
  <c r="L874" i="1"/>
  <c r="L875" i="1"/>
  <c r="L876" i="1"/>
  <c r="L877" i="1"/>
  <c r="L878" i="1"/>
  <c r="L879" i="1"/>
  <c r="L880" i="1"/>
  <c r="L881" i="1"/>
  <c r="L882" i="1"/>
  <c r="L883" i="1"/>
  <c r="L884" i="1"/>
  <c r="L885" i="1"/>
  <c r="L886" i="1"/>
  <c r="L887" i="1"/>
  <c r="L888" i="1"/>
  <c r="L889" i="1"/>
  <c r="L890" i="1"/>
  <c r="L891" i="1"/>
  <c r="L892" i="1"/>
  <c r="L893" i="1"/>
  <c r="L894" i="1"/>
  <c r="L895" i="1"/>
  <c r="L896" i="1"/>
  <c r="L897" i="1"/>
  <c r="L898" i="1"/>
  <c r="L899" i="1"/>
  <c r="L900" i="1"/>
  <c r="L901" i="1"/>
  <c r="L902" i="1"/>
  <c r="L903" i="1"/>
  <c r="L904" i="1"/>
  <c r="L905" i="1"/>
  <c r="L906" i="1"/>
  <c r="L907" i="1"/>
  <c r="L908" i="1"/>
  <c r="L909" i="1"/>
  <c r="L910" i="1"/>
  <c r="L911" i="1"/>
  <c r="L912" i="1"/>
  <c r="L913" i="1"/>
  <c r="L914" i="1"/>
  <c r="L915" i="1"/>
  <c r="L916" i="1"/>
  <c r="L917" i="1"/>
  <c r="L918" i="1"/>
  <c r="L919" i="1"/>
  <c r="L920" i="1"/>
  <c r="L921" i="1"/>
  <c r="L922" i="1"/>
  <c r="L923" i="1"/>
  <c r="L924" i="1"/>
  <c r="L925" i="1"/>
  <c r="L926" i="1"/>
  <c r="L927" i="1"/>
  <c r="L928" i="1"/>
  <c r="L929" i="1"/>
  <c r="L930" i="1"/>
  <c r="L931" i="1"/>
  <c r="L932" i="1"/>
  <c r="L933" i="1"/>
  <c r="L934" i="1"/>
  <c r="L935" i="1"/>
  <c r="L936" i="1"/>
  <c r="L937" i="1"/>
  <c r="L938" i="1"/>
  <c r="L939" i="1"/>
  <c r="L940" i="1"/>
  <c r="L941" i="1"/>
  <c r="L942" i="1"/>
  <c r="L943" i="1"/>
  <c r="L944" i="1"/>
  <c r="L945" i="1"/>
  <c r="L946" i="1"/>
  <c r="L947" i="1"/>
  <c r="L948" i="1"/>
  <c r="L949" i="1"/>
  <c r="L950" i="1"/>
  <c r="L951" i="1"/>
  <c r="L952" i="1"/>
  <c r="L953" i="1"/>
  <c r="L954" i="1"/>
  <c r="L955" i="1"/>
  <c r="L956" i="1"/>
  <c r="L957" i="1"/>
  <c r="L958" i="1"/>
  <c r="L959" i="1"/>
  <c r="L960" i="1"/>
  <c r="L961" i="1"/>
  <c r="L962" i="1"/>
  <c r="L963" i="1"/>
  <c r="L964" i="1"/>
  <c r="L965" i="1"/>
  <c r="L966" i="1"/>
  <c r="L967" i="1"/>
  <c r="L968" i="1"/>
  <c r="L969" i="1"/>
  <c r="L970" i="1"/>
  <c r="L971" i="1"/>
  <c r="L972" i="1"/>
  <c r="L973" i="1"/>
  <c r="L974" i="1"/>
  <c r="L975" i="1"/>
  <c r="L976" i="1"/>
  <c r="L977" i="1"/>
  <c r="L978" i="1"/>
  <c r="L979" i="1"/>
  <c r="L980" i="1"/>
  <c r="L981" i="1"/>
  <c r="L982" i="1"/>
  <c r="L983" i="1"/>
  <c r="L984" i="1"/>
  <c r="L985" i="1"/>
  <c r="L986" i="1"/>
  <c r="L987" i="1"/>
  <c r="L988" i="1"/>
  <c r="L989" i="1"/>
  <c r="L990" i="1"/>
  <c r="L991" i="1"/>
  <c r="L992" i="1"/>
  <c r="L993" i="1"/>
  <c r="L994" i="1"/>
  <c r="L995" i="1"/>
  <c r="L996" i="1"/>
  <c r="L997" i="1"/>
  <c r="L998" i="1"/>
  <c r="L999" i="1"/>
  <c r="L1000" i="1"/>
  <c r="L1001"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H111" i="1"/>
  <c r="H112" i="1"/>
  <c r="H113" i="1"/>
  <c r="H114" i="1"/>
  <c r="H115" i="1"/>
  <c r="H116" i="1"/>
  <c r="H117" i="1"/>
  <c r="H118" i="1"/>
  <c r="H119" i="1"/>
  <c r="H120" i="1"/>
  <c r="H121" i="1"/>
  <c r="H122" i="1"/>
  <c r="H123" i="1"/>
  <c r="H124" i="1"/>
  <c r="H125" i="1"/>
  <c r="H126" i="1"/>
  <c r="H127" i="1"/>
  <c r="H128" i="1"/>
  <c r="H129" i="1"/>
  <c r="H130" i="1"/>
  <c r="H131" i="1"/>
  <c r="H132" i="1"/>
  <c r="H133" i="1"/>
  <c r="H134" i="1"/>
  <c r="H135" i="1"/>
  <c r="H136" i="1"/>
  <c r="H137" i="1"/>
  <c r="H138" i="1"/>
  <c r="H139" i="1"/>
  <c r="H140" i="1"/>
  <c r="H141" i="1"/>
  <c r="H142" i="1"/>
  <c r="H143" i="1"/>
  <c r="H144" i="1"/>
  <c r="H145" i="1"/>
  <c r="H146" i="1"/>
  <c r="H147" i="1"/>
  <c r="H148" i="1"/>
  <c r="H149" i="1"/>
  <c r="H150" i="1"/>
  <c r="H151" i="1"/>
  <c r="H152" i="1"/>
  <c r="H153" i="1"/>
  <c r="H154" i="1"/>
  <c r="H155" i="1"/>
  <c r="H156" i="1"/>
  <c r="H157" i="1"/>
  <c r="H158" i="1"/>
  <c r="H159" i="1"/>
  <c r="H160" i="1"/>
  <c r="H161"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2" i="1"/>
  <c r="H203" i="1"/>
  <c r="H204" i="1"/>
  <c r="H205" i="1"/>
  <c r="H206" i="1"/>
  <c r="H207" i="1"/>
  <c r="H208" i="1"/>
  <c r="H209" i="1"/>
  <c r="H210" i="1"/>
  <c r="H211" i="1"/>
  <c r="H212" i="1"/>
  <c r="H213" i="1"/>
  <c r="H214" i="1"/>
  <c r="H215" i="1"/>
  <c r="H216" i="1"/>
  <c r="H217" i="1"/>
  <c r="H218" i="1"/>
  <c r="H219" i="1"/>
  <c r="H220" i="1"/>
  <c r="H221" i="1"/>
  <c r="H222" i="1"/>
  <c r="H223" i="1"/>
  <c r="H224" i="1"/>
  <c r="H225" i="1"/>
  <c r="H22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8" i="1"/>
  <c r="H269" i="1"/>
  <c r="H270" i="1"/>
  <c r="H271" i="1"/>
  <c r="H272" i="1"/>
  <c r="H273" i="1"/>
  <c r="H274" i="1"/>
  <c r="H275" i="1"/>
  <c r="H276" i="1"/>
  <c r="H277" i="1"/>
  <c r="H278" i="1"/>
  <c r="H279" i="1"/>
  <c r="H280" i="1"/>
  <c r="H281" i="1"/>
  <c r="H282" i="1"/>
  <c r="H283" i="1"/>
  <c r="H284" i="1"/>
  <c r="H285" i="1"/>
  <c r="H286" i="1"/>
  <c r="H287" i="1"/>
  <c r="H288" i="1"/>
  <c r="H289" i="1"/>
  <c r="H290" i="1"/>
  <c r="H291" i="1"/>
  <c r="H292" i="1"/>
  <c r="H293" i="1"/>
  <c r="H294" i="1"/>
  <c r="H295" i="1"/>
  <c r="H296" i="1"/>
  <c r="H297" i="1"/>
  <c r="H298" i="1"/>
  <c r="H299" i="1"/>
  <c r="H300" i="1"/>
  <c r="H301" i="1"/>
  <c r="H302" i="1"/>
  <c r="H303" i="1"/>
  <c r="H304" i="1"/>
  <c r="H305" i="1"/>
  <c r="H306" i="1"/>
  <c r="H307" i="1"/>
  <c r="H308" i="1"/>
  <c r="H309" i="1"/>
  <c r="H310" i="1"/>
  <c r="H311" i="1"/>
  <c r="H312" i="1"/>
  <c r="H313" i="1"/>
  <c r="H314" i="1"/>
  <c r="H315" i="1"/>
  <c r="H316" i="1"/>
  <c r="H317" i="1"/>
  <c r="H318" i="1"/>
  <c r="H319" i="1"/>
  <c r="H320" i="1"/>
  <c r="H321" i="1"/>
  <c r="H322" i="1"/>
  <c r="H323" i="1"/>
  <c r="H324" i="1"/>
  <c r="H325" i="1"/>
  <c r="H326" i="1"/>
  <c r="H327" i="1"/>
  <c r="H328" i="1"/>
  <c r="H329" i="1"/>
  <c r="H330" i="1"/>
  <c r="H331" i="1"/>
  <c r="H332" i="1"/>
  <c r="H333" i="1"/>
  <c r="H334" i="1"/>
  <c r="H335" i="1"/>
  <c r="H336" i="1"/>
  <c r="H337" i="1"/>
  <c r="H338" i="1"/>
  <c r="H339" i="1"/>
  <c r="H340" i="1"/>
  <c r="H341" i="1"/>
  <c r="H342" i="1"/>
  <c r="H343" i="1"/>
  <c r="H344" i="1"/>
  <c r="H345" i="1"/>
  <c r="H346" i="1"/>
  <c r="H347" i="1"/>
  <c r="H348" i="1"/>
  <c r="H349" i="1"/>
  <c r="H350" i="1"/>
  <c r="H351" i="1"/>
  <c r="H352" i="1"/>
  <c r="H353" i="1"/>
  <c r="H354" i="1"/>
  <c r="H355" i="1"/>
  <c r="H356" i="1"/>
  <c r="H357" i="1"/>
  <c r="H358" i="1"/>
  <c r="H359" i="1"/>
  <c r="H360" i="1"/>
  <c r="H36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7" i="1"/>
  <c r="H388" i="1"/>
  <c r="H389" i="1"/>
  <c r="H390" i="1"/>
  <c r="H391" i="1"/>
  <c r="H392" i="1"/>
  <c r="H393" i="1"/>
  <c r="H394" i="1"/>
  <c r="H395" i="1"/>
  <c r="H396" i="1"/>
  <c r="H397" i="1"/>
  <c r="H398" i="1"/>
  <c r="H399" i="1"/>
  <c r="H400" i="1"/>
  <c r="H401" i="1"/>
  <c r="H402" i="1"/>
  <c r="H403" i="1"/>
  <c r="H404" i="1"/>
  <c r="H405" i="1"/>
  <c r="H406" i="1"/>
  <c r="H407" i="1"/>
  <c r="H408" i="1"/>
  <c r="H409" i="1"/>
  <c r="H410" i="1"/>
  <c r="H411" i="1"/>
  <c r="H412" i="1"/>
  <c r="H413" i="1"/>
  <c r="H414" i="1"/>
  <c r="H415" i="1"/>
  <c r="H416" i="1"/>
  <c r="H417" i="1"/>
  <c r="H418" i="1"/>
  <c r="H419" i="1"/>
  <c r="H420" i="1"/>
  <c r="H421" i="1"/>
  <c r="H422" i="1"/>
  <c r="H423" i="1"/>
  <c r="H424" i="1"/>
  <c r="H425" i="1"/>
  <c r="H426" i="1"/>
  <c r="H427" i="1"/>
  <c r="H428" i="1"/>
  <c r="H429" i="1"/>
  <c r="H430" i="1"/>
  <c r="H431" i="1"/>
  <c r="H432" i="1"/>
  <c r="H433" i="1"/>
  <c r="H434" i="1"/>
  <c r="H435" i="1"/>
  <c r="H436" i="1"/>
  <c r="H437" i="1"/>
  <c r="H438" i="1"/>
  <c r="H439" i="1"/>
  <c r="H440" i="1"/>
  <c r="H441" i="1"/>
  <c r="H442" i="1"/>
  <c r="H443" i="1"/>
  <c r="H444" i="1"/>
  <c r="H445" i="1"/>
  <c r="H446" i="1"/>
  <c r="H447" i="1"/>
  <c r="H448" i="1"/>
  <c r="H449" i="1"/>
  <c r="H450" i="1"/>
  <c r="H451" i="1"/>
  <c r="H452" i="1"/>
  <c r="H453" i="1"/>
  <c r="H454" i="1"/>
  <c r="H455" i="1"/>
  <c r="H456" i="1"/>
  <c r="H457" i="1"/>
  <c r="H458" i="1"/>
  <c r="H459" i="1"/>
  <c r="H460" i="1"/>
  <c r="H461" i="1"/>
  <c r="H462" i="1"/>
  <c r="H463" i="1"/>
  <c r="H464" i="1"/>
  <c r="H465" i="1"/>
  <c r="H466" i="1"/>
  <c r="H467" i="1"/>
  <c r="H468" i="1"/>
  <c r="H469" i="1"/>
  <c r="H470" i="1"/>
  <c r="H471" i="1"/>
  <c r="H472" i="1"/>
  <c r="H473" i="1"/>
  <c r="H474" i="1"/>
  <c r="H475" i="1"/>
  <c r="H476" i="1"/>
  <c r="H477" i="1"/>
  <c r="H478" i="1"/>
  <c r="H479" i="1"/>
  <c r="H480" i="1"/>
  <c r="H481" i="1"/>
  <c r="H482" i="1"/>
  <c r="H483" i="1"/>
  <c r="H484" i="1"/>
  <c r="H485" i="1"/>
  <c r="H486" i="1"/>
  <c r="H487" i="1"/>
  <c r="H488" i="1"/>
  <c r="H489" i="1"/>
  <c r="H490" i="1"/>
  <c r="H491" i="1"/>
  <c r="H492" i="1"/>
  <c r="H493" i="1"/>
  <c r="H494" i="1"/>
  <c r="H495" i="1"/>
  <c r="H496" i="1"/>
  <c r="H497" i="1"/>
  <c r="H498"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8" i="1"/>
  <c r="H589" i="1"/>
  <c r="H590" i="1"/>
  <c r="H591" i="1"/>
  <c r="H592" i="1"/>
  <c r="H593" i="1"/>
  <c r="H594"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6" i="1"/>
  <c r="H627" i="1"/>
  <c r="H628" i="1"/>
  <c r="H629" i="1"/>
  <c r="H630" i="1"/>
  <c r="H631" i="1"/>
  <c r="H632" i="1"/>
  <c r="H633" i="1"/>
  <c r="H634" i="1"/>
  <c r="H635" i="1"/>
  <c r="H636" i="1"/>
  <c r="H637" i="1"/>
  <c r="H638" i="1"/>
  <c r="H639" i="1"/>
  <c r="H640"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07" i="1"/>
  <c r="H708" i="1"/>
  <c r="H709" i="1"/>
  <c r="H710" i="1"/>
  <c r="H711" i="1"/>
  <c r="H712" i="1"/>
  <c r="H713" i="1"/>
  <c r="H714" i="1"/>
  <c r="H715" i="1"/>
  <c r="H716" i="1"/>
  <c r="H717" i="1"/>
  <c r="H718" i="1"/>
  <c r="H719" i="1"/>
  <c r="H720" i="1"/>
  <c r="H721" i="1"/>
  <c r="H722" i="1"/>
  <c r="H723" i="1"/>
  <c r="H724" i="1"/>
  <c r="H725" i="1"/>
  <c r="H726" i="1"/>
  <c r="H727" i="1"/>
  <c r="H728" i="1"/>
  <c r="H729" i="1"/>
  <c r="H730" i="1"/>
  <c r="H731" i="1"/>
  <c r="H732" i="1"/>
  <c r="H733" i="1"/>
  <c r="H734" i="1"/>
  <c r="H735" i="1"/>
  <c r="H736" i="1"/>
  <c r="H737" i="1"/>
  <c r="H738" i="1"/>
  <c r="H739" i="1"/>
  <c r="H740" i="1"/>
  <c r="H741" i="1"/>
  <c r="H742" i="1"/>
  <c r="H743" i="1"/>
  <c r="H744" i="1"/>
  <c r="H745" i="1"/>
  <c r="H746" i="1"/>
  <c r="H747" i="1"/>
  <c r="H748" i="1"/>
  <c r="H749" i="1"/>
  <c r="H750" i="1"/>
  <c r="H751" i="1"/>
  <c r="H752" i="1"/>
  <c r="H753" i="1"/>
  <c r="H754" i="1"/>
  <c r="H755" i="1"/>
  <c r="H756" i="1"/>
  <c r="H757" i="1"/>
  <c r="H758" i="1"/>
  <c r="H759" i="1"/>
  <c r="H760" i="1"/>
  <c r="H761" i="1"/>
  <c r="H762" i="1"/>
  <c r="H763" i="1"/>
  <c r="H764" i="1"/>
  <c r="H765" i="1"/>
  <c r="H766" i="1"/>
  <c r="H767" i="1"/>
  <c r="H768" i="1"/>
  <c r="H769" i="1"/>
  <c r="H770" i="1"/>
  <c r="H771" i="1"/>
  <c r="H772" i="1"/>
  <c r="H773" i="1"/>
  <c r="H774" i="1"/>
  <c r="H775" i="1"/>
  <c r="H776" i="1"/>
  <c r="H777" i="1"/>
  <c r="H778"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8" i="1"/>
  <c r="H829" i="1"/>
  <c r="H830" i="1"/>
  <c r="H831" i="1"/>
  <c r="H832" i="1"/>
  <c r="H833" i="1"/>
  <c r="H834" i="1"/>
  <c r="H835" i="1"/>
  <c r="H836" i="1"/>
  <c r="H837" i="1"/>
  <c r="H838" i="1"/>
  <c r="H839" i="1"/>
  <c r="H840" i="1"/>
  <c r="H841" i="1"/>
  <c r="H842" i="1"/>
  <c r="H843" i="1"/>
  <c r="H844" i="1"/>
  <c r="H845" i="1"/>
  <c r="H846" i="1"/>
  <c r="H847" i="1"/>
  <c r="H848" i="1"/>
  <c r="H849" i="1"/>
  <c r="H850" i="1"/>
  <c r="H851" i="1"/>
  <c r="H852" i="1"/>
  <c r="H853" i="1"/>
  <c r="H854" i="1"/>
  <c r="H855" i="1"/>
  <c r="H856" i="1"/>
  <c r="H857" i="1"/>
  <c r="H858" i="1"/>
  <c r="H859" i="1"/>
  <c r="H860" i="1"/>
  <c r="H861" i="1"/>
  <c r="H862" i="1"/>
  <c r="H863" i="1"/>
  <c r="H864" i="1"/>
  <c r="H865" i="1"/>
  <c r="H866" i="1"/>
  <c r="H867" i="1"/>
  <c r="H868" i="1"/>
  <c r="H869" i="1"/>
  <c r="H870" i="1"/>
  <c r="H871" i="1"/>
  <c r="H872" i="1"/>
  <c r="H873" i="1"/>
  <c r="H874" i="1"/>
  <c r="H875" i="1"/>
  <c r="H876" i="1"/>
  <c r="H877" i="1"/>
  <c r="H878" i="1"/>
  <c r="H879" i="1"/>
  <c r="H880" i="1"/>
  <c r="H881" i="1"/>
  <c r="H882" i="1"/>
  <c r="H883" i="1"/>
  <c r="H884" i="1"/>
  <c r="H885" i="1"/>
  <c r="H886" i="1"/>
  <c r="H887" i="1"/>
  <c r="H888" i="1"/>
  <c r="H889" i="1"/>
  <c r="H890" i="1"/>
  <c r="H891" i="1"/>
  <c r="H892" i="1"/>
  <c r="H893" i="1"/>
  <c r="H894" i="1"/>
  <c r="H895" i="1"/>
  <c r="H896" i="1"/>
  <c r="H897" i="1"/>
  <c r="H898" i="1"/>
  <c r="H899" i="1"/>
  <c r="H900" i="1"/>
  <c r="H901" i="1"/>
  <c r="H902" i="1"/>
  <c r="H903" i="1"/>
  <c r="H904" i="1"/>
  <c r="H905" i="1"/>
  <c r="H906" i="1"/>
  <c r="H907" i="1"/>
  <c r="H908" i="1"/>
  <c r="H909" i="1"/>
  <c r="H910" i="1"/>
  <c r="H911" i="1"/>
  <c r="H912" i="1"/>
  <c r="H913" i="1"/>
  <c r="H914" i="1"/>
  <c r="H915" i="1"/>
  <c r="H916" i="1"/>
  <c r="H917" i="1"/>
  <c r="H918" i="1"/>
  <c r="H919" i="1"/>
  <c r="H920" i="1"/>
  <c r="H921" i="1"/>
  <c r="H922" i="1"/>
  <c r="H923" i="1"/>
  <c r="H924" i="1"/>
  <c r="H925" i="1"/>
  <c r="H926" i="1"/>
  <c r="H927" i="1"/>
  <c r="H928" i="1"/>
  <c r="H929" i="1"/>
  <c r="H930" i="1"/>
  <c r="H931" i="1"/>
  <c r="H932" i="1"/>
  <c r="H933" i="1"/>
  <c r="H934" i="1"/>
  <c r="H935" i="1"/>
  <c r="H936" i="1"/>
  <c r="H937" i="1"/>
  <c r="H938" i="1"/>
  <c r="H939" i="1"/>
  <c r="H940" i="1"/>
  <c r="H941" i="1"/>
  <c r="H942" i="1"/>
  <c r="H943" i="1"/>
  <c r="H944" i="1"/>
  <c r="H945" i="1"/>
  <c r="H946" i="1"/>
  <c r="H947" i="1"/>
  <c r="H948" i="1"/>
  <c r="H949" i="1"/>
  <c r="H950" i="1"/>
  <c r="H951" i="1"/>
  <c r="H952" i="1"/>
  <c r="H953" i="1"/>
  <c r="H954" i="1"/>
  <c r="H955" i="1"/>
  <c r="H956" i="1"/>
  <c r="H957" i="1"/>
  <c r="H958" i="1"/>
  <c r="H959" i="1"/>
  <c r="H960" i="1"/>
  <c r="H961" i="1"/>
  <c r="H962" i="1"/>
  <c r="H963" i="1"/>
  <c r="H964" i="1"/>
  <c r="H965" i="1"/>
  <c r="H966" i="1"/>
  <c r="H967" i="1"/>
  <c r="H968" i="1"/>
  <c r="H969" i="1"/>
  <c r="H970" i="1"/>
  <c r="H971" i="1"/>
  <c r="H972" i="1"/>
  <c r="H973" i="1"/>
  <c r="H974" i="1"/>
  <c r="H975" i="1"/>
  <c r="H976" i="1"/>
  <c r="H977" i="1"/>
  <c r="H978" i="1"/>
  <c r="H979" i="1"/>
  <c r="H980" i="1"/>
  <c r="H981" i="1"/>
  <c r="H982" i="1"/>
  <c r="H983" i="1"/>
  <c r="H984" i="1"/>
  <c r="H985" i="1"/>
  <c r="H986" i="1"/>
  <c r="H987" i="1"/>
  <c r="H988" i="1"/>
  <c r="H989" i="1"/>
  <c r="H990" i="1"/>
  <c r="H991" i="1"/>
  <c r="H992" i="1"/>
  <c r="H993" i="1"/>
  <c r="H994" i="1"/>
  <c r="H995" i="1"/>
  <c r="H996" i="1"/>
  <c r="H997" i="1"/>
  <c r="H998" i="1"/>
  <c r="H999" i="1"/>
  <c r="H1000" i="1"/>
  <c r="H1001"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75" i="1"/>
  <c r="G176" i="1"/>
  <c r="G177" i="1"/>
  <c r="G178" i="1"/>
  <c r="G179" i="1"/>
  <c r="G180" i="1"/>
  <c r="G181" i="1"/>
  <c r="G182" i="1"/>
  <c r="G183" i="1"/>
  <c r="G184" i="1"/>
  <c r="G185" i="1"/>
  <c r="G186" i="1"/>
  <c r="G187" i="1"/>
  <c r="G188" i="1"/>
  <c r="G189" i="1"/>
  <c r="G190" i="1"/>
  <c r="G191" i="1"/>
  <c r="G192" i="1"/>
  <c r="G193" i="1"/>
  <c r="G194" i="1"/>
  <c r="G195" i="1"/>
  <c r="G196" i="1"/>
  <c r="G197" i="1"/>
  <c r="G198" i="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292" i="1"/>
  <c r="G293" i="1"/>
  <c r="G294" i="1"/>
  <c r="G295" i="1"/>
  <c r="G296" i="1"/>
  <c r="G297" i="1"/>
  <c r="G298" i="1"/>
  <c r="G299" i="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358" i="1"/>
  <c r="G359" i="1"/>
  <c r="G360" i="1"/>
  <c r="G361" i="1"/>
  <c r="G362" i="1"/>
  <c r="G363" i="1"/>
  <c r="G364" i="1"/>
  <c r="G365" i="1"/>
  <c r="G366" i="1"/>
  <c r="G367" i="1"/>
  <c r="G368" i="1"/>
  <c r="G369" i="1"/>
  <c r="G370" i="1"/>
  <c r="G371" i="1"/>
  <c r="G372" i="1"/>
  <c r="G373" i="1"/>
  <c r="G374" i="1"/>
  <c r="G375" i="1"/>
  <c r="G376" i="1"/>
  <c r="G377" i="1"/>
  <c r="G378" i="1"/>
  <c r="G379" i="1"/>
  <c r="G380" i="1"/>
  <c r="G381" i="1"/>
  <c r="G382" i="1"/>
  <c r="G383" i="1"/>
  <c r="G384" i="1"/>
  <c r="G385" i="1"/>
  <c r="G386" i="1"/>
  <c r="G387" i="1"/>
  <c r="G388" i="1"/>
  <c r="G389" i="1"/>
  <c r="G390" i="1"/>
  <c r="G391" i="1"/>
  <c r="G392" i="1"/>
  <c r="G393" i="1"/>
  <c r="G394" i="1"/>
  <c r="G395" i="1"/>
  <c r="G396" i="1"/>
  <c r="G397" i="1"/>
  <c r="G398" i="1"/>
  <c r="G399" i="1"/>
  <c r="G400" i="1"/>
  <c r="G401" i="1"/>
  <c r="G402" i="1"/>
  <c r="G403" i="1"/>
  <c r="G404" i="1"/>
  <c r="G405" i="1"/>
  <c r="G406" i="1"/>
  <c r="G407" i="1"/>
  <c r="G408" i="1"/>
  <c r="G409" i="1"/>
  <c r="G410" i="1"/>
  <c r="G411" i="1"/>
  <c r="G412" i="1"/>
  <c r="G413" i="1"/>
  <c r="G414" i="1"/>
  <c r="G415" i="1"/>
  <c r="G416" i="1"/>
  <c r="G417" i="1"/>
  <c r="G418" i="1"/>
  <c r="G419" i="1"/>
  <c r="G420" i="1"/>
  <c r="G421" i="1"/>
  <c r="G422" i="1"/>
  <c r="G423" i="1"/>
  <c r="G424" i="1"/>
  <c r="G425" i="1"/>
  <c r="G426" i="1"/>
  <c r="G427" i="1"/>
  <c r="G428" i="1"/>
  <c r="G429" i="1"/>
  <c r="G430" i="1"/>
  <c r="G431" i="1"/>
  <c r="G432" i="1"/>
  <c r="G433" i="1"/>
  <c r="G434" i="1"/>
  <c r="G435" i="1"/>
  <c r="G436" i="1"/>
  <c r="G437" i="1"/>
  <c r="G438" i="1"/>
  <c r="G439" i="1"/>
  <c r="G440" i="1"/>
  <c r="G441" i="1"/>
  <c r="G442" i="1"/>
  <c r="G443" i="1"/>
  <c r="G444" i="1"/>
  <c r="G445" i="1"/>
  <c r="G446" i="1"/>
  <c r="G447" i="1"/>
  <c r="G448" i="1"/>
  <c r="G449" i="1"/>
  <c r="G450" i="1"/>
  <c r="G451" i="1"/>
  <c r="G452" i="1"/>
  <c r="G453" i="1"/>
  <c r="G454" i="1"/>
  <c r="G455" i="1"/>
  <c r="G456" i="1"/>
  <c r="G457" i="1"/>
  <c r="G458" i="1"/>
  <c r="G459" i="1"/>
  <c r="G460" i="1"/>
  <c r="G461" i="1"/>
  <c r="G462" i="1"/>
  <c r="G463" i="1"/>
  <c r="G464" i="1"/>
  <c r="G465" i="1"/>
  <c r="G466" i="1"/>
  <c r="G467" i="1"/>
  <c r="G468" i="1"/>
  <c r="G469" i="1"/>
  <c r="G470" i="1"/>
  <c r="G471" i="1"/>
  <c r="G472" i="1"/>
  <c r="G473" i="1"/>
  <c r="G474" i="1"/>
  <c r="G475" i="1"/>
  <c r="G476" i="1"/>
  <c r="G477" i="1"/>
  <c r="G478" i="1"/>
  <c r="G479" i="1"/>
  <c r="G480" i="1"/>
  <c r="G481" i="1"/>
  <c r="G482" i="1"/>
  <c r="G483" i="1"/>
  <c r="G484" i="1"/>
  <c r="G485" i="1"/>
  <c r="G486" i="1"/>
  <c r="G487" i="1"/>
  <c r="G488" i="1"/>
  <c r="G489" i="1"/>
  <c r="G490" i="1"/>
  <c r="G491" i="1"/>
  <c r="G492" i="1"/>
  <c r="G493" i="1"/>
  <c r="G494" i="1"/>
  <c r="G495" i="1"/>
  <c r="G496" i="1"/>
  <c r="G497" i="1"/>
  <c r="G498" i="1"/>
  <c r="G499" i="1"/>
  <c r="G500" i="1"/>
  <c r="G501" i="1"/>
  <c r="G502" i="1"/>
  <c r="G503" i="1"/>
  <c r="G504" i="1"/>
  <c r="G505" i="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99" i="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666" i="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755" i="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850" i="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917" i="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H1" i="2" l="1"/>
  <c r="AG1" i="2"/>
  <c r="AE1" i="2"/>
  <c r="AC1" i="2"/>
  <c r="AA1" i="2"/>
  <c r="X1" i="2" l="1"/>
  <c r="V1" i="2"/>
  <c r="T1" i="2"/>
  <c r="R1" i="2"/>
  <c r="P1" i="2"/>
  <c r="N1" i="2"/>
  <c r="M1" i="2"/>
  <c r="L1" i="2"/>
  <c r="D1" i="2"/>
  <c r="B1" i="2"/>
</calcChain>
</file>

<file path=xl/sharedStrings.xml><?xml version="1.0" encoding="utf-8"?>
<sst xmlns="http://schemas.openxmlformats.org/spreadsheetml/2006/main" count="23373" uniqueCount="5819">
  <si>
    <t>AGENCIA NACIONAL DE HIDROCARBUROS
VICEPRESIDENCIA DE CONTRATOS DE HIDROCARBUROS
REPORTES INVERSIÓN SOCIAL ANH 2019</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</si>
  <si>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</si>
  <si>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</si>
  <si>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</si>
  <si>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</si>
  <si>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</si>
  <si>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</si>
  <si>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</si>
  <si>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</si>
  <si>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</si>
  <si>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</si>
  <si>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</si>
  <si>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</si>
  <si>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</si>
  <si>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</si>
  <si>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</si>
  <si>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</si>
  <si>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</si>
  <si>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</si>
  <si>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</si>
  <si>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</si>
  <si>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</si>
  <si>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</si>
  <si>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</si>
  <si>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</si>
  <si>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</si>
  <si>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</si>
  <si>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</si>
  <si>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</si>
  <si>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</si>
  <si>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</si>
  <si>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</si>
  <si>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</si>
  <si>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</si>
  <si>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No</t>
  </si>
  <si>
    <t>Área de la ANH</t>
  </si>
  <si>
    <t xml:space="preserve">Tipo de Inversión Social </t>
  </si>
  <si>
    <t>Nombre del Programa/Contrato</t>
  </si>
  <si>
    <t xml:space="preserve">Tipo de Contrato </t>
  </si>
  <si>
    <t xml:space="preserve">ANEXO F: Lineamiento PBC </t>
  </si>
  <si>
    <t xml:space="preserve">ANEXO F:Sector de Inversión </t>
  </si>
  <si>
    <t>ANEXO F: Area de Inversión</t>
  </si>
  <si>
    <t xml:space="preserve">ANEXO D: Sector de Inversión </t>
  </si>
  <si>
    <t>ANEXO D: Area de Inversión</t>
  </si>
  <si>
    <t>Lineamiento ETH</t>
  </si>
  <si>
    <t xml:space="preserve">Obejtivos de Desarrollo Sostenible </t>
  </si>
  <si>
    <t>Departamento</t>
  </si>
  <si>
    <t xml:space="preserve">Municipio </t>
  </si>
  <si>
    <t>Vereda</t>
  </si>
  <si>
    <t xml:space="preserve">Ciclo de Vida </t>
  </si>
  <si>
    <t>Número de Beneficiarios</t>
  </si>
  <si>
    <t>Valor Total del Proyecto (COP)</t>
  </si>
  <si>
    <t>Valor Total 2019 (COP) (PR 2019+IV+AT)</t>
  </si>
  <si>
    <t>Presupuesto PBC 2019 (COP)</t>
  </si>
  <si>
    <t>Inversión Voluntaria (COP)</t>
  </si>
  <si>
    <t>Aporte de Terceros  (COP)</t>
  </si>
  <si>
    <t>Nombre de Tercero Aportante</t>
  </si>
  <si>
    <t>Acuerdo 5</t>
  </si>
  <si>
    <t>Anexo B</t>
  </si>
  <si>
    <t>Programa en Beneficio de las Comunidades</t>
  </si>
  <si>
    <t xml:space="preserve">Estrategia Territorial de Hidrocarburos </t>
  </si>
  <si>
    <t xml:space="preserve">Programa de Gestión del Conocimiento </t>
  </si>
  <si>
    <t>Iniciativa del Grupo de Gestión Social ANH</t>
  </si>
  <si>
    <t xml:space="preserve">Acciones Demonstrativas </t>
  </si>
  <si>
    <t xml:space="preserve">Inversión Social Voluntaria </t>
  </si>
  <si>
    <t xml:space="preserve">Inversión Voluntaria RSE </t>
  </si>
  <si>
    <t>Contratos Directos FUPAD</t>
  </si>
  <si>
    <t>Iniciativa de Balance Positivo</t>
  </si>
  <si>
    <t>Capital Económico y Competitivo</t>
  </si>
  <si>
    <t>Fomento del Valor Compartido alrededor de la Industria (Empleo y Microempresas)</t>
  </si>
  <si>
    <t>Fortalecimiento de las Potencialidades Productivas y Económicas de la Región</t>
  </si>
  <si>
    <t xml:space="preserve">Mecanismos de organización social </t>
  </si>
  <si>
    <t xml:space="preserve">Organización y participación ciudadana </t>
  </si>
  <si>
    <t xml:space="preserve">Formulación y gestión de proyectos </t>
  </si>
  <si>
    <t xml:space="preserve">Resolución de conflictos </t>
  </si>
  <si>
    <t xml:space="preserve">Articulación de proyectos de inversión con autoridades nacionales, regionales y locales </t>
  </si>
  <si>
    <t xml:space="preserve">Formulación y gestión de proyectos y recursos </t>
  </si>
  <si>
    <t xml:space="preserve">Enfoque diferencial y enfoque de género </t>
  </si>
  <si>
    <t xml:space="preserve">Fortalecimiento de la identidad cultural </t>
  </si>
  <si>
    <t xml:space="preserve">Apoyo a la construcción de planes de vida y etnodesarrollo </t>
  </si>
  <si>
    <t xml:space="preserve">Fortalecimiento de organizaciones étnicas </t>
  </si>
  <si>
    <t xml:space="preserve">Programas enfocados a la primera infancia y las madres gestantes y lactantes </t>
  </si>
  <si>
    <t xml:space="preserve">Programas de salud preventiva </t>
  </si>
  <si>
    <t xml:space="preserve">Programas de seguridad alimentaria y de nutrición </t>
  </si>
  <si>
    <t xml:space="preserve">Construcción y mejoramiento de la infraestructura de salud </t>
  </si>
  <si>
    <t xml:space="preserve">Dotación de hospitales y centros de salud </t>
  </si>
  <si>
    <t xml:space="preserve">Desarrollo de actividades de medicina tradicional, a personas de grupos étnicos. </t>
  </si>
  <si>
    <t xml:space="preserve">Programas de fomento de la calidad y ampliación de la cobertura de educación. </t>
  </si>
  <si>
    <t xml:space="preserve">Dotación para la enseñanza </t>
  </si>
  <si>
    <t xml:space="preserve">Construcción y mejoramiento de vivienda, mediante proyectos que incentiven el uso de fuentes de energía alternativa. </t>
  </si>
  <si>
    <t xml:space="preserve">Construcción y mejoramiento de acueductos rurales </t>
  </si>
  <si>
    <t xml:space="preserve">Programas que propendan por la conservación con un enfoque preventivo de la riqueza natural. No incluyen impactos directos causados por la industria. </t>
  </si>
  <si>
    <t xml:space="preserve">Conservación de la biodiversidad </t>
  </si>
  <si>
    <t xml:space="preserve">Conservación de áreas protegidas con las autoridades competentes </t>
  </si>
  <si>
    <t xml:space="preserve">Educación ambiental </t>
  </si>
  <si>
    <t>Apoyo a la estructuración, levantamiento de la información y preparación de estudios técnicos para la formulación y estructuración de proyectos (Regalías, Contratos, Planes, Fondos Ministeriales y Sectoriales de Gobierno).</t>
  </si>
  <si>
    <t xml:space="preserve">Fortalecimiento y formalización de proveedores locales </t>
  </si>
  <si>
    <t xml:space="preserve">Fomento de cadenas productivas </t>
  </si>
  <si>
    <t xml:space="preserve">Fomento de cadenas productivas con enfoque de valor compartido.  </t>
  </si>
  <si>
    <t xml:space="preserve">Construcción y mejoramiento de infraestructura para la competitividad local y regional. </t>
  </si>
  <si>
    <t>Inclusión Productiva y generación de ingresos</t>
  </si>
  <si>
    <t>Infraestructura social</t>
  </si>
  <si>
    <t xml:space="preserve">Otros </t>
  </si>
  <si>
    <t xml:space="preserve">Infraestructura Educativa </t>
  </si>
  <si>
    <t xml:space="preserve">Empleo </t>
  </si>
  <si>
    <t>Emprendimientos</t>
  </si>
  <si>
    <t>Proyectos Productivos</t>
  </si>
  <si>
    <t>Proyectos Agroambientales</t>
  </si>
  <si>
    <t xml:space="preserve">Proyectos Agroindustriales </t>
  </si>
  <si>
    <t xml:space="preserve">Formación De Capacidades </t>
  </si>
  <si>
    <t>Mejoramiento De Vivienda</t>
  </si>
  <si>
    <t>Agua Potable</t>
  </si>
  <si>
    <t>Servicios Públicos Y Saneamiento Básico</t>
  </si>
  <si>
    <t>Infraestructura En Salud</t>
  </si>
  <si>
    <t>Infraestructura En Conectividad (Vial Y De Tecnologías De La Información Y La Comunicación)</t>
  </si>
  <si>
    <t>Infraestructura En Cultura</t>
  </si>
  <si>
    <t>Infraestructura En Deporte</t>
  </si>
  <si>
    <t xml:space="preserve">Infraestructura En Recreación </t>
  </si>
  <si>
    <t>Cualquier Otro Que Este Contemplado En Planes De Desarrollo Municipales, Departamentales, Nacional, Planes De Vida O Planes De Ordenamiento Territorial, Planes De Desarrollo Comunal Y Comunitario, Siempre Dentro Del Concepto De Desarrollo Sostenible Y Que Incluya Sectores Tales Como Salud, Educación Y Ambiente.</t>
  </si>
  <si>
    <t xml:space="preserve">Mejoramiento de entidades prestadoras de salud </t>
  </si>
  <si>
    <t xml:space="preserve">Mejoramiento de entornos educativos y de protección para los niños, niñas y adolescentes. </t>
  </si>
  <si>
    <t xml:space="preserve">Proyectos productivos </t>
  </si>
  <si>
    <t xml:space="preserve">Soluciones de movilización y acceso </t>
  </si>
  <si>
    <t xml:space="preserve">Fortalecimiento de espacios de integración y participación comunitaria </t>
  </si>
  <si>
    <t xml:space="preserve">Fortalecimiento de acciones de protección de la flora, fauna y recursos hídricos </t>
  </si>
  <si>
    <t>Objetivo 1: Erradicación de la Pobreza</t>
  </si>
  <si>
    <t xml:space="preserve">Objetivo 2: Lucha contra el Hambre </t>
  </si>
  <si>
    <t xml:space="preserve">Objetivo 3: Buena Salud </t>
  </si>
  <si>
    <t>Objetivo 4: Educación de Calidad</t>
  </si>
  <si>
    <t>Objetivo 5: Igualdad de Género</t>
  </si>
  <si>
    <t xml:space="preserve">Objetivo 6: Agua Potable y Saneamiento </t>
  </si>
  <si>
    <t>Objetivo 7: Energías Removables</t>
  </si>
  <si>
    <t>Objetivo 8: Empleo Digno y Crecimiento Económico</t>
  </si>
  <si>
    <t xml:space="preserve">Objetivo 9: Innovación e Infraestructura </t>
  </si>
  <si>
    <t>Objetivo 10: Reducción de la Desigualdad</t>
  </si>
  <si>
    <t xml:space="preserve">Objetivo 11: Ciudades y Comunidades Sostenibles </t>
  </si>
  <si>
    <t>Objetivo 12: Consumo Responsable</t>
  </si>
  <si>
    <t xml:space="preserve">Objetivo 13: Lucha contra el cambio climático </t>
  </si>
  <si>
    <t>Objetivo 14: Flora y Fauna Acuáticas</t>
  </si>
  <si>
    <t>Objetivo 15: Flora y Fauna Terrestres</t>
  </si>
  <si>
    <t>Amazonas</t>
  </si>
  <si>
    <t>Antioquia</t>
  </si>
  <si>
    <t>Arauca</t>
  </si>
  <si>
    <t>Atlántico</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</si>
  <si>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</si>
  <si>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</si>
  <si>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</si>
  <si>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</si>
  <si>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</si>
  <si>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</si>
  <si>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</si>
  <si>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</si>
  <si>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</si>
  <si>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</si>
  <si>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</si>
  <si>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</si>
  <si>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</si>
  <si>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</si>
  <si>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</si>
  <si>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</si>
  <si>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</si>
  <si>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</si>
  <si>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</si>
  <si>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</si>
  <si>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</si>
  <si>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 Andrés y Providencia</t>
  </si>
  <si>
    <t>Santander</t>
  </si>
  <si>
    <t>Sucre</t>
  </si>
  <si>
    <t>Tolima</t>
  </si>
  <si>
    <t>Valle del Cauca</t>
  </si>
  <si>
    <t>Vaupés</t>
  </si>
  <si>
    <t>Vichada</t>
  </si>
  <si>
    <t>Municipio</t>
  </si>
  <si>
    <t>Primera Infancia</t>
  </si>
  <si>
    <t>Niñez</t>
  </si>
  <si>
    <t>Adolescente</t>
  </si>
  <si>
    <t>Jovén</t>
  </si>
  <si>
    <t xml:space="preserve">Adulto </t>
  </si>
  <si>
    <t xml:space="preserve">Adulto Mayor </t>
  </si>
  <si>
    <t>Género</t>
  </si>
  <si>
    <t>Etnia</t>
  </si>
  <si>
    <t xml:space="preserve">Masculino </t>
  </si>
  <si>
    <t xml:space="preserve">Femenino </t>
  </si>
  <si>
    <t>Negro, Mulato, Afrocolombiano</t>
  </si>
  <si>
    <t>Pueblos Indígenas</t>
  </si>
  <si>
    <t xml:space="preserve">Raizales </t>
  </si>
  <si>
    <t xml:space="preserve">Palenqueros </t>
  </si>
  <si>
    <t xml:space="preserve">Rrom o Gitano </t>
  </si>
  <si>
    <t xml:space="preserve">No Aplica </t>
  </si>
  <si>
    <t>Lineamientos PBC de Acuerdo al Año del Contrato</t>
  </si>
  <si>
    <t>Miriti Paraná</t>
  </si>
  <si>
    <t>Puerto Alegría</t>
  </si>
  <si>
    <t>Leticia</t>
  </si>
  <si>
    <t>El Encanto</t>
  </si>
  <si>
    <t>La Chorrera</t>
  </si>
  <si>
    <t>La Pedrera</t>
  </si>
  <si>
    <t>La Victoria</t>
  </si>
  <si>
    <t>Puerto Arica</t>
  </si>
  <si>
    <t>Puerto Nariño</t>
  </si>
  <si>
    <t>Puerto Santander</t>
  </si>
  <si>
    <t>Tarapacá</t>
  </si>
  <si>
    <t>Belmira</t>
  </si>
  <si>
    <t>Sonsón</t>
  </si>
  <si>
    <t>Jardín</t>
  </si>
  <si>
    <t>Granada</t>
  </si>
  <si>
    <t>Frontino</t>
  </si>
  <si>
    <t>San Carlos</t>
  </si>
  <si>
    <t>El Carmen de Viboral</t>
  </si>
  <si>
    <t>San Juan de Urabá</t>
  </si>
  <si>
    <t>San José de La Montaña</t>
  </si>
  <si>
    <t>Vigía del Fuerte</t>
  </si>
  <si>
    <t>San Andrés de Cuerquía</t>
  </si>
  <si>
    <t>Santa Rosa de Osos</t>
  </si>
  <si>
    <t>Santafé de Antioquia</t>
  </si>
  <si>
    <t>San Pedro de Uraba</t>
  </si>
  <si>
    <t>Medellín</t>
  </si>
  <si>
    <t>Abejorral</t>
  </si>
  <si>
    <t>Abriaquí</t>
  </si>
  <si>
    <t>Alejandría</t>
  </si>
  <si>
    <t>Amagá</t>
  </si>
  <si>
    <t>Amalfi</t>
  </si>
  <si>
    <t>Andes</t>
  </si>
  <si>
    <t>Angelópolis</t>
  </si>
  <si>
    <t>Angostura</t>
  </si>
  <si>
    <t>Anorí</t>
  </si>
  <si>
    <t>Anza</t>
  </si>
  <si>
    <t>Apartadó</t>
  </si>
  <si>
    <t>Arboletes</t>
  </si>
  <si>
    <t>Argelia</t>
  </si>
  <si>
    <t>Armenia</t>
  </si>
  <si>
    <t>Barbosa</t>
  </si>
  <si>
    <t>Bello</t>
  </si>
  <si>
    <t>Betania</t>
  </si>
  <si>
    <t>Betulia</t>
  </si>
  <si>
    <t>Ciudad Bolívar</t>
  </si>
  <si>
    <t>Briceño</t>
  </si>
  <si>
    <t>Buriticá</t>
  </si>
  <si>
    <t>Cáceres</t>
  </si>
  <si>
    <t>Caicedo</t>
  </si>
  <si>
    <t>Campamento</t>
  </si>
  <si>
    <t>Cañasgordas</t>
  </si>
  <si>
    <t>Caracolí</t>
  </si>
  <si>
    <t>Caramanta</t>
  </si>
  <si>
    <t>Carepa</t>
  </si>
  <si>
    <t>Carolina</t>
  </si>
  <si>
    <t>Caucasia</t>
  </si>
  <si>
    <t>Chigorodó</t>
  </si>
  <si>
    <t>Cisneros</t>
  </si>
  <si>
    <t>Cocorná</t>
  </si>
  <si>
    <t>Concepción</t>
  </si>
  <si>
    <t>Concordia</t>
  </si>
  <si>
    <t>Copacabana</t>
  </si>
  <si>
    <t>Dabeiba</t>
  </si>
  <si>
    <t>Don Matías</t>
  </si>
  <si>
    <t>Ebéjico</t>
  </si>
  <si>
    <t>El Bagre</t>
  </si>
  <si>
    <t>Entrerrios</t>
  </si>
  <si>
    <t>Envigado</t>
  </si>
  <si>
    <t>Fredonia</t>
  </si>
  <si>
    <t>Giraldo</t>
  </si>
  <si>
    <t>Girardota</t>
  </si>
  <si>
    <t>Gómez Plata</t>
  </si>
  <si>
    <t>Guadalupe</t>
  </si>
  <si>
    <t>Guarne</t>
  </si>
  <si>
    <t>Guatapé</t>
  </si>
  <si>
    <t>Heliconia</t>
  </si>
  <si>
    <t>Hispania</t>
  </si>
  <si>
    <t>Itagui</t>
  </si>
  <si>
    <t>Ituango</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</si>
  <si>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</si>
  <si>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</si>
  <si>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</si>
  <si>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</si>
  <si>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</si>
  <si>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</si>
  <si>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</si>
  <si>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</si>
  <si>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</si>
  <si>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</si>
  <si>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</si>
  <si>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</si>
  <si>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</si>
  <si>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</si>
  <si>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</si>
  <si>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</si>
  <si>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</si>
  <si>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</si>
  <si>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</si>
  <si>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</si>
  <si>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</si>
  <si>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</si>
  <si>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</si>
  <si>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</si>
  <si>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</si>
  <si>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</si>
  <si>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Francisco</t>
  </si>
  <si>
    <t>San Jerónimo</t>
  </si>
  <si>
    <t>San Luis</t>
  </si>
  <si>
    <t>San Pedro</t>
  </si>
  <si>
    <t>San Rafael</t>
  </si>
  <si>
    <t>San Roque</t>
  </si>
  <si>
    <t>San Vicente</t>
  </si>
  <si>
    <t>Santa Bárbara</t>
  </si>
  <si>
    <t>Santo Domingo</t>
  </si>
  <si>
    <t>El Santuario</t>
  </si>
  <si>
    <t>Segovia</t>
  </si>
  <si>
    <t>Sopetrán</t>
  </si>
  <si>
    <t>Támesis</t>
  </si>
  <si>
    <t>Tarazá</t>
  </si>
  <si>
    <t>Tarso</t>
  </si>
  <si>
    <t>Titiribí</t>
  </si>
  <si>
    <t>Toledo</t>
  </si>
  <si>
    <t>Turbo</t>
  </si>
  <si>
    <t>Uramita</t>
  </si>
  <si>
    <t>Urrao</t>
  </si>
  <si>
    <t>Valdivia</t>
  </si>
  <si>
    <t>Valparaíso</t>
  </si>
  <si>
    <t>Vegachí</t>
  </si>
  <si>
    <t>Venecia</t>
  </si>
  <si>
    <t>Yalí</t>
  </si>
  <si>
    <t>Yarumal</t>
  </si>
  <si>
    <t>Yolombó</t>
  </si>
  <si>
    <t>Yondó</t>
  </si>
  <si>
    <t>Zaragoza</t>
  </si>
  <si>
    <t>Arauquita</t>
  </si>
  <si>
    <t>Cravo Norte</t>
  </si>
  <si>
    <t>Fortul</t>
  </si>
  <si>
    <t>Puerto Rondón</t>
  </si>
  <si>
    <t>Saravena</t>
  </si>
  <si>
    <t>Tame</t>
  </si>
  <si>
    <t>Archipiélago de San Andrés, Providencia y Santa Catalina</t>
  </si>
  <si>
    <t>San Andrés</t>
  </si>
  <si>
    <t>Providencia</t>
  </si>
  <si>
    <t>Ponedera</t>
  </si>
  <si>
    <t>Puerto Colombia</t>
  </si>
  <si>
    <t>Repelón</t>
  </si>
  <si>
    <t>Campo de La Cruz</t>
  </si>
  <si>
    <t>Palmar de Varela</t>
  </si>
  <si>
    <t>Juan de Acosta</t>
  </si>
  <si>
    <t>Barranquilla</t>
  </si>
  <si>
    <t>Baranoa</t>
  </si>
  <si>
    <t>Candelaria</t>
  </si>
  <si>
    <t>Galapa</t>
  </si>
  <si>
    <t>Luruaco</t>
  </si>
  <si>
    <t>Malambo</t>
  </si>
  <si>
    <t>Manatí</t>
  </si>
  <si>
    <t>Piojó</t>
  </si>
  <si>
    <t>Polonuevo</t>
  </si>
  <si>
    <t>Sabanagrande</t>
  </si>
  <si>
    <t>Santa Lucía</t>
  </si>
  <si>
    <t>Santo Tomás</t>
  </si>
  <si>
    <t>Soledad</t>
  </si>
  <si>
    <t>Suan</t>
  </si>
  <si>
    <t>Tubará</t>
  </si>
  <si>
    <t>Usiacurí</t>
  </si>
  <si>
    <t>Bogotá D.C.</t>
  </si>
  <si>
    <t>Zambrano</t>
  </si>
  <si>
    <t>San Cristóbal</t>
  </si>
  <si>
    <t>María la Baja</t>
  </si>
  <si>
    <t>Cartagena</t>
  </si>
  <si>
    <t>El Peñón</t>
  </si>
  <si>
    <t>San Jacinto</t>
  </si>
  <si>
    <t>San Pablo de Borbur</t>
  </si>
  <si>
    <t>San Jacinto del Cauca</t>
  </si>
  <si>
    <t>Altos del Rosario</t>
  </si>
  <si>
    <t>San Martín de Loba</t>
  </si>
  <si>
    <t>El Carmen de Bolívar</t>
  </si>
  <si>
    <t>Hatillo de Loba</t>
  </si>
  <si>
    <t>Santa Rosa del Sur</t>
  </si>
  <si>
    <t>Barranco de Loba</t>
  </si>
  <si>
    <t>Achí</t>
  </si>
  <si>
    <t>Arenal</t>
  </si>
  <si>
    <t>Arjona</t>
  </si>
  <si>
    <t>Arroyohondo</t>
  </si>
  <si>
    <t>Calamar</t>
  </si>
  <si>
    <t>Cantagallo</t>
  </si>
  <si>
    <t>Cicuco</t>
  </si>
  <si>
    <t>Clemencia</t>
  </si>
  <si>
    <t>El Guamo</t>
  </si>
  <si>
    <t>Magangué</t>
  </si>
  <si>
    <t>Mahates</t>
  </si>
  <si>
    <t>Margarita</t>
  </si>
  <si>
    <t>Montecristo</t>
  </si>
  <si>
    <t>Mompós</t>
  </si>
  <si>
    <t>Morales</t>
  </si>
  <si>
    <t>Norosí</t>
  </si>
  <si>
    <t>Pinillos</t>
  </si>
  <si>
    <t>Regidor</t>
  </si>
  <si>
    <t>Río Viejo</t>
  </si>
  <si>
    <t>San Estanislao</t>
  </si>
  <si>
    <t>San Fernando</t>
  </si>
  <si>
    <t>San Juan Nepomuceno</t>
  </si>
  <si>
    <t>Santa Catalina</t>
  </si>
  <si>
    <t>Santa Rosa</t>
  </si>
  <si>
    <t>Simití</t>
  </si>
  <si>
    <t>Soplaviento</t>
  </si>
  <si>
    <t>Talaigua Nuevo</t>
  </si>
  <si>
    <t>Tiquisio</t>
  </si>
  <si>
    <t>Turbaco</t>
  </si>
  <si>
    <t>Turbaná</t>
  </si>
  <si>
    <t>Villanueva</t>
  </si>
  <si>
    <t>Ciénega</t>
  </si>
  <si>
    <t>Motavita</t>
  </si>
  <si>
    <t>Tununguá</t>
  </si>
  <si>
    <t>Belén</t>
  </si>
  <si>
    <t>La Uvita</t>
  </si>
  <si>
    <t>Tibasosa</t>
  </si>
  <si>
    <t>Tuta</t>
  </si>
  <si>
    <t>San Miguel de Sema</t>
  </si>
  <si>
    <t>San José de Pare</t>
  </si>
  <si>
    <t>San Luis de Gaceno</t>
  </si>
  <si>
    <t>Santa Rosa de Viterbo</t>
  </si>
  <si>
    <t>Paz de Río</t>
  </si>
  <si>
    <t>Villa de Leyva</t>
  </si>
  <si>
    <t>Togüí</t>
  </si>
  <si>
    <t>Tunja</t>
  </si>
  <si>
    <t>Almeida</t>
  </si>
  <si>
    <t>Aquitania</t>
  </si>
  <si>
    <t>Arcabuco</t>
  </si>
  <si>
    <t>Berbeo</t>
  </si>
  <si>
    <t>Betéitiva</t>
  </si>
  <si>
    <t>Boavita</t>
  </si>
  <si>
    <t>Buena Vista</t>
  </si>
  <si>
    <t>Busbanzá</t>
  </si>
  <si>
    <t>Campohermoso</t>
  </si>
  <si>
    <t>Cerinza</t>
  </si>
  <si>
    <t>Chinavita</t>
  </si>
  <si>
    <t>Chiquinquirá</t>
  </si>
  <si>
    <t>Chiscas</t>
  </si>
  <si>
    <t>Chita</t>
  </si>
  <si>
    <t>Chitaraque</t>
  </si>
  <si>
    <t>Chivatá</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</si>
  <si>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</si>
  <si>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</si>
  <si>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</si>
  <si>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</si>
  <si>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</si>
  <si>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</si>
  <si>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</si>
  <si>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</si>
  <si>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</si>
  <si>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</si>
  <si>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</si>
  <si>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</si>
  <si>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</si>
  <si>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</si>
  <si>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</si>
  <si>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</si>
  <si>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</si>
  <si>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</si>
  <si>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</si>
  <si>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</si>
  <si>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</si>
  <si>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</si>
  <si>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</si>
  <si>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</si>
  <si>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</si>
  <si>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Macanal</t>
  </si>
  <si>
    <t>Maripí</t>
  </si>
  <si>
    <t>Miraflores</t>
  </si>
  <si>
    <t>Mongua</t>
  </si>
  <si>
    <t>Monguí</t>
  </si>
  <si>
    <t>Moniquirá</t>
  </si>
  <si>
    <t>Muzo</t>
  </si>
  <si>
    <t>Nobsa</t>
  </si>
  <si>
    <t>Nuevo Colón</t>
  </si>
  <si>
    <t>Oicatá</t>
  </si>
  <si>
    <t>Otanche</t>
  </si>
  <si>
    <t>Pachavita</t>
  </si>
  <si>
    <t>Páez</t>
  </si>
  <si>
    <t>Paipa</t>
  </si>
  <si>
    <t>Pajarito</t>
  </si>
  <si>
    <t>Panqueba</t>
  </si>
  <si>
    <t>Pauna</t>
  </si>
  <si>
    <t>Paya</t>
  </si>
  <si>
    <t>Pesca</t>
  </si>
  <si>
    <t>Pisba</t>
  </si>
  <si>
    <t>Puerto Boyacá</t>
  </si>
  <si>
    <t>Quípama</t>
  </si>
  <si>
    <t>Ramiriquí</t>
  </si>
  <si>
    <t>Ráquira</t>
  </si>
  <si>
    <t>Rondón</t>
  </si>
  <si>
    <t>Saboyá</t>
  </si>
  <si>
    <t>Sáchica</t>
  </si>
  <si>
    <t>Samacá</t>
  </si>
  <si>
    <t>San Eduardo</t>
  </si>
  <si>
    <t>San Mateo</t>
  </si>
  <si>
    <t>Santana</t>
  </si>
  <si>
    <t>Santa María</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</si>
  <si>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</si>
  <si>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</si>
  <si>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</si>
  <si>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</si>
  <si>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</si>
  <si>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</si>
  <si>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</si>
  <si>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</si>
  <si>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</si>
  <si>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</si>
  <si>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</si>
  <si>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</si>
  <si>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</si>
  <si>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</si>
  <si>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</si>
  <si>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</si>
  <si>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</si>
  <si>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</si>
  <si>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Tinjacá</t>
  </si>
  <si>
    <t>Tipacoque</t>
  </si>
  <si>
    <t>Toca</t>
  </si>
  <si>
    <t>Tópaga</t>
  </si>
  <si>
    <t>Tota</t>
  </si>
  <si>
    <t>Turmequé</t>
  </si>
  <si>
    <t>Tutazá</t>
  </si>
  <si>
    <t>Umbita</t>
  </si>
  <si>
    <t>Ventaquemada</t>
  </si>
  <si>
    <t>Viracachá</t>
  </si>
  <si>
    <t>Zetaquira</t>
  </si>
  <si>
    <t>Marquetalia</t>
  </si>
  <si>
    <t>Manizales</t>
  </si>
  <si>
    <t>Aguadas</t>
  </si>
  <si>
    <t>Anserma</t>
  </si>
  <si>
    <t>Aranzazu</t>
  </si>
  <si>
    <t>Belalcázar</t>
  </si>
  <si>
    <t>Chinchiná</t>
  </si>
  <si>
    <t>Filadelfia</t>
  </si>
  <si>
    <t>La Dorada</t>
  </si>
  <si>
    <t>La Merced</t>
  </si>
  <si>
    <t>Manzanares</t>
  </si>
  <si>
    <t>Marmato</t>
  </si>
  <si>
    <t>Marulanda</t>
  </si>
  <si>
    <t>Neira</t>
  </si>
  <si>
    <t>Norcasia</t>
  </si>
  <si>
    <t>Pácora</t>
  </si>
  <si>
    <t>Palestina</t>
  </si>
  <si>
    <t>Pensilvania</t>
  </si>
  <si>
    <t>Riosucio</t>
  </si>
  <si>
    <t>Salamina</t>
  </si>
  <si>
    <t>Samaná</t>
  </si>
  <si>
    <t>San José</t>
  </si>
  <si>
    <t>Supía</t>
  </si>
  <si>
    <t>Victoria</t>
  </si>
  <si>
    <t>Villamaría</t>
  </si>
  <si>
    <t>Viterbo</t>
  </si>
  <si>
    <t>San Vicente del Caguán</t>
  </si>
  <si>
    <t>La Montañita</t>
  </si>
  <si>
    <t>Milán</t>
  </si>
  <si>
    <t>Cartagena del Chairá</t>
  </si>
  <si>
    <t>Belén de Los Andaquies</t>
  </si>
  <si>
    <t>San José del Fragua</t>
  </si>
  <si>
    <t>Florencia</t>
  </si>
  <si>
    <t>Albania</t>
  </si>
  <si>
    <t>Curillo</t>
  </si>
  <si>
    <t>El Doncello</t>
  </si>
  <si>
    <t>El Paujil</t>
  </si>
  <si>
    <t>Morelia</t>
  </si>
  <si>
    <t>Puerto Rico</t>
  </si>
  <si>
    <t>Solano</t>
  </si>
  <si>
    <t>Solita</t>
  </si>
  <si>
    <t>Orocué</t>
  </si>
  <si>
    <t>Támara</t>
  </si>
  <si>
    <t>Maní</t>
  </si>
  <si>
    <t>Nunchía</t>
  </si>
  <si>
    <t>Paz de Ariporo</t>
  </si>
  <si>
    <t>Yopal</t>
  </si>
  <si>
    <t>Aguazul</t>
  </si>
  <si>
    <t>Chámeza</t>
  </si>
  <si>
    <t>Hato Corozal</t>
  </si>
  <si>
    <t>La Salina</t>
  </si>
  <si>
    <t>Monterrey</t>
  </si>
  <si>
    <t>Pore</t>
  </si>
  <si>
    <t>Recetor</t>
  </si>
  <si>
    <t>Sácama</t>
  </si>
  <si>
    <t>Tauramena</t>
  </si>
  <si>
    <t>Trinidad</t>
  </si>
  <si>
    <t>San Sebastián</t>
  </si>
  <si>
    <t>Santander de Quilichao</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</si>
  <si>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</si>
  <si>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</si>
  <si>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</si>
  <si>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</si>
  <si>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</si>
  <si>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</si>
  <si>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</si>
  <si>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</si>
  <si>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</si>
  <si>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</si>
  <si>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</si>
  <si>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</si>
  <si>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</si>
  <si>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</si>
  <si>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</si>
  <si>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</si>
  <si>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</si>
  <si>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</si>
  <si>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</si>
  <si>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Patía</t>
  </si>
  <si>
    <t>Piamonte</t>
  </si>
  <si>
    <t>Piendamó</t>
  </si>
  <si>
    <t>Puerto Tejada</t>
  </si>
  <si>
    <t>Puracé</t>
  </si>
  <si>
    <t>Rosas</t>
  </si>
  <si>
    <t>Silvia</t>
  </si>
  <si>
    <t>Sotara</t>
  </si>
  <si>
    <t>Suárez</t>
  </si>
  <si>
    <t>Timbío</t>
  </si>
  <si>
    <t>Timbiquí</t>
  </si>
  <si>
    <t>Toribio</t>
  </si>
  <si>
    <t>Totoró</t>
  </si>
  <si>
    <t>Villa Rica</t>
  </si>
  <si>
    <t>La Jagua de Ibirico</t>
  </si>
  <si>
    <t>Río de Oro</t>
  </si>
  <si>
    <t>Valledupar</t>
  </si>
  <si>
    <t>Aguachica</t>
  </si>
  <si>
    <t>Agustín Codazzi</t>
  </si>
  <si>
    <t>Astrea</t>
  </si>
  <si>
    <t>Becerril</t>
  </si>
  <si>
    <t>Bosconia</t>
  </si>
  <si>
    <t>Chimichagua</t>
  </si>
  <si>
    <t>Chiriguaná</t>
  </si>
  <si>
    <t>Curumaní</t>
  </si>
  <si>
    <t>El Copey</t>
  </si>
  <si>
    <t>El Paso</t>
  </si>
  <si>
    <t>Gamarra</t>
  </si>
  <si>
    <t>González</t>
  </si>
  <si>
    <t>La Gloria</t>
  </si>
  <si>
    <t>Manaure</t>
  </si>
  <si>
    <t>Pailitas</t>
  </si>
  <si>
    <t>Pelaya</t>
  </si>
  <si>
    <t>Pueblo Bello</t>
  </si>
  <si>
    <t>La Paz</t>
  </si>
  <si>
    <t>San Alberto</t>
  </si>
  <si>
    <t>San Diego</t>
  </si>
  <si>
    <t>San Martín</t>
  </si>
  <si>
    <t>Tamalameque</t>
  </si>
  <si>
    <t>Istmina</t>
  </si>
  <si>
    <t>Unión Panamericana</t>
  </si>
  <si>
    <t>Tadó</t>
  </si>
  <si>
    <t>Carmen del Darien</t>
  </si>
  <si>
    <t>Belén de Bajira</t>
  </si>
  <si>
    <t>San José del Palmar</t>
  </si>
  <si>
    <t>El Carmen de Atrato</t>
  </si>
  <si>
    <t>El Cantón del San Pablo</t>
  </si>
  <si>
    <t>El Litoral del San Juan</t>
  </si>
  <si>
    <t>Quibdó</t>
  </si>
  <si>
    <t>Acandí</t>
  </si>
  <si>
    <t>Alto Baudo</t>
  </si>
  <si>
    <t>Atrato</t>
  </si>
  <si>
    <t>Bagadó</t>
  </si>
  <si>
    <t>Bahía Solano</t>
  </si>
  <si>
    <t>Bajo Baudó</t>
  </si>
  <si>
    <t>Bojaya</t>
  </si>
  <si>
    <t>Cértegui</t>
  </si>
  <si>
    <t>Condoto</t>
  </si>
  <si>
    <t>Juradó</t>
  </si>
  <si>
    <t>Lloró</t>
  </si>
  <si>
    <t>Medio Atrato</t>
  </si>
  <si>
    <t>Medio Baudó</t>
  </si>
  <si>
    <t>Medio San Juan</t>
  </si>
  <si>
    <t>Nóvita</t>
  </si>
  <si>
    <t>Nuquí</t>
  </si>
  <si>
    <t>Río Iro</t>
  </si>
  <si>
    <t>Río Quito</t>
  </si>
  <si>
    <t>Sipí</t>
  </si>
  <si>
    <t>Unguía</t>
  </si>
  <si>
    <t>San Bernardo del Viento</t>
  </si>
  <si>
    <t>Puerto Libertador</t>
  </si>
  <si>
    <t>La Apartada</t>
  </si>
  <si>
    <t>Montelíbano</t>
  </si>
  <si>
    <t>Ciénaga de Oro</t>
  </si>
  <si>
    <t>San José de Uré</t>
  </si>
  <si>
    <t>Montería</t>
  </si>
  <si>
    <t>Ayapel</t>
  </si>
  <si>
    <t>Buenavista</t>
  </si>
  <si>
    <t>Canalete</t>
  </si>
  <si>
    <t>Cereté</t>
  </si>
  <si>
    <t>Chimá</t>
  </si>
  <si>
    <t>Chinú</t>
  </si>
  <si>
    <t>Cotorra</t>
  </si>
  <si>
    <t>Lorica</t>
  </si>
  <si>
    <t>Los Córdobas</t>
  </si>
  <si>
    <t>Momil</t>
  </si>
  <si>
    <t>Moñitos</t>
  </si>
  <si>
    <t>Planeta Rica</t>
  </si>
  <si>
    <t>Pueblo Nuevo</t>
  </si>
  <si>
    <t>Puerto Escondido</t>
  </si>
  <si>
    <t>Purísima</t>
  </si>
  <si>
    <t>Sahagún</t>
  </si>
  <si>
    <t>San Andrés Sotavento</t>
  </si>
  <si>
    <t>San Antero</t>
  </si>
  <si>
    <t>San Pelayo</t>
  </si>
  <si>
    <t>Tierralta</t>
  </si>
  <si>
    <t>Tuchín</t>
  </si>
  <si>
    <t>Valencia</t>
  </si>
  <si>
    <t>Facatativá</t>
  </si>
  <si>
    <t>Zipaquirá</t>
  </si>
  <si>
    <t>Fusagasugá</t>
  </si>
  <si>
    <t>Yacopí</t>
  </si>
  <si>
    <t>Sasaima</t>
  </si>
  <si>
    <t>Gama</t>
  </si>
  <si>
    <t>Sopó</t>
  </si>
  <si>
    <t>Chía</t>
  </si>
  <si>
    <t>Anolaima</t>
  </si>
  <si>
    <t>Albán</t>
  </si>
  <si>
    <t>Vergara</t>
  </si>
  <si>
    <t>Carmen de Carupa</t>
  </si>
  <si>
    <t>Agua de Dios</t>
  </si>
  <si>
    <t>San Antonio del Tequendama</t>
  </si>
  <si>
    <t>Guayabal de Siquima</t>
  </si>
  <si>
    <t>Villa de San Diego de Ubate</t>
  </si>
  <si>
    <t>San Juan de Río Seco</t>
  </si>
  <si>
    <t>Anapoima</t>
  </si>
  <si>
    <t>Arbeláez</t>
  </si>
  <si>
    <t>Beltrán</t>
  </si>
  <si>
    <t>Bituima</t>
  </si>
  <si>
    <t>Bojacá</t>
  </si>
  <si>
    <t>Cabrera</t>
  </si>
  <si>
    <t>Cachipay</t>
  </si>
  <si>
    <t>Cajicá</t>
  </si>
  <si>
    <t>Caparrapí</t>
  </si>
  <si>
    <t>Caqueza</t>
  </si>
  <si>
    <t>Chaguaní</t>
  </si>
  <si>
    <t>Chipaque</t>
  </si>
  <si>
    <t>Choachí</t>
  </si>
  <si>
    <t>Chocontá</t>
  </si>
  <si>
    <t>Cogua</t>
  </si>
  <si>
    <t>Cota</t>
  </si>
  <si>
    <t>Cucunubá</t>
  </si>
  <si>
    <t>El Colegio</t>
  </si>
  <si>
    <t>El Rosal</t>
  </si>
  <si>
    <t>Fomeque</t>
  </si>
  <si>
    <t>Fosca</t>
  </si>
  <si>
    <t>Funza</t>
  </si>
  <si>
    <t>Fúquene</t>
  </si>
  <si>
    <t>Gachala</t>
  </si>
  <si>
    <t>Gachancipá</t>
  </si>
  <si>
    <t>Gachetá</t>
  </si>
  <si>
    <t>Girardot</t>
  </si>
  <si>
    <t>Guachetá</t>
  </si>
  <si>
    <t>Guaduas</t>
  </si>
  <si>
    <t>Guasca</t>
  </si>
  <si>
    <t>Guataquí</t>
  </si>
  <si>
    <t>Guatavita</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</si>
  <si>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</si>
  <si>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</si>
  <si>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</si>
  <si>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</si>
  <si>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</si>
  <si>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</si>
  <si>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</si>
  <si>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</si>
  <si>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</si>
  <si>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</si>
  <si>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</si>
  <si>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</si>
  <si>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</si>
  <si>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</si>
  <si>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</si>
  <si>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</si>
  <si>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</si>
  <si>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</si>
  <si>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</si>
  <si>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</si>
  <si>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</si>
  <si>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</si>
  <si>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</si>
  <si>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</si>
  <si>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</si>
  <si>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</si>
  <si>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</si>
  <si>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</si>
  <si>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</si>
  <si>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</si>
  <si>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Bernardo</t>
  </si>
  <si>
    <t>San Cayetano</t>
  </si>
  <si>
    <t>Sesquilé</t>
  </si>
  <si>
    <t>Sibaté</t>
  </si>
  <si>
    <t>Silvania</t>
  </si>
  <si>
    <t>Simijaca</t>
  </si>
  <si>
    <t>Soacha</t>
  </si>
  <si>
    <t>Subachoque</t>
  </si>
  <si>
    <t>Suesca</t>
  </si>
  <si>
    <t>Supatá</t>
  </si>
  <si>
    <t>Susa</t>
  </si>
  <si>
    <t>Sutatausa</t>
  </si>
  <si>
    <t>Tabio</t>
  </si>
  <si>
    <t>Tausa</t>
  </si>
  <si>
    <t>Tena</t>
  </si>
  <si>
    <t>Tenjo</t>
  </si>
  <si>
    <t>Tibacuy</t>
  </si>
  <si>
    <t>Tibirita</t>
  </si>
  <si>
    <t>Tocaima</t>
  </si>
  <si>
    <t>Tocancipá</t>
  </si>
  <si>
    <t>Topaipí</t>
  </si>
  <si>
    <t>Ubalá</t>
  </si>
  <si>
    <t>Ubaque</t>
  </si>
  <si>
    <t>Une</t>
  </si>
  <si>
    <t>Útica</t>
  </si>
  <si>
    <t>Vianí</t>
  </si>
  <si>
    <t>Villagómez</t>
  </si>
  <si>
    <t>Villapinzón</t>
  </si>
  <si>
    <t>Villeta</t>
  </si>
  <si>
    <t>Viotá</t>
  </si>
  <si>
    <t>Zipacón</t>
  </si>
  <si>
    <t>Inírida</t>
  </si>
  <si>
    <t>Barranco Minas</t>
  </si>
  <si>
    <t>Mapiripana</t>
  </si>
  <si>
    <t>San Felipe</t>
  </si>
  <si>
    <t>La Guadalupe</t>
  </si>
  <si>
    <t>Cacahual</t>
  </si>
  <si>
    <t>Pana Pana</t>
  </si>
  <si>
    <t>Morichal</t>
  </si>
  <si>
    <t>El Retorno</t>
  </si>
  <si>
    <t>San José del Guaviare</t>
  </si>
  <si>
    <t>San Agustín</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</si>
  <si>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</si>
  <si>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</si>
  <si>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</si>
  <si>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</si>
  <si>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</si>
  <si>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</si>
  <si>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</si>
  <si>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</si>
  <si>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</si>
  <si>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</si>
  <si>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</si>
  <si>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</si>
  <si>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</si>
  <si>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</si>
  <si>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</si>
  <si>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</si>
  <si>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</si>
  <si>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</si>
  <si>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</si>
  <si>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</si>
  <si>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</si>
  <si>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</si>
  <si>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</si>
  <si>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</si>
  <si>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</si>
  <si>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Suaza</t>
  </si>
  <si>
    <t>Tarqui</t>
  </si>
  <si>
    <t>Tesalia</t>
  </si>
  <si>
    <t>Tello</t>
  </si>
  <si>
    <t>Teruel</t>
  </si>
  <si>
    <t>Timaná</t>
  </si>
  <si>
    <t>Villavieja</t>
  </si>
  <si>
    <t>Yaguará</t>
  </si>
  <si>
    <t>San Juan del Cesar</t>
  </si>
  <si>
    <t>La Jagua del Pilar</t>
  </si>
  <si>
    <t>Riohacha</t>
  </si>
  <si>
    <t>Barrancas</t>
  </si>
  <si>
    <t>Dibula</t>
  </si>
  <si>
    <t>Distracción</t>
  </si>
  <si>
    <t>El Molino</t>
  </si>
  <si>
    <t>Fonseca</t>
  </si>
  <si>
    <t>Hatonuevo</t>
  </si>
  <si>
    <t>Maicao</t>
  </si>
  <si>
    <t>Uribia</t>
  </si>
  <si>
    <t>Urumita</t>
  </si>
  <si>
    <t>Ciénaga</t>
  </si>
  <si>
    <t>Pueblo Viejo</t>
  </si>
  <si>
    <t>Santa Bárbara de Pinto</t>
  </si>
  <si>
    <t>Pijiño del Carmen</t>
  </si>
  <si>
    <t>Sabanas de San Angel</t>
  </si>
  <si>
    <t>San Sebastián de Buenavista</t>
  </si>
  <si>
    <t>Santa Marta</t>
  </si>
  <si>
    <t>Algarrobo</t>
  </si>
  <si>
    <t>Aracataca</t>
  </si>
  <si>
    <t>Ariguaní</t>
  </si>
  <si>
    <t>Cerro San Antonio</t>
  </si>
  <si>
    <t>Chivolo</t>
  </si>
  <si>
    <t>El Banco</t>
  </si>
  <si>
    <t>El Piñon</t>
  </si>
  <si>
    <t>El Retén</t>
  </si>
  <si>
    <t>Fundación</t>
  </si>
  <si>
    <t>Guamal</t>
  </si>
  <si>
    <t>Nueva Granada</t>
  </si>
  <si>
    <t>Pedraza</t>
  </si>
  <si>
    <t>Pivijay</t>
  </si>
  <si>
    <t>Plato</t>
  </si>
  <si>
    <t>Remolino</t>
  </si>
  <si>
    <t>San Zenón</t>
  </si>
  <si>
    <t>Santa Ana</t>
  </si>
  <si>
    <t>Sitionuevo</t>
  </si>
  <si>
    <t>Tenerife</t>
  </si>
  <si>
    <t>Zapayán</t>
  </si>
  <si>
    <t>Zona Bananera</t>
  </si>
  <si>
    <t>Castilla la Nueva</t>
  </si>
  <si>
    <t>San Juan de Arama</t>
  </si>
  <si>
    <t>San Carlos de Guaroa</t>
  </si>
  <si>
    <t>Fuente de Oro</t>
  </si>
  <si>
    <t>Barranca de Upía</t>
  </si>
  <si>
    <t>Villavicencio</t>
  </si>
  <si>
    <t>Acacias</t>
  </si>
  <si>
    <t>Cabuyaro</t>
  </si>
  <si>
    <t>Cubarral</t>
  </si>
  <si>
    <t>Cumaral</t>
  </si>
  <si>
    <t>El Calvario</t>
  </si>
  <si>
    <t>El Castillo</t>
  </si>
  <si>
    <t>El Dorado</t>
  </si>
  <si>
    <t>Mapiripán</t>
  </si>
  <si>
    <t>Mesetas</t>
  </si>
  <si>
    <t>La Macarena</t>
  </si>
  <si>
    <t>Uribe</t>
  </si>
  <si>
    <t>Lejanías</t>
  </si>
  <si>
    <t>Puerto Concordia</t>
  </si>
  <si>
    <t>Puerto Gaitán</t>
  </si>
  <si>
    <t>Puerto López</t>
  </si>
  <si>
    <t>Puerto Lleras</t>
  </si>
  <si>
    <t>Restrepo</t>
  </si>
  <si>
    <t>San Juanito</t>
  </si>
  <si>
    <t>Vista Hermosa</t>
  </si>
  <si>
    <t>Santacruz</t>
  </si>
  <si>
    <t>Arboleda</t>
  </si>
  <si>
    <t>Chachagüí</t>
  </si>
  <si>
    <t>San Andrés de Tumaco</t>
  </si>
  <si>
    <t>Buesaco</t>
  </si>
  <si>
    <t>El Tablón de Gómez</t>
  </si>
  <si>
    <t>San Pedro de Cartago</t>
  </si>
  <si>
    <t>Pasto</t>
  </si>
  <si>
    <t>Aldana</t>
  </si>
  <si>
    <t>Ancuyá</t>
  </si>
  <si>
    <t>Barbacoas</t>
  </si>
  <si>
    <t>Colón</t>
  </si>
  <si>
    <t>Consaca</t>
  </si>
  <si>
    <t>Contadero</t>
  </si>
  <si>
    <t>Cuaspud</t>
  </si>
  <si>
    <t>Cumbal</t>
  </si>
  <si>
    <t>Cumbitara</t>
  </si>
  <si>
    <t>El Charco</t>
  </si>
  <si>
    <t>El Peñol</t>
  </si>
  <si>
    <t>El Rosario</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</si>
  <si>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</si>
  <si>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</si>
  <si>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</si>
  <si>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</si>
  <si>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</si>
  <si>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</si>
  <si>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</si>
  <si>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</si>
  <si>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</si>
  <si>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</si>
  <si>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</si>
  <si>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</si>
  <si>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</si>
  <si>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</si>
  <si>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</si>
  <si>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</si>
  <si>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</si>
  <si>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</si>
  <si>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</si>
  <si>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</si>
  <si>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</si>
  <si>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Puerres</t>
  </si>
  <si>
    <t>Pupiales</t>
  </si>
  <si>
    <t>Roberto Payán</t>
  </si>
  <si>
    <t>Samaniego</t>
  </si>
  <si>
    <t>Sandoná</t>
  </si>
  <si>
    <t>San Lorenzo</t>
  </si>
  <si>
    <t>San Pablo</t>
  </si>
  <si>
    <t>Sapuyes</t>
  </si>
  <si>
    <t>Taminango</t>
  </si>
  <si>
    <t>Tangua</t>
  </si>
  <si>
    <t>Túquerres</t>
  </si>
  <si>
    <t>Yacuanquer</t>
  </si>
  <si>
    <t>El Carmen</t>
  </si>
  <si>
    <t>Cúcuta</t>
  </si>
  <si>
    <t>Pamplonita</t>
  </si>
  <si>
    <t>Pamplona</t>
  </si>
  <si>
    <t>Durania</t>
  </si>
  <si>
    <t>Villa Caro</t>
  </si>
  <si>
    <t>Cachirá</t>
  </si>
  <si>
    <t>Labateca</t>
  </si>
  <si>
    <t>Santiago</t>
  </si>
  <si>
    <t>Bucarasica</t>
  </si>
  <si>
    <t>Ocaña</t>
  </si>
  <si>
    <t>Los Patios</t>
  </si>
  <si>
    <t>Abrego</t>
  </si>
  <si>
    <t>Sardinata</t>
  </si>
  <si>
    <t>Chitagá</t>
  </si>
  <si>
    <t>Villa del Rosario</t>
  </si>
  <si>
    <t>La Esperanza</t>
  </si>
  <si>
    <t>Ragonvalia</t>
  </si>
  <si>
    <t>Chinácota</t>
  </si>
  <si>
    <t>La Playa</t>
  </si>
  <si>
    <t>San Calixto</t>
  </si>
  <si>
    <t>Tibú</t>
  </si>
  <si>
    <t>Herrán</t>
  </si>
  <si>
    <t>Hacarí</t>
  </si>
  <si>
    <t>Convención</t>
  </si>
  <si>
    <t>Bochalema</t>
  </si>
  <si>
    <t>Lourdes</t>
  </si>
  <si>
    <t>Arboledas</t>
  </si>
  <si>
    <t>Teorama</t>
  </si>
  <si>
    <t>El Tarra</t>
  </si>
  <si>
    <t>Gramalote</t>
  </si>
  <si>
    <t>Cucutilla</t>
  </si>
  <si>
    <t>Salazar</t>
  </si>
  <si>
    <t>El Zulia</t>
  </si>
  <si>
    <t>Mutiscua</t>
  </si>
  <si>
    <t>Cácota</t>
  </si>
  <si>
    <t>Silos</t>
  </si>
  <si>
    <t>Villagarzón</t>
  </si>
  <si>
    <t>Puerto Asís</t>
  </si>
  <si>
    <t>Valle de Guamez</t>
  </si>
  <si>
    <t>Mocoa</t>
  </si>
  <si>
    <t>Orito</t>
  </si>
  <si>
    <t>Puerto Caicedo</t>
  </si>
  <si>
    <t>Puerto Guzmán</t>
  </si>
  <si>
    <t>Leguízamo</t>
  </si>
  <si>
    <t>Sibundoy</t>
  </si>
  <si>
    <t>San Miguel</t>
  </si>
  <si>
    <t>Génova</t>
  </si>
  <si>
    <t>Calarcá</t>
  </si>
  <si>
    <t>Circasia</t>
  </si>
  <si>
    <t>Filandia</t>
  </si>
  <si>
    <t>La Tebaida</t>
  </si>
  <si>
    <t>Montenegro</t>
  </si>
  <si>
    <t>Pijao</t>
  </si>
  <si>
    <t>Quimbaya</t>
  </si>
  <si>
    <t>Salento</t>
  </si>
  <si>
    <t>Belén de Umbría</t>
  </si>
  <si>
    <t>Santa Rosa de Cabal</t>
  </si>
  <si>
    <t>Pereira</t>
  </si>
  <si>
    <t>Apía</t>
  </si>
  <si>
    <t>Dosquebradas</t>
  </si>
  <si>
    <t>Guática</t>
  </si>
  <si>
    <t>La Celia</t>
  </si>
  <si>
    <t>La Virginia</t>
  </si>
  <si>
    <t>Marsella</t>
  </si>
  <si>
    <t>Mistrató</t>
  </si>
  <si>
    <t>Pueblo Rico</t>
  </si>
  <si>
    <t>Quinchía</t>
  </si>
  <si>
    <t>Santuario</t>
  </si>
  <si>
    <t>Puerto Parra</t>
  </si>
  <si>
    <t>Puerto Wilches</t>
  </si>
  <si>
    <t>Capitanejo</t>
  </si>
  <si>
    <t>Hato</t>
  </si>
  <si>
    <t>San Benito</t>
  </si>
  <si>
    <t>Valle de San José</t>
  </si>
  <si>
    <t>El Carmen de Chucurí</t>
  </si>
  <si>
    <t>Sabana de Torres</t>
  </si>
  <si>
    <t>Santa Helena del Opón</t>
  </si>
  <si>
    <t>San José de Miranda</t>
  </si>
  <si>
    <t>San Vicente de Chucurí</t>
  </si>
  <si>
    <t>Palmas del Socorro</t>
  </si>
  <si>
    <t>Bucaramanga</t>
  </si>
  <si>
    <t>Aguada</t>
  </si>
  <si>
    <t>Aratoca</t>
  </si>
  <si>
    <t>Barichara</t>
  </si>
  <si>
    <t>Barrancabermeja</t>
  </si>
  <si>
    <t>California</t>
  </si>
  <si>
    <t>Carcasí</t>
  </si>
  <si>
    <t>Cepitá</t>
  </si>
  <si>
    <t>Cerrito</t>
  </si>
  <si>
    <t>Charalá</t>
  </si>
  <si>
    <t>Charta</t>
  </si>
  <si>
    <t>Chipatá</t>
  </si>
  <si>
    <t>Cimitarra</t>
  </si>
  <si>
    <t>Confines</t>
  </si>
  <si>
    <t>Contratación</t>
  </si>
  <si>
    <t>Coromoro</t>
  </si>
  <si>
    <t>Curití</t>
  </si>
  <si>
    <t>El Guacamayo</t>
  </si>
  <si>
    <t>El Playón</t>
  </si>
  <si>
    <t>Encino</t>
  </si>
  <si>
    <t>Enciso</t>
  </si>
  <si>
    <t>Florián</t>
  </si>
  <si>
    <t>Floridablanca</t>
  </si>
  <si>
    <t>Galán</t>
  </si>
  <si>
    <t>Gambita</t>
  </si>
  <si>
    <t>Girón</t>
  </si>
  <si>
    <t>Guaca</t>
  </si>
  <si>
    <t>Guapotá</t>
  </si>
  <si>
    <t>Guavatá</t>
  </si>
  <si>
    <t>Güepsa</t>
  </si>
  <si>
    <t>Jesús María</t>
  </si>
  <si>
    <t>Jordán</t>
  </si>
  <si>
    <t>La Belleza</t>
  </si>
  <si>
    <t>Landázuri</t>
  </si>
  <si>
    <t>Lebríja</t>
  </si>
  <si>
    <t>Los Santos</t>
  </si>
  <si>
    <t>Macaravita</t>
  </si>
  <si>
    <t>Málaga</t>
  </si>
  <si>
    <t>Matanza</t>
  </si>
  <si>
    <t>Mogotes</t>
  </si>
  <si>
    <t>Molagavita</t>
  </si>
  <si>
    <t>Ocamonte</t>
  </si>
  <si>
    <t>Oiba</t>
  </si>
  <si>
    <t>Onzaga</t>
  </si>
  <si>
    <t>Palmar</t>
  </si>
  <si>
    <t>Páramo</t>
  </si>
  <si>
    <t>Piedecuesta</t>
  </si>
  <si>
    <t>Pinchote</t>
  </si>
  <si>
    <t>Puente Nacional</t>
  </si>
  <si>
    <t>San Gil</t>
  </si>
  <si>
    <t>San Joaquín</t>
  </si>
  <si>
    <t>Simacota</t>
  </si>
  <si>
    <t>Socorro</t>
  </si>
  <si>
    <t>Suaita</t>
  </si>
  <si>
    <t>Suratá</t>
  </si>
  <si>
    <t>Tona</t>
  </si>
  <si>
    <t>Vélez</t>
  </si>
  <si>
    <t>Vetas</t>
  </si>
  <si>
    <t>Zapatoca</t>
  </si>
  <si>
    <t>Corozal</t>
  </si>
  <si>
    <t>Sampués</t>
  </si>
  <si>
    <t>Santiago de Tolú</t>
  </si>
  <si>
    <t>San Juan de Betulia</t>
  </si>
  <si>
    <t>San Luis de Sincé</t>
  </si>
  <si>
    <t>Sincelejo</t>
  </si>
  <si>
    <t>Caimito</t>
  </si>
  <si>
    <t>Coloso</t>
  </si>
  <si>
    <t>Coveñas</t>
  </si>
  <si>
    <t>Chalán</t>
  </si>
  <si>
    <t>El Roble</t>
  </si>
  <si>
    <t>Galeras</t>
  </si>
  <si>
    <t>Guaranda</t>
  </si>
  <si>
    <t>Los Palmitos</t>
  </si>
  <si>
    <t>Majagual</t>
  </si>
  <si>
    <t>Morroa</t>
  </si>
  <si>
    <t>Ovejas</t>
  </si>
  <si>
    <t>Palmito</t>
  </si>
  <si>
    <t>San Benito Abad</t>
  </si>
  <si>
    <t>San Marcos</t>
  </si>
  <si>
    <t>San Onofre</t>
  </si>
  <si>
    <t>Tolú Viejo</t>
  </si>
  <si>
    <t>Lérida</t>
  </si>
  <si>
    <t>Líbano</t>
  </si>
  <si>
    <t>Ibagué</t>
  </si>
  <si>
    <t>Anzoátegui</t>
  </si>
  <si>
    <t>Casabianca</t>
  </si>
  <si>
    <t>San Antonio</t>
  </si>
  <si>
    <t>Carmen de Apicala</t>
  </si>
  <si>
    <t>Valle de San Juan</t>
  </si>
  <si>
    <t>Alpujarra</t>
  </si>
  <si>
    <t>Alvarado</t>
  </si>
  <si>
    <t>Ambalema</t>
  </si>
  <si>
    <t>Armero</t>
  </si>
  <si>
    <t>Ataco</t>
  </si>
  <si>
    <t>Cajamarca</t>
  </si>
  <si>
    <t>Chaparral</t>
  </si>
  <si>
    <t>Coello</t>
  </si>
  <si>
    <t>Coyaima</t>
  </si>
  <si>
    <t>Cunday</t>
  </si>
  <si>
    <t>Dolores</t>
  </si>
  <si>
    <t>Espinal</t>
  </si>
  <si>
    <t>Falan</t>
  </si>
  <si>
    <t>Flandes</t>
  </si>
  <si>
    <t>Fresno</t>
  </si>
  <si>
    <t>Guamo</t>
  </si>
  <si>
    <t>Herveo</t>
  </si>
  <si>
    <t>Honda</t>
  </si>
  <si>
    <t>Icononzo</t>
  </si>
  <si>
    <t>Mariquita</t>
  </si>
  <si>
    <t>Melgar</t>
  </si>
  <si>
    <t>Murillo</t>
  </si>
  <si>
    <t>Natagaima</t>
  </si>
  <si>
    <t>Ortega</t>
  </si>
  <si>
    <t>Palocabildo</t>
  </si>
  <si>
    <t>Piedras</t>
  </si>
  <si>
    <t>Planadas</t>
  </si>
  <si>
    <t>Prado</t>
  </si>
  <si>
    <t>Purificación</t>
  </si>
  <si>
    <t>Rio Blanco</t>
  </si>
  <si>
    <t>Roncesvalles</t>
  </si>
  <si>
    <t>Rovira</t>
  </si>
  <si>
    <t>Saldaña</t>
  </si>
  <si>
    <t>Santa Isabel</t>
  </si>
  <si>
    <t>Venadillo</t>
  </si>
  <si>
    <t>Villahermosa</t>
  </si>
  <si>
    <t>Villarrica</t>
  </si>
  <si>
    <t>Buenaventura</t>
  </si>
  <si>
    <t>Jamundí</t>
  </si>
  <si>
    <t>Florida</t>
  </si>
  <si>
    <t>Tuluá</t>
  </si>
  <si>
    <t>Vijes</t>
  </si>
  <si>
    <t>Trujillo</t>
  </si>
  <si>
    <t>Ulloa</t>
  </si>
  <si>
    <t>La Cumbre</t>
  </si>
  <si>
    <t>Toro</t>
  </si>
  <si>
    <t>El Águila</t>
  </si>
  <si>
    <t>Versalles</t>
  </si>
  <si>
    <t>Alcalá</t>
  </si>
  <si>
    <t>Riofrío</t>
  </si>
  <si>
    <t>Palmira</t>
  </si>
  <si>
    <t>Yotoco</t>
  </si>
  <si>
    <t>Pradera</t>
  </si>
  <si>
    <t>Andalucía</t>
  </si>
  <si>
    <t>Calima</t>
  </si>
  <si>
    <t>Guadalajara de Buga</t>
  </si>
  <si>
    <t>Cali</t>
  </si>
  <si>
    <t>Obando</t>
  </si>
  <si>
    <t>Yumbo</t>
  </si>
  <si>
    <t>Ginebra</t>
  </si>
  <si>
    <t>Bugalagrande</t>
  </si>
  <si>
    <t>Ansermanuevo</t>
  </si>
  <si>
    <t>Guacarí</t>
  </si>
  <si>
    <t>Dagua</t>
  </si>
  <si>
    <t>El Cairo</t>
  </si>
  <si>
    <t>Caicedonia</t>
  </si>
  <si>
    <t>Cartago</t>
  </si>
  <si>
    <t>El Cerrito</t>
  </si>
  <si>
    <t>Zarzal</t>
  </si>
  <si>
    <t>Sevilla</t>
  </si>
  <si>
    <t>Roldanillo</t>
  </si>
  <si>
    <t>El Dovio</t>
  </si>
  <si>
    <t>Yavaraté</t>
  </si>
  <si>
    <t>Mitú</t>
  </si>
  <si>
    <t>Caruru</t>
  </si>
  <si>
    <t>Pacoa</t>
  </si>
  <si>
    <t>Taraira</t>
  </si>
  <si>
    <t>Papunaua</t>
  </si>
  <si>
    <t>Puerto Carreño</t>
  </si>
  <si>
    <t>La Primavera</t>
  </si>
  <si>
    <t>Santa Rosalía</t>
  </si>
  <si>
    <t>Cumaribo</t>
  </si>
  <si>
    <t>AGENCIA NACIONAL DE HIDROCARBUROS
VICEPRESIDENCIA DE CONTRATOS DE HIDROCARBUROS
BASE DE DATOS DISTRIBUCIÓN DE CONTRATOS</t>
  </si>
  <si>
    <t>(34)</t>
  </si>
  <si>
    <t>Nombre Completo</t>
  </si>
  <si>
    <t>NombreContrato</t>
  </si>
  <si>
    <t>Tipo</t>
  </si>
  <si>
    <t>NumeroContrato</t>
  </si>
  <si>
    <t>Proceso</t>
  </si>
  <si>
    <t>Operador</t>
  </si>
  <si>
    <t>Cuenca</t>
  </si>
  <si>
    <t>Estado</t>
  </si>
  <si>
    <t>SubEstado</t>
  </si>
  <si>
    <t>Etapa</t>
  </si>
  <si>
    <t>FechaFirma</t>
  </si>
  <si>
    <t>FechaFin</t>
  </si>
  <si>
    <t>AreaInicial</t>
  </si>
  <si>
    <t>AreaActual</t>
  </si>
  <si>
    <t>ParticipacionANH</t>
  </si>
  <si>
    <t>MunicipioDepartamento</t>
  </si>
  <si>
    <t>Contratistas</t>
  </si>
  <si>
    <t>FaseActual</t>
  </si>
  <si>
    <t>FechaInicioFase</t>
  </si>
  <si>
    <t>FechaFinFase</t>
  </si>
  <si>
    <t>TipoYacimiento</t>
  </si>
  <si>
    <t>TipoSuperficie</t>
  </si>
  <si>
    <t>Auditor GSCE</t>
  </si>
  <si>
    <t>Auditor GSCP</t>
  </si>
  <si>
    <t>Auditor Ambiental</t>
  </si>
  <si>
    <t>Auditor Social</t>
  </si>
  <si>
    <t>Auditor PBC</t>
  </si>
  <si>
    <t>Auditor SISO</t>
  </si>
  <si>
    <t>Tipo Contrato</t>
  </si>
  <si>
    <t>Auditor Tramite Socio Ambiental</t>
  </si>
  <si>
    <t>Pozos Meta</t>
  </si>
  <si>
    <t>Sísmica Meta</t>
  </si>
  <si>
    <t>Columna1</t>
  </si>
  <si>
    <t>Columna2</t>
  </si>
  <si>
    <t>ABANICO</t>
  </si>
  <si>
    <t>CONTRATOS DE ASOCIACIÓN</t>
  </si>
  <si>
    <t/>
  </si>
  <si>
    <t>N/A</t>
  </si>
  <si>
    <t>FRONTERA ENERGY COLOMBIA CORP, SUCURSAL COLOMBIA ANTES META PETROLEUM CORP ANTESTETHYS PETROLEUM COMPANY LIMITED</t>
  </si>
  <si>
    <t>VALLE SUPERIOR DEL MAGDALENA</t>
  </si>
  <si>
    <t>VIGENTE</t>
  </si>
  <si>
    <t>0,00</t>
  </si>
  <si>
    <t xml:space="preserve">FRONTERA ENERGY COLOMBIA CORP, SUCURSAL COLOMBIA ANTES META PETROLEUM CORP ANTESTETHYS PETROLEUM COMPANY LIMITED (50 %) , ECOPETROL S.A. (50 %) </t>
  </si>
  <si>
    <t>On Shore</t>
  </si>
  <si>
    <t>ACHAPO</t>
  </si>
  <si>
    <t>E&amp;P</t>
  </si>
  <si>
    <t>04 de 2012</t>
  </si>
  <si>
    <t>Nominación de Áreas</t>
  </si>
  <si>
    <t>CANACOL ENERGY COLOMBIA SAS</t>
  </si>
  <si>
    <t>CAGUÁN PUTUMAYO</t>
  </si>
  <si>
    <t>LIQUIDADO</t>
  </si>
  <si>
    <t>Acta</t>
  </si>
  <si>
    <t>No Aplica</t>
  </si>
  <si>
    <t>0,00000</t>
  </si>
  <si>
    <t>EL PAUJIL (CAQUETA ), EL DONCELLO (CAQUETA ), PUERTO RICO (CAQUETA )</t>
  </si>
  <si>
    <t>EL PAUJIL, EL DONCELLO, PUERTO RICO</t>
  </si>
  <si>
    <t>CAQUETA</t>
  </si>
  <si>
    <t xml:space="preserve">CANACOL ENERGY COLOMBIA SAS (100 %) </t>
  </si>
  <si>
    <t>FASE I</t>
  </si>
  <si>
    <t>Convencional</t>
  </si>
  <si>
    <t>ACHIRA</t>
  </si>
  <si>
    <t>ECOPETROL S.A.</t>
  </si>
  <si>
    <t xml:space="preserve">ECOPETROL S.A. (50 %) , HOCOL S.A. (33,33 %) , CEPSA COLOMBIA S.A. (16,66 %) </t>
  </si>
  <si>
    <t>ADICIONAL LA LOMA</t>
  </si>
  <si>
    <t>Contratación Directa E&amp;P</t>
  </si>
  <si>
    <t>DRUMMOND ENERGY, INC</t>
  </si>
  <si>
    <t>CESAR - RANCHERÍA</t>
  </si>
  <si>
    <t>Suspendido</t>
  </si>
  <si>
    <t>Producción</t>
  </si>
  <si>
    <t>145811,41170</t>
  </si>
  <si>
    <t>1,00</t>
  </si>
  <si>
    <t>AGUSTÍN CODAZZI (CESAR ), BECERRIL (CESAR ), CHIRIGUANÁ (CESAR ), EL PASO (CESAR ), LA JAGUA DE IBIRICO (CESAR ), LA PAZ (CESAR )</t>
  </si>
  <si>
    <t>AGUSTÍN CODAZZI, BECERRIL, CHIRIGUANÁ, EL PASO, LA JAGUA DE IBIRICO, LA PAZ</t>
  </si>
  <si>
    <t>CESAR</t>
  </si>
  <si>
    <t xml:space="preserve">DRUMMOND ENERGY, INC (100 %) </t>
  </si>
  <si>
    <t>No Convencional</t>
  </si>
  <si>
    <t>AGERATO</t>
  </si>
  <si>
    <t>3 de 2008</t>
  </si>
  <si>
    <t>EMERALD ENERGY PLC SUCURSAL COLOMBIA</t>
  </si>
  <si>
    <t>PUERTO LEGUÍZAMO (PUTUMAYO )</t>
  </si>
  <si>
    <t>PUERTO LEGUÍZAMO</t>
  </si>
  <si>
    <t>PUTUMAYO</t>
  </si>
  <si>
    <t xml:space="preserve">EMERALD ENERGY PLC SUCURSAL COLOMBIA (100 %) </t>
  </si>
  <si>
    <t>AGUA VERDE</t>
  </si>
  <si>
    <t>TEA</t>
  </si>
  <si>
    <t>02 de 2007</t>
  </si>
  <si>
    <t>Contratación Directa TEA</t>
  </si>
  <si>
    <t>CEPSA COLOMBIA S.A.</t>
  </si>
  <si>
    <t>LLANOS ORIENTALES</t>
  </si>
  <si>
    <t>PAZ DE ARIPORO (CASANARE ), SAN LUIS DE PALENQUE (CASANARE ), TRINIDAD (CASANARE )</t>
  </si>
  <si>
    <t>PAZ DE ARIPORO, SAN LUIS DE PALENQUE, TRINIDAD</t>
  </si>
  <si>
    <t>CASANARE</t>
  </si>
  <si>
    <t xml:space="preserve">CEPSA COLOMBIA S.A. (100 %) </t>
  </si>
  <si>
    <t>AGUAS BLANCAS</t>
  </si>
  <si>
    <t>CONVENIOS DE EXPLOTACIÓN</t>
  </si>
  <si>
    <t xml:space="preserve">PAREX RESOURCES COLOMBIA LTD </t>
  </si>
  <si>
    <t>VALLE MEDIO DEL MAGDALENA</t>
  </si>
  <si>
    <t>En ejecución</t>
  </si>
  <si>
    <t>SAN VICENTE DE CHUCURÍ (SANTANDER ), SIMACOTA (SANTANDER )</t>
  </si>
  <si>
    <t>SAN VICENTE DE CHUCURÍ, SIMACOTA</t>
  </si>
  <si>
    <t>SANTANDER</t>
  </si>
  <si>
    <t xml:space="preserve">ECOPETROL S.A. (50 %) , PAREX RESOURCES COLOMBIA LTD  (50 %) </t>
  </si>
  <si>
    <t>AGUILA</t>
  </si>
  <si>
    <t>CONVENIOS DE EXPLORACIÓN Y EXPLOTACIÓN</t>
  </si>
  <si>
    <t>En Proceso de Liquidación</t>
  </si>
  <si>
    <t>Exploración</t>
  </si>
  <si>
    <t>SAN LUIS DE CUBARRAL (META ), SAN MARTÍN (META ), LEJANÍAS (META ), EL CASTILLO (META ), GRANADA (META ), MESETAS (META ), SAN JUAN DE ARAMA (META ), EL DORADO (META )</t>
  </si>
  <si>
    <t>SAN LUIS DE CUBARRAL, SAN MARTÍN, LEJANÍAS, EL CASTILLO, GRANADA, MESETAS, SAN JUAN DE ARAMA, EL DORADO</t>
  </si>
  <si>
    <t>META</t>
  </si>
  <si>
    <t xml:space="preserve">ECOPETROL S.A. (100 %) </t>
  </si>
  <si>
    <t>FASE II</t>
  </si>
  <si>
    <t>ALAMO</t>
  </si>
  <si>
    <t>Contratación Directa</t>
  </si>
  <si>
    <t>CATATUMBO</t>
  </si>
  <si>
    <t>CONVENCIÓN (NORTE DE SANTANDER ), TEORAMA (NORTE DE SANTANDER ), TIBÚ (NORTE DE SANTANDER ), EL TARRA (NORTE DE SANTANDER )</t>
  </si>
  <si>
    <t>CONVENCIÓN, TEORAMA, TIBÚ, EL TARRA</t>
  </si>
  <si>
    <t>NORTE DE SANTANDER</t>
  </si>
  <si>
    <t>ALCARAVÁN</t>
  </si>
  <si>
    <t>PLATINO ENERGY BARBADOS CORP SUCURSAL COLOMBIA CANCELADA</t>
  </si>
  <si>
    <t>0</t>
  </si>
  <si>
    <t>ALCATRAZ</t>
  </si>
  <si>
    <t>OCCIDENTAL ANDINA LLC</t>
  </si>
  <si>
    <t>SINÚ SAN JACINTO</t>
  </si>
  <si>
    <t>APARTADÓ (ANTIOQUIA ), ARBOLETES (ANTIOQUIA ), CANALETE (CORDOBA ), LOS CÓRDOBAS (CORDOBA ), MONTERÍA (CORDOBA ), NECOCLÍ (ANTIOQUIA ), SAN PEDRO DE URABA (ANTIOQUIA ), TIERRALTA (CORDOBA ), TURBO (ANTIOQUIA ), VALENCIA (CORDOBA )</t>
  </si>
  <si>
    <t>APARTADÓ, ARBOLETES, CANALETE, LOS CÓRDOBAS, MONTERÍA, NECOCLÍ, SAN PEDRO DE URABA, TIERRALTA, TURBO, VALENCIA</t>
  </si>
  <si>
    <t>ANTIOQUIA, CORDOBA</t>
  </si>
  <si>
    <t xml:space="preserve">OCCIDENTAL ANDINA LLC (33 %) , REPSOL EXPLORACION COLOMBIA SA (33 %) , ECOPETROL S.A. (34 %) </t>
  </si>
  <si>
    <t>ALEA</t>
  </si>
  <si>
    <t>REPSOL EXPLORACION COLOMBIA SA</t>
  </si>
  <si>
    <t>MOCOA (PUTUMAYO ), ORITO (PUTUMAYO ), PUERTO ASÍS (PUTUMAYO ), PUERTO GUZMÁN (PUTUMAYO ), SAN JOSÉ DEL FRAGUA (CAQUETA ), SAN MIGUEL (PUTUMAYO ), SANTA ROSA (CAUCA ), VALLE DEL GUAMUEZ (PUTUMAYO ), VILLAGARZÓN (PUTUMAYO )</t>
  </si>
  <si>
    <t>MOCOA, ORITO, PUERTO ASÍS, PUERTO GUZMÁN, SAN JOSÉ DEL FRAGUA, SAN MIGUEL, SANTA ROSA, VALLE DEL GUAMUEZ, VILLAGARZÓN</t>
  </si>
  <si>
    <t>PUTUMAYO, CAQUETA, CAUCA</t>
  </si>
  <si>
    <t xml:space="preserve">REPSOL EXPLORACION COLOMBIA SA (50 %) , ECOPETROL S.A. (50 %) </t>
  </si>
  <si>
    <t>ALEA-1846-D</t>
  </si>
  <si>
    <t>11 de 2008</t>
  </si>
  <si>
    <t>Minironda 2007</t>
  </si>
  <si>
    <t>VETRA EXPLORACION Y PRODUCCION COLOMBIA S.A.S. ANTES PETROTESTING COLOMBIA S.A.</t>
  </si>
  <si>
    <t>PIAMONTE (CAUCA )</t>
  </si>
  <si>
    <t>PIAMONTE</t>
  </si>
  <si>
    <t>CAUCA</t>
  </si>
  <si>
    <t xml:space="preserve">VETRA EXPLORACION Y PRODUCCION COLOMBIA S.A.S. ANTES PETROTESTING COLOMBIA S.A. (100 %) </t>
  </si>
  <si>
    <t>ALEA-1848-A</t>
  </si>
  <si>
    <t>15 de 2008</t>
  </si>
  <si>
    <t>GRAN TIERRA COLOMBIA INC SUCURSAL</t>
  </si>
  <si>
    <t>30660,41000</t>
  </si>
  <si>
    <t>PUERTO ASÍS (PUTUMAYO ), PUERTO CAICEDO (PUTUMAYO ), ORITO (PUTUMAYO )</t>
  </si>
  <si>
    <t>PUERTO ASÍS, PUERTO CAICEDO, ORITO</t>
  </si>
  <si>
    <t xml:space="preserve">GRAN TIERRA COLOMBIA INC SUCURSAL (100 %) </t>
  </si>
  <si>
    <t>FASE III y FASE IV UNIFICADAS</t>
  </si>
  <si>
    <t>ALEA-1947-C</t>
  </si>
  <si>
    <t>17 de 2008</t>
  </si>
  <si>
    <t>23499,44630</t>
  </si>
  <si>
    <t>PUERTO ASÍS (PUTUMAYO ), PUERTO CAICEDO (PUTUMAYO ), PUERTO GUZMÁN (PUTUMAYO )</t>
  </si>
  <si>
    <t>PUERTO ASÍS, PUERTO CAICEDO, PUERTO GUZMÁN</t>
  </si>
  <si>
    <t>ALHUCEMA</t>
  </si>
  <si>
    <t>YONDÓ (ANTIOQUIA ), PUERTO BERRÍO (ANTIOQUIA ), BARRANCABERMEJA (SANTANDER ), PUERTO PARRA (SANTANDER ), CIMITARRA (SANTANDER )</t>
  </si>
  <si>
    <t>YONDÓ, PUERTO BERRÍO, BARRANCABERMEJA, PUERTO PARRA, CIMITARRA</t>
  </si>
  <si>
    <t>ANTIOQUIA, SANTANDER</t>
  </si>
  <si>
    <t xml:space="preserve">FRONTERA ENERGY COLOMBIA CORP, SUCURSAL COLOMBIA ANTES META PETROLEUM CORP ANTESTETHYS PETROLEUM COMPANY LIMITED (100 %) </t>
  </si>
  <si>
    <t>ALICANTE</t>
  </si>
  <si>
    <t>RESTREPO (META ), CUMARAL (META ), VILLAVICENCIO (META ), PARATEBUENO (CUNDINAMARCA )</t>
  </si>
  <si>
    <t>RESTREPO, CUMARAL, VILLAVICENCIO, PARATEBUENO</t>
  </si>
  <si>
    <t>META, CUNDINAMARCA</t>
  </si>
  <si>
    <t xml:space="preserve">ECOPETROL S.A. (45 %) , FRONTERA ENERGY COLOMBIA CORP, SUCURSAL COLOMBIA ANTES META PETROLEUM CORP ANTESTETHYS PETROLEUM COMPANY LIMITED (55 %) </t>
  </si>
  <si>
    <t>FASE IV</t>
  </si>
  <si>
    <t>ALTAIR</t>
  </si>
  <si>
    <t>14 de 2008</t>
  </si>
  <si>
    <t>INTEROIL COLOMBIA EXPLORATION AND PRODUCTION</t>
  </si>
  <si>
    <t>Exploración y Producción</t>
  </si>
  <si>
    <t>8083,64000</t>
  </si>
  <si>
    <t>OROCUÉ (CASANARE ), SAN LUIS DE PALENQUE (CASANARE )</t>
  </si>
  <si>
    <t>OROCUÉ, SAN LUIS DE PALENQUE</t>
  </si>
  <si>
    <t xml:space="preserve">INTEROIL COLOMBIA EXPLORATION AND PRODUCTION (100 %) </t>
  </si>
  <si>
    <t>FASE I PEP y FASE II PEP UNIFICADAS</t>
  </si>
  <si>
    <t>ALTAMIRA</t>
  </si>
  <si>
    <t>HATO COROZAL (CASANARE ), PAZ DE ARIPORO (CASANARE ), PUERTO RONDÓN (ARAUCA )</t>
  </si>
  <si>
    <t>HATO COROZAL, PAZ DE ARIPORO, PUERTO RONDÓN</t>
  </si>
  <si>
    <t>CASANARE, ARAUCA</t>
  </si>
  <si>
    <t>ALTAMIRA-3431-B</t>
  </si>
  <si>
    <t>6 de 2008</t>
  </si>
  <si>
    <t>PETROMINERALES COLOMBIA LTD SUCURSAL COLOMBIA</t>
  </si>
  <si>
    <t>PUERTO RONDÓN (ARAUCA )</t>
  </si>
  <si>
    <t>PUERTO RONDÓN</t>
  </si>
  <si>
    <t>ARAUCA</t>
  </si>
  <si>
    <t xml:space="preserve">PETROMINERALES COLOMBIA LTD SUCURSAL COLOMBIA (100 %) </t>
  </si>
  <si>
    <t>ALTAMIRA-3431-D</t>
  </si>
  <si>
    <t>07 de 2008</t>
  </si>
  <si>
    <t>HATO COROZAL (CASANARE ), PAZ DE ARIPORO (CASANARE )</t>
  </si>
  <si>
    <t>HATO COROZAL, PAZ DE ARIPORO</t>
  </si>
  <si>
    <t>AMAZONAS 4</t>
  </si>
  <si>
    <t>049 de 2012</t>
  </si>
  <si>
    <t>Ronda Colombia 2012</t>
  </si>
  <si>
    <t>VAUPES AMAZONAS</t>
  </si>
  <si>
    <t>PUERTO RICO (META ), VISTAHERMOSA (META )</t>
  </si>
  <si>
    <t>PUERTO RICO, VISTAHERMOSA</t>
  </si>
  <si>
    <t xml:space="preserve">ECOPETROL S.A. (50 %) , HOCOL S.A. (50 %) </t>
  </si>
  <si>
    <t>AMBROSÍA</t>
  </si>
  <si>
    <t>ANDAQUIES</t>
  </si>
  <si>
    <t>07 de 2010</t>
  </si>
  <si>
    <t>AMERISUR EXPLORACIÓN COLOMBIA LIMITADA</t>
  </si>
  <si>
    <t>46489,83000</t>
  </si>
  <si>
    <t>CURILLO (CAQUETA ), ALBANIA (CAQUETA ), MORELIA (CAQUETA ), SAN JOSÉ DEL FRAGUA (CAQUETA ), BELÉN DE LOS ANDAQUÍES (CAQUETA )</t>
  </si>
  <si>
    <t>CURILLO, ALBANIA, MORELIA, SAN JOSÉ DEL FRAGUA, BELÉN DE LOS ANDAQUÍES</t>
  </si>
  <si>
    <t xml:space="preserve">AMERISUR EXPLORACIÓN COLOMBIA LIMITADA (100 %) </t>
  </si>
  <si>
    <t>06 de 2008</t>
  </si>
  <si>
    <t>EMPRESA PETROLERA DE SERVICIOS Y ASESORIAS S.A. - EMPESA S.A.</t>
  </si>
  <si>
    <t>ALBANIA (CAQUETA ), BELÉN DE LOS ANDAQUÍES (CAQUETA ), CURILLO (CAQUETA ), FLORENCIA (CAQUETA ), MORELIA (CAQUETA ), SAN JOSÉ DEL FRAGUA (CAQUETA )</t>
  </si>
  <si>
    <t>ALBANIA, BELÉN DE LOS ANDAQUÍES, CURILLO, FLORENCIA, MORELIA, SAN JOSÉ DEL FRAGUA</t>
  </si>
  <si>
    <t xml:space="preserve">EMPRESA PETROLERA DE SERVICIOS Y ASESORIAS S.A. - EMPESA S.A. (100 %) </t>
  </si>
  <si>
    <t>ANDINO SUR</t>
  </si>
  <si>
    <t>20 de 2006</t>
  </si>
  <si>
    <t>CARBONES Y PETROLEOS COLOMBIANOS CARBOPETROL S.A.</t>
  </si>
  <si>
    <t>PRADO (TOLIMA ), NATAGAIMA (TOLIMA )</t>
  </si>
  <si>
    <t>PRADO, NATAGAIMA</t>
  </si>
  <si>
    <t>TOLIMA</t>
  </si>
  <si>
    <t xml:space="preserve">CARBONES Y PETROLEOS COLOMBIANOS CARBOPETROL S.A. (100 %) </t>
  </si>
  <si>
    <t>ANTARES</t>
  </si>
  <si>
    <t>1 de 2007</t>
  </si>
  <si>
    <t>PETROLEOS DEL MAR</t>
  </si>
  <si>
    <t>En Trámite de terminación</t>
  </si>
  <si>
    <t>16888,78000</t>
  </si>
  <si>
    <t>TELLO (HUILA ), BARAYA (HUILA ), VILLAVIEJA (HUILA )</t>
  </si>
  <si>
    <t>TELLO, BARAYA, VILLAVIEJA</t>
  </si>
  <si>
    <t>HUILA</t>
  </si>
  <si>
    <t xml:space="preserve">PETROLEOS DEL MAR (100 %) </t>
  </si>
  <si>
    <t>FASE IV y V UNIFICADAS</t>
  </si>
  <si>
    <t>ANTORCHA</t>
  </si>
  <si>
    <t>41 de 2007</t>
  </si>
  <si>
    <t>PAN ANDEAN COLOMBIA</t>
  </si>
  <si>
    <t>PUERTO BOYACÁ (BOYACA ), BOLÍVAR (SANTANDER ), CIMITARRA (SANTANDER ), PUERTO BERRÍO (ANTIOQUIA )</t>
  </si>
  <si>
    <t>PUERTO BOYACÁ, BOLÍVAR, CIMITARRA, PUERTO BERRÍO</t>
  </si>
  <si>
    <t>BOYACA, SANTANDER, ANTIOQUIA</t>
  </si>
  <si>
    <t xml:space="preserve">PAN ANDEAN COLOMBIA (100 %) </t>
  </si>
  <si>
    <t>APIAY</t>
  </si>
  <si>
    <t>47602,16020</t>
  </si>
  <si>
    <t>ACACÍAS (META ), VILLAVICENCIO (META ), RESTREPO (META )</t>
  </si>
  <si>
    <t>ACACÍAS, VILLAVICENCIO, RESTREPO</t>
  </si>
  <si>
    <t>173584,72580</t>
  </si>
  <si>
    <t>SARAVENA (ARAUCA )</t>
  </si>
  <si>
    <t>SARAVENA</t>
  </si>
  <si>
    <t>54 de 2009</t>
  </si>
  <si>
    <t>ARAUCA (ARAUCA ), CRAVO NORTE (ARAUCA ), PUERTO RONDÓN (ARAUCA )</t>
  </si>
  <si>
    <t>ARAUCA, CRAVO NORTE, PUERTO RONDÓN</t>
  </si>
  <si>
    <t>12 de 2007</t>
  </si>
  <si>
    <t>AREA OCCIDENTAL</t>
  </si>
  <si>
    <t>VALLE DEL GUAMUEZ (PUTUMAYO ), IPIALES (NARIÑO ), ORITO (PUTUMAYO )</t>
  </si>
  <si>
    <t>VALLE DEL GUAMUEZ, IPIALES, ORITO</t>
  </si>
  <si>
    <t>PUTUMAYO, NARIÑO</t>
  </si>
  <si>
    <t>AREA SUR</t>
  </si>
  <si>
    <t>24085,80520</t>
  </si>
  <si>
    <t>SAN MIGUEL (PUTUMAYO ), VALLE DEL GUAMUEZ (PUTUMAYO ), ORITO (PUTUMAYO )</t>
  </si>
  <si>
    <t>SAN MIGUEL, VALLE DEL GUAMUEZ, ORITO</t>
  </si>
  <si>
    <t>ARMERO</t>
  </si>
  <si>
    <t>HOCOL S.A.</t>
  </si>
  <si>
    <t>ALVARADO (TOLIMA ), ARMERO (TOLIMA ), FALAN (TOLIMA ), HONDA (TOLIMA ), LÉRIDA (TOLIMA ), VENADILLO (TOLIMA )</t>
  </si>
  <si>
    <t>ALVARADO, ARMERO, FALAN, HONDA, LÉRIDA, VENADILLO</t>
  </si>
  <si>
    <t xml:space="preserve">HOCOL S.A. (100 %) </t>
  </si>
  <si>
    <t>ARPA</t>
  </si>
  <si>
    <t>PERENCO OIL AND GAS COLOMBIA LIMITED</t>
  </si>
  <si>
    <t>ARAUCA (ARAUCA ), ARAUQUITA (ARAUCA ), CRAVO NORTE (ARAUCA ), FORTUL (ARAUCA ), PUERTO RONDÓN (ARAUCA ), TAME (ARAUCA )</t>
  </si>
  <si>
    <t>ARAUCA, ARAUQUITA, CRAVO NORTE, FORTUL, PUERTO RONDÓN, TAME</t>
  </si>
  <si>
    <t xml:space="preserve">PERENCO OIL AND GAS COLOMBIA LIMITED (20 %) , OCCIDENTAL ANDINA LLC (30 %) , OCCIDENTAL DE COLOMBIA LLC (50 %) </t>
  </si>
  <si>
    <t>ARRENDAJO</t>
  </si>
  <si>
    <t>Producción con pendientes en exploración</t>
  </si>
  <si>
    <t>13467,88590</t>
  </si>
  <si>
    <t>TRINIDAD (CASANARE ), PAZ DE ARIPORO (CASANARE )</t>
  </si>
  <si>
    <t>TRINIDAD, PAZ DE ARIPORO</t>
  </si>
  <si>
    <t>AYOMBE</t>
  </si>
  <si>
    <t>VALLE INFERIOR DEL MAGDALENA</t>
  </si>
  <si>
    <t>8529,56230</t>
  </si>
  <si>
    <t>SAN PEDRO (SUCRE ), CÓRDOBA (BOLIVAR ), OVEJAS (SUCRE )</t>
  </si>
  <si>
    <t>SAN PEDRO, CÓRDOBA, OVEJAS</t>
  </si>
  <si>
    <t>SUCRE, BOLIVAR</t>
  </si>
  <si>
    <t>AZAR</t>
  </si>
  <si>
    <t>28 de 2006</t>
  </si>
  <si>
    <t>GRAN TIERRA ENERGY COLOMBIA LTD</t>
  </si>
  <si>
    <t>PUERTO GUZMÁN (PUTUMAYO ), PIAMONTE (CAUCA )</t>
  </si>
  <si>
    <t>PUERTO GUZMÁN, PIAMONTE</t>
  </si>
  <si>
    <t>PUTUMAYO, CAUCA</t>
  </si>
  <si>
    <t xml:space="preserve">GRAN TIERRA ENERGY COLOMBIA LTD (100 %) </t>
  </si>
  <si>
    <t>FASE VI</t>
  </si>
  <si>
    <t>BADEA</t>
  </si>
  <si>
    <t>25 de 2008</t>
  </si>
  <si>
    <t>IQUIRA (HUILA ), NÁTAGA (HUILA ), TERUEL (HUILA ), TESALIA (HUILA )</t>
  </si>
  <si>
    <t>IQUIRA, NÁTAGA, TERUEL, TESALIA</t>
  </si>
  <si>
    <t>BALAY</t>
  </si>
  <si>
    <t>16 de 2008</t>
  </si>
  <si>
    <t>1819,93510</t>
  </si>
  <si>
    <t>VILLANUEVA (CASANARE ), MONTERREY (CASANARE ), TAURAMENA (CASANARE )</t>
  </si>
  <si>
    <t>VILLANUEVA, MONTERREY, TAURAMENA</t>
  </si>
  <si>
    <t xml:space="preserve">CEPSA COLOMBIA S.A. (30 %) , PAREX RESOURCES COLOMBIA LTD SUCURSAL (10 %) , GRAN TIERRA INTERNACIONAL (COLOMBIA) CORP SUCURSAL (15 %) , PERENCO OIL AND GAS COLOMBIA LIMITED (45 %) , GRAN TIERRA COLOMBIA INC SUCURSAL (15 %) </t>
  </si>
  <si>
    <t>FASE V</t>
  </si>
  <si>
    <t>BAMBU COLORADO</t>
  </si>
  <si>
    <t>44 de 2007</t>
  </si>
  <si>
    <t>TEXICAN OIL LTD SUCURSAL EN COLOMBIA</t>
  </si>
  <si>
    <t>Informe</t>
  </si>
  <si>
    <t>LA DORADA (CALDAS ), PUERTO SALGAR (CUNDINAMARCA ), CAPARRAPÍ (CUNDINAMARCA ), GUADUAS (CUNDINAMARCA )</t>
  </si>
  <si>
    <t>LA DORADA, PUERTO SALGAR, CAPARRAPÍ, GUADUAS</t>
  </si>
  <si>
    <t>CALDAS, CUNDINAMARCA</t>
  </si>
  <si>
    <t xml:space="preserve">TEXICAN OIL LTD SUCURSAL EN COLOMBIA (100 %) </t>
  </si>
  <si>
    <t>BAMBUCO</t>
  </si>
  <si>
    <t>10 de 2007</t>
  </si>
  <si>
    <t>GIRARDOT (CUNDINAMARCA ), NARIÑO (CUNDINAMARCA )</t>
  </si>
  <si>
    <t>GIRARDOT, NARIÑO</t>
  </si>
  <si>
    <t>CUNDINAMARCA</t>
  </si>
  <si>
    <t xml:space="preserve">OCCIDENTAL ANDINA LLC (100 %) </t>
  </si>
  <si>
    <t>BARBOSA</t>
  </si>
  <si>
    <t>65 de 2011</t>
  </si>
  <si>
    <t>NEXEN PETROLEUM COLOMBIA LIMITED</t>
  </si>
  <si>
    <t>CORDILLERA ORIENTAL</t>
  </si>
  <si>
    <t>SUSA (CUNDINAMARCA ), COPER (BOYACA ), BUENAVISTA (BOYACA ), SIMIJACA (CUNDINAMARCA ), RÁQUIRA (BOYACA ), SAN MIGUEL DE SEMA (BOYACA ), TINJACÁ (BOYACA ), CALDAS (BOYACA ), MARIPÍ (BOYACA ), SUTAMARCHÁN (BOYACA ), CHIQUINQUIRÁ (BOYACA ), VILLA DE LEYVA (BOYACA ), BRICEÑO (BOYACA ), TUNUNGUÁ (BOYACA ), SABOYÁ (BOYACA ), SANTA SOFÍA (BOYACA ), GACHANTIVÁ (BOYACA ), PAUNA (BOYACA ), ARCABUCO (BOYACA ), FLORIÁN (SANTANDER ), ALBANIA (SANTANDER ), JESÚS MARÍA (SANTANDER ), PUENTE NACIONAL (SANTANDER ), MONIQUIRÁ (BOYACA ), TOGÜÍ (BOYACA ), BARBOSA (SANTANDER ), GUAVATÁ (SANTANDER ), SAN JOSÉ DE PARE (BOYACA ), GÜEPSA (SANTANDER ), SANTANA (BOYACA ), CHIPATÁ (SANTANDER ), SUCRE (SANTANDER ), BOLÍVAR (SANTANDER ), VÉLEZ (SANTANDER )</t>
  </si>
  <si>
    <t>SUSA, COPER, BUENAVISTA, SIMIJACA, RÁQUIRA, SAN MIGUEL DE SEMA, TINJACÁ, CALDAS, MARIPÍ, SUTAMARCHÁN, CHIQUINQUIRÁ, VILLA DE LEYVA, BRICEÑO, TUNUNGUÁ, SABOYÁ, SANTA SOFÍA, GACHANTIVÁ, PAUNA, ARCABUCO, FLORIÁN, ALBANIA, JESÚS MARÍA, PUENTE NACIONAL, MONIQUIRÁ, TOGÜÍ, BARBOSA, GUAVATÁ, SAN JOSÉ DE PARE, GÜEPSA, SANTANA, CHIPATÁ, SUCRE, BOLÍVAR, VÉLEZ</t>
  </si>
  <si>
    <t>CUNDINAMARCA, BOYACA, SANTANDER</t>
  </si>
  <si>
    <t xml:space="preserve">NEXEN PETROLEUM COLOMBIA LIMITED (100 %) </t>
  </si>
  <si>
    <t>BARRANCA-LEBRIJA</t>
  </si>
  <si>
    <t>4784,49010</t>
  </si>
  <si>
    <t>SAN MARTÍN (CESAR ), PUERTO WILCHES (SANTANDER ), AGUACHICA (CESAR )</t>
  </si>
  <si>
    <t>SAN MARTÍN, PUERTO WILCHES, AGUACHICA</t>
  </si>
  <si>
    <t>CESAR, SANTANDER</t>
  </si>
  <si>
    <t>BERILO</t>
  </si>
  <si>
    <t>04 de 2008</t>
  </si>
  <si>
    <t>OPEN CHOKE EXPLORATION LLC</t>
  </si>
  <si>
    <t>CAPARRAPÍ (CUNDINAMARCA ), LA PALMA (CUNDINAMARCA ), LA VICTORIA (BOYACA ), MARIPÍ (BOYACA ), MUZO (BOYACA ), OTANCHE (BOYACA ), PAUNA (BOYACA ), QUÍPAMA (BOYACA ), SAN PABLO DE BORBUR (BOYACA ), TOPAIPÍ (CUNDINAMARCA ), YACOPÍ (CUNDINAMARCA )</t>
  </si>
  <si>
    <t>CAPARRAPÍ, LA PALMA, LA VICTORIA, MARIPÍ, MUZO, OTANCHE, PAUNA, QUÍPAMA, SAN PABLO DE BORBUR, TOPAIPÍ, YACOPÍ</t>
  </si>
  <si>
    <t>CUNDINAMARCA, BOYACA</t>
  </si>
  <si>
    <t xml:space="preserve">OPEN CHOKE EXPLORATION LLC (100 %) </t>
  </si>
  <si>
    <t>FASE UNICA</t>
  </si>
  <si>
    <t>BERRIO</t>
  </si>
  <si>
    <t>001 de 2012</t>
  </si>
  <si>
    <t>COLPAN OIL &amp; GAS LTD SUCURSAL COLOMBIA</t>
  </si>
  <si>
    <t>17363,04470</t>
  </si>
  <si>
    <t>PUERTO BERRÍO (ANTIOQUIA ), YONDÓ (ANTIOQUIA )</t>
  </si>
  <si>
    <t>PUERTO BERRÍO, YONDÓ</t>
  </si>
  <si>
    <t>ANTIOQUIA</t>
  </si>
  <si>
    <t xml:space="preserve">COLPAN OIL &amp; GAS LTD SUCURSAL COLOMBIA (100 %) </t>
  </si>
  <si>
    <t>05 de 2009</t>
  </si>
  <si>
    <t>BITUIMA</t>
  </si>
  <si>
    <t>BELTRÁN (CUNDINAMARCA ), CHAGUANÍ (CUNDINAMARCA ), JERUSALÉN (CUNDINAMARCA ), PULÍ (CUNDINAMARCA ), SAN JUAN DE RÍO SECO (CUNDINAMARCA )</t>
  </si>
  <si>
    <t>BELTRÁN, CHAGUANÍ, JERUSALÉN, PULÍ, SAN JUAN DE RÍO SECO</t>
  </si>
  <si>
    <t xml:space="preserve">CEPSA COLOMBIA S.A. (50 %) , ECOPETROL S.A. (50 %) </t>
  </si>
  <si>
    <t>BOCACHICO</t>
  </si>
  <si>
    <t>CINCO RANCH PETROLEUM COLOMBIA INC SUCURSAL COLOMBIA.</t>
  </si>
  <si>
    <t>BOGOTA</t>
  </si>
  <si>
    <t>01 de 2008</t>
  </si>
  <si>
    <t>ALBÁN (CUNDINAMARCA ), BITUIMA (CUNDINAMARCA ), BOJACÁ (CUNDINAMARCA ), CAPARRAPÍ (CUNDINAMARCA ), CAQUEZA (CUNDINAMARCA ), CARMEN DE CARUPA (CUNDINAMARCA ), CHIPAQUE (CUNDINAMARCA ), CHOACHÍ (CUNDINAMARCA ), COPER (BOYACA ), COTA (CUNDINAMARCA ), EL PEÑÓN (CUNDINAMARCA ), FOMEQUE (CUNDINAMARCA ), FUNZA (CUNDINAMARCA ), FÚQUENE (CUNDINAMARCA ), GACHETÁ (CUNDINAMARCA ), GAMA (CUNDINAMARCA ), GUACHETÁ (CUNDINAMARCA ), GUADUAS (CUNDINAMARCA ), GUATAVITA (CUNDINAMARCA ), GUAYABAL DE SIQUIMA (CUNDINAMARCA ), JUNÍN (CUNDINAMARCA ), LA CALERA (CUNDINAMARCA ), LA PALMA (CUNDINAMARCA ), LA PEÑA (CUNDINAMARCA ), LA VEGA (CUNDINAMARCA ), MACHETA (CUNDINAMARCA ), MADRID (CUNDINAMARCA ), MARIPÍ (BOYACA ), MOSQUERA (CUNDINAMARCA ), MUZO (BOYACA ), NIMAIMA (CUNDINAMARCA ), NOCAIMA (CUNDINAMARCA ), PACHO (CUNDINAMARCA ), PAIME (CUNDINAMARCA ), QUEBRADANEGRA (CUNDINAMARCA ), RÁQUIRA (BOYACA ), SAN CAYETANO (CUNDINAMARCA ), SAN FRANCISCO (CUNDINAMARCA ), SAN MIGUEL DE SEMA (BOYACA ), SASAIMA (CUNDINAMARCA ), SIMIJACA (CUNDINAMARCA ), SOACHA (CUNDINAMARCA ), SUPATÁ (CUNDINAMARCA ), SUSA (CUNDINAMARCA ), SUTATAUSA (CUNDINAMARCA ), TAUSA (CUNDINAMARCA ), TOPAIPÍ (CUNDINAMARCA ), UBAQUE (CUNDINAMARCA ), ÚTICA (CUNDINAMARCA ), VERGARA (CUNDINAMARCA ), VIANÍ (CUNDINAMARCA ), VILLAGÓMEZ (CUNDINAMARCA ), VILLETA (CUNDINAMARCA )</t>
  </si>
  <si>
    <t>ALBÁN, BITUIMA, BOJACÁ, CAPARRAPÍ, CAQUEZA, CARMEN DE CARUPA, CHIPAQUE, CHOACHÍ, COPER, COTA, EL PEÑÓN, FOMEQUE, FUNZA, FÚQUENE, GACHETÁ, GAMA, GUACHETÁ, GUADUAS, GUATAVITA, GUAYABAL DE SIQUIMA, JUNÍN, LA CALERA, LA PALMA, LA PEÑA, LA VEGA, MACHETA, MADRID, MARIPÍ, MOSQUERA, MUZO, NIMAIMA, NOCAIMA, PACHO, PAIME, QUEBRADANEGRA, RÁQUIRA, SAN CAYETANO, SAN FRANCISCO, SAN MIGUEL DE SEMA, SASAIMA, SIMIJACA, SOACHA, SUPATÁ, SUSA, SUTATAUSA, TAUSA, TOPAIPÍ, UBAQUE, ÚTICA, VERGARA, VIANÍ, VILLAGÓMEZ, VILLETA</t>
  </si>
  <si>
    <t>BOLIVAR</t>
  </si>
  <si>
    <t>LAGOSUR PETROLEUM COLOMBIA INC SUCURSAL COLOMBIA</t>
  </si>
  <si>
    <t>BOQUERÓN</t>
  </si>
  <si>
    <t>PERENCO OIL AND GAS COLOMBIA LIMITED.</t>
  </si>
  <si>
    <t>BORANDA</t>
  </si>
  <si>
    <t>LA ESPERANZA (NORTE DE SANTANDER ), RIONEGRO (SANTANDER ), SAN ALBERTO (CESAR )</t>
  </si>
  <si>
    <t>LA ESPERANZA, RIONEGRO, SAN ALBERTO</t>
  </si>
  <si>
    <t>NORTE DE SANTANDER, SANTANDER, CESAR</t>
  </si>
  <si>
    <t xml:space="preserve">PAREX RESOURCES COLOMBIA LTD  (50 %) , ECOPETROL S.A. (50 %) </t>
  </si>
  <si>
    <t>BOROJO</t>
  </si>
  <si>
    <t>RELIANCE INDUSTRIES LIMITED SUCURSAL COLOMBIA</t>
  </si>
  <si>
    <t>TUMACO OFFSHORE</t>
  </si>
  <si>
    <t>BAJO BAUDÓ (CHOCO ), BUENAVENTURA (VALLE DEL CAUCA ), EL CHARCO (NARIÑO ), EL LITORAL DEL SAN JUAN (CHOCO ), GUAPI (CAUCA ), LA TOLA (NARIÑO ), LÓPEZ (CAUCA ), MOSQUERA (NARIÑO ), OLAYA HERRERA (NARIÑO ), SANTA BÁRBARA (NARIÑO ), TIMBIQUÍ (CAUCA )</t>
  </si>
  <si>
    <t>BAJO BAUDÓ, BUENAVENTURA, EL CHARCO, EL LITORAL DEL SAN JUAN, GUAPI, LA TOLA, LÓPEZ, MOSQUERA, OLAYA HERRERA, SANTA BÁRBARA, TIMBIQUÍ</t>
  </si>
  <si>
    <t>CHOCO, VALLE DEL CAUCA, NARIÑO, CAUCA</t>
  </si>
  <si>
    <t xml:space="preserve">RELIANCE INDUSTRIES LIMITED SUCURSAL COLOMBIA (100 %) </t>
  </si>
  <si>
    <t>Off Shore</t>
  </si>
  <si>
    <t>BOROJO NORTH</t>
  </si>
  <si>
    <t>42 de 2007</t>
  </si>
  <si>
    <t>RELIANCE EXPLORATION &amp; PRODUCTION DMCC</t>
  </si>
  <si>
    <t>CHOCÓ OFFSHORE</t>
  </si>
  <si>
    <t>OFFSHORE (PACIFICO OFFSHORE )</t>
  </si>
  <si>
    <t>OFFSHORE</t>
  </si>
  <si>
    <t>PACIFICO OFFSHORE</t>
  </si>
  <si>
    <t xml:space="preserve">RELIANCE EXPLORATION &amp; PRODUCTION DMCC (80 %) , ECOPETROL S.A. (20 %) </t>
  </si>
  <si>
    <t>BOROJO SOUTH</t>
  </si>
  <si>
    <t>43 de 2007</t>
  </si>
  <si>
    <t>BOSQUES</t>
  </si>
  <si>
    <t>014 de 2006</t>
  </si>
  <si>
    <t>MAXIM WELL SERVICES LTDA MWS - CANCELADA</t>
  </si>
  <si>
    <t>PUERTO WILCHES (SANTANDER ), BARRANCABERMEJA (SANTANDER )</t>
  </si>
  <si>
    <t>PUERTO WILCHES, BARRANCABERMEJA</t>
  </si>
  <si>
    <t xml:space="preserve">MAXIM WELL SERVICES LTDA MWS - CANCELADA (30 %) , GLENCORE E&amp;P COLOMBIA LIMITED SUCURSAL COLOMBIANA (70 %) </t>
  </si>
  <si>
    <t>BUENAVISTA</t>
  </si>
  <si>
    <t>E&amp;E</t>
  </si>
  <si>
    <t>INVERSIONES Y OPERACIONES BLOQUE B SAS</t>
  </si>
  <si>
    <t>8046,01000</t>
  </si>
  <si>
    <t>MONGUÍ (BOYACA ), SOGAMOSO (BOYACA ), MONGUA (BOYACA ), TÓPAGA (BOYACA ), NOBSA (BOYACA ), GAMEZA (BOYACA ), BUSBANZÁ (BOYACA ), CORRALES (BOYACA ), FLORESTA (BOYACA )</t>
  </si>
  <si>
    <t>MONGUÍ, SOGAMOSO, MONGUA, TÓPAGA, NOBSA, GAMEZA, BUSBANZÁ, CORRALES, FLORESTA</t>
  </si>
  <si>
    <t>BOYACA</t>
  </si>
  <si>
    <t xml:space="preserve">NIKOIL ENERGY CORP SUC COLOMBIA ANTES LUKOIL OVERSEAS COLOMBIA LTDA (25 %) , BOHEMIA INVESTMENT S.A. SUCURSAL COLOMBIA (25 %) , INVERSIONES Y OPERACIONES BLOQUE B SAS (50 %) </t>
  </si>
  <si>
    <t>BUGANVILES</t>
  </si>
  <si>
    <t>PACIFIC STRATUS ENERGY COLOMBIA CORP O PACIFIC STRATUS ENERGY COLOMBIA CORP SUCURSAL COLOMBIA-CANCELADA</t>
  </si>
  <si>
    <t>CABIONA</t>
  </si>
  <si>
    <t>NEW GRANADA ENERGY CORPORATION SUCURSAL COLOMBIANA</t>
  </si>
  <si>
    <t>3911,24350</t>
  </si>
  <si>
    <t>PUERTO GAITÁN (META )</t>
  </si>
  <si>
    <t>PUERTO GAITÁN</t>
  </si>
  <si>
    <t xml:space="preserve">NEW GRANADA ENERGY CORPORATION SUCURSAL COLOMBIANA (100 %) </t>
  </si>
  <si>
    <t>CABRESTERO</t>
  </si>
  <si>
    <t>24 de 2008</t>
  </si>
  <si>
    <t>PAREX RESOURCES COLOMBIA LTD SUCURSAL</t>
  </si>
  <si>
    <t>11963,50000</t>
  </si>
  <si>
    <t>CABUYARO (META ), VILLANUEVA (CASANARE )</t>
  </si>
  <si>
    <t>CABUYARO, VILLANUEVA</t>
  </si>
  <si>
    <t>META, CASANARE</t>
  </si>
  <si>
    <t xml:space="preserve">PAREX RESOURCES COLOMBIA LTD SUCURSAL (100 %) </t>
  </si>
  <si>
    <t>CACHAMA</t>
  </si>
  <si>
    <t>ACACÍAS (META ), CASTILLA LA NUEVA (META ), PUERTO LÓPEZ (META ), SAN CARLOS DE GUAROA (META ), SAN MARTÍN (META ), VILLAVICENCIO (META )</t>
  </si>
  <si>
    <t>ACACÍAS, CASTILLA LA NUEVA, PUERTO LÓPEZ, SAN CARLOS DE GUAROA, SAN MARTÍN, VILLAVICENCIO</t>
  </si>
  <si>
    <t>CACHICAMO</t>
  </si>
  <si>
    <t>22 de 2006</t>
  </si>
  <si>
    <t>4083,64710</t>
  </si>
  <si>
    <t>OROCUÉ (CASANARE )</t>
  </si>
  <si>
    <t>OROCUÉ</t>
  </si>
  <si>
    <t>CAG 5</t>
  </si>
  <si>
    <t>29 de 2011</t>
  </si>
  <si>
    <t>Ronda Colombia 2010</t>
  </si>
  <si>
    <t>372035,98260</t>
  </si>
  <si>
    <t>SOLITA (CAQUETA ), PUERTO GUZMÁN (PUTUMAYO ), SOLANO (CAQUETA ), CURILLO (CAQUETA ), VALPARAÍSO (CAQUETA ), MILÁN (CAQUETA ), LA MONTAÑITA (CAQUETA ), EL PAUJIL (CAQUETA )</t>
  </si>
  <si>
    <t>SOLITA, PUERTO GUZMÁN, SOLANO, CURILLO, VALPARAÍSO, MILÁN, LA MONTAÑITA, EL PAUJIL</t>
  </si>
  <si>
    <t>CAQUETA, PUTUMAYO</t>
  </si>
  <si>
    <t xml:space="preserve">FRONTERA ENERGY COLOMBIA CORP, SUCURSAL COLOMBIA ANTES META PETROLEUM CORP ANTESTETHYS PETROLEUM COMPANY LIMITED (50 %) , TALISMAN COLOMBIA OIL &amp; GAS LTD (50 %) </t>
  </si>
  <si>
    <t>CAG 6</t>
  </si>
  <si>
    <t>27 de 2011</t>
  </si>
  <si>
    <t>Fase 0</t>
  </si>
  <si>
    <t>48177,00390</t>
  </si>
  <si>
    <t>2,00</t>
  </si>
  <si>
    <t>PUERTO GUZMÁN (PUTUMAYO ), CURILLO (CAQUETA ), SAN JOSÉ DEL FRAGUA (CAQUETA ), PIAMONTE (CAUCA )</t>
  </si>
  <si>
    <t>PUERTO GUZMÁN, CURILLO, SAN JOSÉ DEL FRAGUA, PIAMONTE</t>
  </si>
  <si>
    <t xml:space="preserve">FRONTERA ENERGY COLOMBIA CORP, SUCURSAL COLOMBIA ANTES META PETROLEUM CORP ANTESTETHYS PETROLEUM COMPANY LIMITED (60 %) , TALISMAN COLOMBIA OIL &amp; GAS LTD (40 %) </t>
  </si>
  <si>
    <t>CAGUAN</t>
  </si>
  <si>
    <t>NEIVA (HUILA ), TELLO (HUILA )</t>
  </si>
  <si>
    <t>NEIVA, TELLO</t>
  </si>
  <si>
    <t>CAIMAN</t>
  </si>
  <si>
    <t>AGRADO (HUILA ), ALGECIRAS (HUILA ), ALTAMIRA (HUILA ), CAMPOALEGRE (HUILA ), FLORENCIA (CAQUETA ), GARZÓN (HUILA ), GIGANTE (HUILA ), GUADALUPE (HUILA ), HOBO (HUILA ), PITAL (HUILA ), RIVERA (HUILA ), TARQUI (HUILA ), YAGUARÁ (HUILA )</t>
  </si>
  <si>
    <t>AGRADO, ALGECIRAS, ALTAMIRA, CAMPOALEGRE, FLORENCIA, GARZÓN, GIGANTE, GUADALUPE, HOBO, PITAL, RIVERA, TARQUI, YAGUARÁ</t>
  </si>
  <si>
    <t>HUILA, CAQUETA</t>
  </si>
  <si>
    <t xml:space="preserve">PERENCO OIL AND GAS COLOMBIA LIMITED (40 %) , NEXEN PETROLEUM COLOMBIA LIMITED (40 %) , OCCIDENTAL ANDINA LLC (20 %) </t>
  </si>
  <si>
    <t>CAIMITO</t>
  </si>
  <si>
    <t>PALERMO (HUILA )</t>
  </si>
  <si>
    <t>PALERMO</t>
  </si>
  <si>
    <t>CAMOA</t>
  </si>
  <si>
    <t>2517,43610</t>
  </si>
  <si>
    <t>SAN MARTÍN (META )</t>
  </si>
  <si>
    <t>SAN MARTÍN</t>
  </si>
  <si>
    <t>CAMPO RICO</t>
  </si>
  <si>
    <t>MANÍ (CASANARE ), OROCUÉ (CASANARE ), YOPAL (CASANARE )</t>
  </si>
  <si>
    <t>MANÍ, OROCUÉ, YOPAL</t>
  </si>
  <si>
    <t xml:space="preserve">EMERALD ENERGY PLC SUCURSAL COLOMBIA (50 %) , ECOPETROL S.A. (50 %) </t>
  </si>
  <si>
    <t>CAMPOS TELLO Y LA JAGUA</t>
  </si>
  <si>
    <t>3690,03160</t>
  </si>
  <si>
    <t>TELLO (HUILA ), NEIVA (HUILA )</t>
  </si>
  <si>
    <t>TELLO, NEIVA</t>
  </si>
  <si>
    <t>CANAGUARO</t>
  </si>
  <si>
    <t>16 de 2006</t>
  </si>
  <si>
    <t>2545,38230</t>
  </si>
  <si>
    <t>MONTERREY (CASANARE ), TAURAMENA (CASANARE )</t>
  </si>
  <si>
    <t>MONTERREY, TAURAMENA</t>
  </si>
  <si>
    <t xml:space="preserve">CONDOR EXPLORATION INC. (12,5 %) , FRONTERA ENERGY COLOMBIA CORP, SUCURSAL COLOMBIA ANTES META PETROLEUM CORP ANTESTETHYS PETROLEUM COMPANY LIMITED (87,5 %) </t>
  </si>
  <si>
    <t>CANDILEJAS</t>
  </si>
  <si>
    <t>05 de 2006</t>
  </si>
  <si>
    <t>ALVARADO (TOLIMA ), COELLO (TOLIMA ), FLANDES (TOLIMA ), GIRARDOT (CUNDINAMARCA ), IBAGUÉ (TOLIMA ), NARIÑO (CUNDINAMARCA ), PIEDRAS (TOLIMA )</t>
  </si>
  <si>
    <t>ALVARADO, COELLO, FLANDES, GIRARDOT, IBAGUÉ, NARIÑO, PIEDRAS</t>
  </si>
  <si>
    <t>TOLIMA, CUNDINAMARCA</t>
  </si>
  <si>
    <t>CAÑO LOS TOTUMOS</t>
  </si>
  <si>
    <t>2 de 2010</t>
  </si>
  <si>
    <t xml:space="preserve">ADVANTAGE ENERGY SUCURSAL COLOMBIA </t>
  </si>
  <si>
    <t xml:space="preserve">ADVANTAGE ENERGY SUCURSAL COLOMBIA  (100 %) </t>
  </si>
  <si>
    <t>FASE I y II UNIFICADAS</t>
  </si>
  <si>
    <t>CAÑO SUR</t>
  </si>
  <si>
    <t>519861,18030</t>
  </si>
  <si>
    <t>VISTAHERMOSA (META ), MAPIRIPÁN (META ), PUERTO LLERAS (META ), SAN JUAN DE ARAMA (META ), FUENTE DE ORO (META ), GRANADA (META ), SAN MARTÍN (META ), CASTILLA LA NUEVA (META ), SAN CARLOS DE GUAROA (META ), PUERTO GAITÁN (META )</t>
  </si>
  <si>
    <t>VISTAHERMOSA, MAPIRIPÁN, PUERTO LLERAS, SAN JUAN DE ARAMA, FUENTE DE ORO, GRANADA, SAN MARTÍN, CASTILLA LA NUEVA, SAN CARLOS DE GUAROA, PUERTO GAITÁN</t>
  </si>
  <si>
    <t>FASE II PEP</t>
  </si>
  <si>
    <t>CAPACHOS</t>
  </si>
  <si>
    <t>TAME (ARAUCA )</t>
  </si>
  <si>
    <t>TAME</t>
  </si>
  <si>
    <t xml:space="preserve">ECOPETROL S.A. (50 %) , PAREX RESOURCES COLOMBIA LTD SUCURSAL (50 %) </t>
  </si>
  <si>
    <t>CAPORAL</t>
  </si>
  <si>
    <t>018 de 2007</t>
  </si>
  <si>
    <t>ARAUQUITA (ARAUCA ), FORTUL (ARAUCA ), TAME (ARAUCA )</t>
  </si>
  <si>
    <t>ARAUQUITA, FORTUL, TAME</t>
  </si>
  <si>
    <t xml:space="preserve">OCCIDENTAL ANDINA LLC (33 %) , OCCIDENTAL DE COLOMBIA LLC (33 %) , PERENCO OIL AND GAS COLOMBIA LIMITED (33 %) </t>
  </si>
  <si>
    <t>CARACARA</t>
  </si>
  <si>
    <t xml:space="preserve">ECOPETROL S.A. (30 %) , CEPSA COLOMBIA S.A. (70 %) </t>
  </si>
  <si>
    <t>CARACOLI</t>
  </si>
  <si>
    <t>COLOMBIA ENERGY DEVELOPMENT CO</t>
  </si>
  <si>
    <t>CÚCUTA (NORTE DE SANTANDER ), EL ZULIA (NORTE DE SANTANDER ), SAN CAYETANO (NORTE DE SANTANDER ), SANTIAGO (NORTE DE SANTANDER )</t>
  </si>
  <si>
    <t>CÚCUTA, EL ZULIA, SAN CAYETANO, SANTIAGO</t>
  </si>
  <si>
    <t xml:space="preserve">COLOMBIA ENERGY DEVELOPMENT CO (100 %) </t>
  </si>
  <si>
    <t>CARARE LAS MONAS</t>
  </si>
  <si>
    <t>PETROSANTANDER (COLOMBIA) INC.</t>
  </si>
  <si>
    <t>CARBONERA</t>
  </si>
  <si>
    <t xml:space="preserve">87 DE 2005 </t>
  </si>
  <si>
    <t>WATTLE PETROLEUM COMPANY S.A.S</t>
  </si>
  <si>
    <t>Suspendido - Con Inicio Proc. Incumplimiento</t>
  </si>
  <si>
    <t>8856,98330</t>
  </si>
  <si>
    <t>SARDINATA (NORTE DE SANTANDER ), TIBÚ (NORTE DE SANTANDER )</t>
  </si>
  <si>
    <t>SARDINATA, TIBÚ</t>
  </si>
  <si>
    <t xml:space="preserve">WATTLE PETROLEUM COMPANY S.A.S (100 %) </t>
  </si>
  <si>
    <t>CARDON</t>
  </si>
  <si>
    <t>2 de 2012</t>
  </si>
  <si>
    <t>LA MONTAÑITA (CAQUETA ), EL PAUJIL (CAQUETA ), EL DONCELLO (CAQUETA ), PUERTO RICO (CAQUETA )</t>
  </si>
  <si>
    <t>LA MONTAÑITA, EL PAUJIL, EL DONCELLO, PUERTO RICO</t>
  </si>
  <si>
    <t xml:space="preserve">ECOPETROL S.A. (50 %) , EMERALD ENERGY PLC SUCURSAL COLOMBIA (50 %) </t>
  </si>
  <si>
    <t>CARIOCA</t>
  </si>
  <si>
    <t>03 de 2006</t>
  </si>
  <si>
    <t xml:space="preserve">GUAJIRA </t>
  </si>
  <si>
    <t>ALBANIA (LA GUAJIRA ), DIBULLA (LA GUAJIRA ), MAICAO (LA GUAJIRA ), MANAURE (LA GUAJIRA ), RIOHACHA (LA GUAJIRA )</t>
  </si>
  <si>
    <t>ALBANIA, DIBULLA, MAICAO, MANAURE, RIOHACHA</t>
  </si>
  <si>
    <t>LA GUAJIRA</t>
  </si>
  <si>
    <t>PERENCO COLOMBIA LIMITED</t>
  </si>
  <si>
    <t>CASANARE ESTE</t>
  </si>
  <si>
    <t>7477,63150</t>
  </si>
  <si>
    <t>CASCABEL</t>
  </si>
  <si>
    <t>008 de 2006</t>
  </si>
  <si>
    <t>AGUA DE DIOS (CUNDINAMARCA ), GIRARDOT (CUNDINAMARCA ), NILO (CUNDINAMARCA ), RICAURTE (CUNDINAMARCA ), TOCAIMA (CUNDINAMARCA )</t>
  </si>
  <si>
    <t>AGUA DE DIOS, GIRARDOT, NILO, RICAURTE, TOCAIMA</t>
  </si>
  <si>
    <t>CASIMENA</t>
  </si>
  <si>
    <t>13026,48500</t>
  </si>
  <si>
    <t>MANÍ (CASANARE )</t>
  </si>
  <si>
    <t>MANÍ</t>
  </si>
  <si>
    <t>CASTOR</t>
  </si>
  <si>
    <t>30 de 2006</t>
  </si>
  <si>
    <t>SAN LUIS DE PALENQUE (CASANARE ), TRINIDAD (CASANARE ), NUNCHÍA (CASANARE )</t>
  </si>
  <si>
    <t>SAN LUIS DE PALENQUE, TRINIDAD, NUNCHÍA</t>
  </si>
  <si>
    <t>CAT 3</t>
  </si>
  <si>
    <t>48 de 2012</t>
  </si>
  <si>
    <t>153875,93000</t>
  </si>
  <si>
    <t>HERRÁN (NORTE DE SANTANDER ), PAMPLONITA (NORTE DE SANTANDER ), RAGONVALIA (NORTE DE SANTANDER ), CHINÁCOTA (NORTE DE SANTANDER ), BOCHALEMA (NORTE DE SANTANDER ), DURANIA (NORTE DE SANTANDER ), LOS PATIOS (NORTE DE SANTANDER ), VILLA DEL ROSARIO (NORTE DE SANTANDER ), SALAZAR (NORTE DE SANTANDER ), SAN CAYETANO (NORTE DE SANTANDER ), SANTIAGO (NORTE DE SANTANDER ), GRAMALOTE (NORTE DE SANTANDER ), EL ZULIA (NORTE DE SANTANDER ), CÚCUTA (NORTE DE SANTANDER ), SARDINATA (NORTE DE SANTANDER )</t>
  </si>
  <si>
    <t>HERRÁN, PAMPLONITA, RAGONVALIA, CHINÁCOTA, BOCHALEMA, DURANIA, LOS PATIOS, VILLA DEL ROSARIO, SALAZAR, SAN CAYETANO, SANTIAGO, GRAMALOTE, EL ZULIA, CÚCUTA, SARDINATA</t>
  </si>
  <si>
    <t>CATGUAS</t>
  </si>
  <si>
    <t>PETROLIFERA PETROLEUM (COLOMBIA) LIMITED</t>
  </si>
  <si>
    <t>133689,76000</t>
  </si>
  <si>
    <t>SARDINATA (NORTE DE SANTANDER ), EL TARRA (NORTE DE SANTANDER ), TIBÚ (NORTE DE SANTANDER )</t>
  </si>
  <si>
    <t>SARDINATA, EL TARRA, TIBÚ</t>
  </si>
  <si>
    <t xml:space="preserve">PETROLIFERA PETROLEUM (COLOMBIA) LIMITED (100 %) </t>
  </si>
  <si>
    <t>CAUCA 6</t>
  </si>
  <si>
    <t>47 de 2011</t>
  </si>
  <si>
    <t>CAUCA PATÍA</t>
  </si>
  <si>
    <t>231155,32000</t>
  </si>
  <si>
    <t>BOLÍVAR (CAUCA ), SUCRE (CAUCA ), LA VEGA (CAUCA ), BALBOA (CAUCA ), LA SIERRA (CAUCA ), ROSAS (CAUCA ), PATÍA (CAUCA ), SOTARA (CAUCA ), TIMBÍO (CAUCA ), POPAYÁN (CAUCA ), EL TAMBO (CAUCA )</t>
  </si>
  <si>
    <t>BOLÍVAR, SUCRE, LA VEGA, BALBOA, LA SIERRA, ROSAS, PATÍA, SOTARA, TIMBÍO, POPAYÁN, EL TAMBO</t>
  </si>
  <si>
    <t>CAUCA 7</t>
  </si>
  <si>
    <t>48 de 2011</t>
  </si>
  <si>
    <t>LA FLORIDA (NARIÑO ), BUESACO (NARIÑO ), LINARES (NARIÑO ), ALBÁN (NARIÑO ), EL TABLÓN DE GÓMEZ (NARIÑO ), CHACHAGÜI (NARIÑO ), ARBOLEDA (NARIÑO ), EL TAMBO (NARIÑO ), SAN BERNARDO (NARIÑO ), SAN PEDRO DE CARTAGO (NARIÑO ), EL PEÑOL (NARIÑO ), BELÉN (NARIÑO ), LA CRUZ (NARIÑO ), SAN LORENZO (NARIÑO ), COLÓN (NARIÑO ), TAMINANGO (NARIÑO ), LA UNIÓN (NARIÑO ), SAN PABLO (NARIÑO ), FLORENCIA (CAUCA ), LOS ANDES (NARIÑO ), POLICARPA (NARIÑO ), MERCADERES (CAUCA ), SAN SEBASTIÁN (CAUCA ), ALMAGUER (CAUCA ), EL ROSARIO (NARIÑO ), BOLÍVAR (CAUCA ), LEIVA (NARIÑO ), SUCRE (CAUCA ), LA VEGA (CAUCA ), BALBOA (CAUCA ), PATÍA (CAUCA )</t>
  </si>
  <si>
    <t>LA FLORIDA, BUESACO, LINARES, ALBÁN, EL TABLÓN DE GÓMEZ, CHACHAGÜI, ARBOLEDA, EL TAMBO, SAN BERNARDO, SAN PEDRO DE CARTAGO, EL PEÑOL, BELÉN, LA CRUZ, SAN LORENZO, COLÓN, TAMINANGO, LA UNIÓN, SAN PABLO, FLORENCIA, LOS ANDES, POLICARPA, MERCADERES, SAN SEBASTIÁN, ALMAGUER, EL ROSARIO, BOLÍVAR, LEIVA, SUCRE, LA VEGA, BALBOA, PATÍA</t>
  </si>
  <si>
    <t>NARIÑO, CAUCA</t>
  </si>
  <si>
    <t>CEBUCAN</t>
  </si>
  <si>
    <t>27 de 2007</t>
  </si>
  <si>
    <t>MANÍ (CASANARE ), TAURAMENA (CASANARE ), AGUAZUL (CASANARE )</t>
  </si>
  <si>
    <t>MANÍ, TAURAMENA, AGUAZUL</t>
  </si>
  <si>
    <t>CEDRELA</t>
  </si>
  <si>
    <t>4 de 2010</t>
  </si>
  <si>
    <t>CARTAGENA DEL CHAIRÁ (CAQUETA ), LA MONTAÑITA (CAQUETA ), EL PAUJIL (CAQUETA ), EL DONCELLO (CAQUETA ), PUERTO RICO (CAQUETA ), SAN VICENTE DEL CAGUÁN (CAQUETA )</t>
  </si>
  <si>
    <t>CARTAGENA DEL CHAIRÁ, LA MONTAÑITA, EL PAUJIL, EL DONCELLO, PUERTO RICO, SAN VICENTE DEL CAGUÁN</t>
  </si>
  <si>
    <t>CEIBA</t>
  </si>
  <si>
    <t>1 de 2010</t>
  </si>
  <si>
    <t>40588,43100</t>
  </si>
  <si>
    <t>PUERTO RICO (CAQUETA ), SAN VICENTE DEL CAGUÁN (CAQUETA )</t>
  </si>
  <si>
    <t>PUERTO RICO, SAN VICENTE DEL CAGUÁN</t>
  </si>
  <si>
    <t>FASE III</t>
  </si>
  <si>
    <t>CERRERO</t>
  </si>
  <si>
    <t>33956,88330</t>
  </si>
  <si>
    <t>CABUYARO (META ), BARRANCA DE UPÍA (META ), PARATEBUENO (CUNDINAMARCA )</t>
  </si>
  <si>
    <t>CABUYARO, BARRANCA DE UPÍA, PARATEBUENO</t>
  </si>
  <si>
    <t>CERRITO</t>
  </si>
  <si>
    <t>CHAZA</t>
  </si>
  <si>
    <t>6666,16510</t>
  </si>
  <si>
    <t>VILLAGARZÓN (PUTUMAYO ), MOCOA (PUTUMAYO ), PIAMONTE (CAUCA )</t>
  </si>
  <si>
    <t>VILLAGARZÓN, MOCOA, PIAMONTE</t>
  </si>
  <si>
    <t>CHENCHE</t>
  </si>
  <si>
    <t>593,73770</t>
  </si>
  <si>
    <t>PURIFICACIÓN (TOLIMA )</t>
  </si>
  <si>
    <t>PURIFICACIÓN</t>
  </si>
  <si>
    <t>CHICAGO</t>
  </si>
  <si>
    <t>NUNCHÍA (CASANARE ), OROCUÉ (CASANARE ), SAN LUIS DE PALENQUE (CASANARE ), TRINIDAD (CASANARE )</t>
  </si>
  <si>
    <t>NUNCHÍA, OROCUÉ, SAN LUIS DE PALENQUE, TRINIDAD</t>
  </si>
  <si>
    <t>CHICUACO</t>
  </si>
  <si>
    <t>006 de 2006</t>
  </si>
  <si>
    <t>COMPETROL LTDA</t>
  </si>
  <si>
    <t xml:space="preserve">COMPETROL LTDA (51 %) , MONTAJES JM S.A. EN REORGNIZACION (49 %) </t>
  </si>
  <si>
    <t>CHIGUIRO</t>
  </si>
  <si>
    <t>PUERTO LÓPEZ (META ), SAN MARTÍN (META )</t>
  </si>
  <si>
    <t>PUERTO LÓPEZ, SAN MARTÍN</t>
  </si>
  <si>
    <t>CHIGUIRO ESTE</t>
  </si>
  <si>
    <t>13 de 2007</t>
  </si>
  <si>
    <t>SAN MARTÍN (META ), PUERTO LÓPEZ (META )</t>
  </si>
  <si>
    <t>SAN MARTÍN, PUERTO LÓPEZ</t>
  </si>
  <si>
    <t>CHIGUIRO OESTE</t>
  </si>
  <si>
    <t>9 de 2007</t>
  </si>
  <si>
    <t>CHIMICHAGUA</t>
  </si>
  <si>
    <t>1189,31100</t>
  </si>
  <si>
    <t>ASTREA (CESAR )</t>
  </si>
  <si>
    <t>ASTREA</t>
  </si>
  <si>
    <t>CHIPALO</t>
  </si>
  <si>
    <t>CHIPIRÓN</t>
  </si>
  <si>
    <t>OCCIDENTAL DE COLOMBIA LLC</t>
  </si>
  <si>
    <t>CHIQUINQUIRA</t>
  </si>
  <si>
    <t>TAUSA (CUNDINAMARCA ), SUTATAUSA (CUNDINAMARCA ), PACHO (CUNDINAMARCA ), VILLA DE SAN DIEGO DE UBATE (CUNDINAMARCA ), SAN CAYETANO (CUNDINAMARCA ), GUACHETÁ (CUNDINAMARCA ), CARMEN DE CARUPA (CUNDINAMARCA ), FÚQUENE (CUNDINAMARCA ), SUSA (CUNDINAMARCA ), COPER (BOYACA ), BUENAVISTA (BOYACA ), SIMIJACA (CUNDINAMARCA ), RÁQUIRA (BOYACA ), SAN MIGUEL DE SEMA (BOYACA ), MUZO (BOYACA ), MARIPÍ (BOYACA )</t>
  </si>
  <si>
    <t>TAUSA, SUTATAUSA, PACHO, VILLA DE SAN DIEGO DE UBATE, SAN CAYETANO, GUACHETÁ, CARMEN DE CARUPA, FÚQUENE, SUSA, COPER, BUENAVISTA, SIMIJACA, RÁQUIRA, SAN MIGUEL DE SEMA, MUZO, MARIPÍ</t>
  </si>
  <si>
    <t>CHURUCO</t>
  </si>
  <si>
    <t>ORITO (PUTUMAYO ), PUERTO CAICEDO (PUTUMAYO ), SANTIAGO (PUTUMAYO ), VILLAGARZÓN (PUTUMAYO )</t>
  </si>
  <si>
    <t>ORITO, PUERTO CAICEDO, SANTIAGO, VILLAGARZÓN</t>
  </si>
  <si>
    <t>CICUCO BOQUETE</t>
  </si>
  <si>
    <t>36771,96990</t>
  </si>
  <si>
    <t>MOMPÓS (BOLIVAR ), CICUCO (BOLIVAR ), TALAIGUA NUEVO (BOLIVAR ), SAN ZENÓN (MAGDALENA ), SANTA ANA (MAGDALENA )</t>
  </si>
  <si>
    <t>MOMPÓS, CICUCO, TALAIGUA NUEVO, SAN ZENÓN, SANTA ANA</t>
  </si>
  <si>
    <t>BOLIVAR, MAGDALENA</t>
  </si>
  <si>
    <t>CICUCO MOMPOSINA</t>
  </si>
  <si>
    <t>836,43630</t>
  </si>
  <si>
    <t>MOMPÓS (BOLIVAR ), CICUCO (BOLIVAR )</t>
  </si>
  <si>
    <t>MOMPÓS, CICUCO</t>
  </si>
  <si>
    <t>CLARINERO</t>
  </si>
  <si>
    <t>13 de 2008</t>
  </si>
  <si>
    <t>SANTA ROSALÍA (VICHADA ), SAN LUIS DE PALENQUE (CASANARE ), TRINIDAD (CASANARE ), PAZ DE ARIPORO (CASANARE )</t>
  </si>
  <si>
    <t>SANTA ROSALÍA, SAN LUIS DE PALENQUE, TRINIDAD, PAZ DE ARIPORO</t>
  </si>
  <si>
    <t>VICHADA, CASANARE</t>
  </si>
  <si>
    <t xml:space="preserve">HOCOL S.A. (50 %) , LEWIS ENERGY COLOMBIA INC (50 %) </t>
  </si>
  <si>
    <t>COATI</t>
  </si>
  <si>
    <t>25026,91360</t>
  </si>
  <si>
    <t>ORITO (PUTUMAYO ), SAN MIGUEL (PUTUMAYO ), VALLE DEL GUAMUEZ (PUTUMAYO )</t>
  </si>
  <si>
    <t>ORITO, SAN MIGUEL, VALLE DEL GUAMUEZ</t>
  </si>
  <si>
    <t>COCLI</t>
  </si>
  <si>
    <t>2 de 2007</t>
  </si>
  <si>
    <t>COL 1</t>
  </si>
  <si>
    <t>5</t>
  </si>
  <si>
    <t>Ronda Colombia 2014</t>
  </si>
  <si>
    <t>ANADARKO COLOMBIA COMPANY SUCURSAL COLOMBIA</t>
  </si>
  <si>
    <t>COLOMBIA</t>
  </si>
  <si>
    <t>1430120,24000</t>
  </si>
  <si>
    <t>OFFSHORE (ATLANTICO OFFSHORE )</t>
  </si>
  <si>
    <t>ATLANTICO OFFSHORE</t>
  </si>
  <si>
    <t xml:space="preserve">ANADARKO COLOMBIA COMPANY SUCURSAL COLOMBIA (100 %) </t>
  </si>
  <si>
    <t>COL 2</t>
  </si>
  <si>
    <t>045 de 2012</t>
  </si>
  <si>
    <t>1206618,08750</t>
  </si>
  <si>
    <t>COL 3</t>
  </si>
  <si>
    <t>02 DE 2019</t>
  </si>
  <si>
    <t>Conversión – Acuerdo 2 de 2017</t>
  </si>
  <si>
    <t>NOBLE ENERGY COLOMBIA LIMITED</t>
  </si>
  <si>
    <t>950773,77310</t>
  </si>
  <si>
    <t xml:space="preserve">SHELL EXPLORATION AND PRODUCTION COLOMBIA GMBH (SEPC) SUCURSAL COLOMBIA (60 %) , NOBLE ENERGY COLOMBIA LIMITED (40 %) </t>
  </si>
  <si>
    <t>FASE 0</t>
  </si>
  <si>
    <t>047 de 2012</t>
  </si>
  <si>
    <t>SHELL EXPLORATION AND PRODUCTION COLOMBIA GMBH (SEPC) SUCURSAL COLOMBIA</t>
  </si>
  <si>
    <t>741473,45350</t>
  </si>
  <si>
    <t xml:space="preserve">SHELL EXPLORATION AND PRODUCTION COLOMBIA GMBH (SEPC) SUCURSAL COLOMBIA (100 %) </t>
  </si>
  <si>
    <t>COL 4</t>
  </si>
  <si>
    <t>04 DE 2019</t>
  </si>
  <si>
    <t xml:space="preserve">REPSOL EXPLORACION COLOMBIA SA (50 %) , EXXON MOBIL EXPLORATION COLOMBIA LIMITED (50 %) </t>
  </si>
  <si>
    <t>1 de 2014</t>
  </si>
  <si>
    <t>1079330,81000</t>
  </si>
  <si>
    <t xml:space="preserve">REPSOL EXPLORACION COLOMBIA SA (33,34 %) , EXXON MOBIL EXPLORATION COLOMBIA LIMITED (33,33 %) , STATOIL COLOMBIA SUCURSAL ANTES STATOIL ETA NETHERLANDS B.V (33,33 %) , UNION TEMPORAL REPSOL-EXXONMOBIL-STATOIL  (0 %) </t>
  </si>
  <si>
    <t>COL 5</t>
  </si>
  <si>
    <t>01 DE 2019</t>
  </si>
  <si>
    <t>399426,66540</t>
  </si>
  <si>
    <t>043 de 2012</t>
  </si>
  <si>
    <t>741473,45360</t>
  </si>
  <si>
    <t xml:space="preserve">ANADARKO COLOMBIA COMPANY SUCURSAL COLOMBIA (50 %) , ECOPETROL S.A. (50 %) </t>
  </si>
  <si>
    <t>COL 6</t>
  </si>
  <si>
    <t>6 del 2014</t>
  </si>
  <si>
    <t>1034790,76000</t>
  </si>
  <si>
    <t>COL 7</t>
  </si>
  <si>
    <t>7</t>
  </si>
  <si>
    <t>985324,27340</t>
  </si>
  <si>
    <t>COLIBRI</t>
  </si>
  <si>
    <t>ALPHA CONSULTORES LTDA.</t>
  </si>
  <si>
    <t>PUERTO TRIUNFO (ANTIOQUIA ), PUERTO BOYACÁ (BOYACA ), LA DORADA (CALDAS ), NORCASIA (CALDAS ), PUERTO SALGAR (CUNDINAMARCA )</t>
  </si>
  <si>
    <t>PUERTO TRIUNFO, PUERTO BOYACÁ, LA DORADA, NORCASIA, PUERTO SALGAR</t>
  </si>
  <si>
    <t>ANTIOQUIA, BOYACA, CALDAS, CUNDINAMARCA</t>
  </si>
  <si>
    <t xml:space="preserve">ALPHA CONSULTORES LTDA. (100 %) </t>
  </si>
  <si>
    <t>COLONIA</t>
  </si>
  <si>
    <t>14 de 2007</t>
  </si>
  <si>
    <t>SOLANA PETROLEUM EXPLORATION COLOMBIA LIMITED</t>
  </si>
  <si>
    <t xml:space="preserve">SOLANA PETROLEUM EXPLORATION COLOMBIA LIMITED (100 %) </t>
  </si>
  <si>
    <t>COMADRE NORTE</t>
  </si>
  <si>
    <t>AGUA DE DIOS (CUNDINAMARCA ), ANAPOIMA (CUNDINAMARCA ), APULO (CUNDINAMARCA ), CARMEN DE APICALÁ (TOLIMA ), CUNDAY (TOLIMA ), EL COLEGIO (CUNDINAMARCA ), ESPINAL (TOLIMA ), FLANDES (TOLIMA ), FUSAGASUGÁ (CUNDINAMARCA ), GIRARDOT (CUNDINAMARCA ), JERUSALÉN (CUNDINAMARCA ), MELGAR (TOLIMA ), NILO (CUNDINAMARCA ), RICAURTE (CUNDINAMARCA ), SUÁREZ (TOLIMA ), TIBACUY (CUNDINAMARCA ), TOCAIMA (CUNDINAMARCA ), VIOTÁ (CUNDINAMARCA )</t>
  </si>
  <si>
    <t>AGUA DE DIOS, ANAPOIMA, APULO, CARMEN DE APICALÁ, CUNDAY, EL COLEGIO, ESPINAL, FLANDES, FUSAGASUGÁ, GIRARDOT, JERUSALÉN, MELGAR, NILO, RICAURTE, SUÁREZ, TIBACUY, TOCAIMA, VIOTÁ</t>
  </si>
  <si>
    <t>CUNDINAMARCA, TOLIMA</t>
  </si>
  <si>
    <t>COMUNEROS</t>
  </si>
  <si>
    <t>08 de 2007</t>
  </si>
  <si>
    <t>CONSTRUCTORA NORBERTO ODEBRECHT S.A</t>
  </si>
  <si>
    <t>BOLÍVAR (SANTANDER ), CABUYARO (META ), CIMITARRA (SANTANDER ), EL PEÑÓN (SANTANDER ), LANDÁZURI (SANTANDER )</t>
  </si>
  <si>
    <t>BOLÍVAR, CABUYARO, CIMITARRA, EL PEÑÓN, LANDÁZURI</t>
  </si>
  <si>
    <t>SANTANDER, META</t>
  </si>
  <si>
    <t xml:space="preserve">CONSTRUCTORA NORBERTO ODEBRECHT S.A (100 %) </t>
  </si>
  <si>
    <t>CÓNDOR</t>
  </si>
  <si>
    <t>456</t>
  </si>
  <si>
    <t>NIKOIL ENERGY CORP SUC COLOMBIA ANTES LUKOIL OVERSEAS COLOMBIA LTDA</t>
  </si>
  <si>
    <t>COR 11</t>
  </si>
  <si>
    <t>3 de 2011</t>
  </si>
  <si>
    <t>SHONA ENERGY (COLOMBIA) LIMITED</t>
  </si>
  <si>
    <t>71595,49000</t>
  </si>
  <si>
    <t>ALPUJARRA (TOLIMA ), CABRERA (CUNDINAMARCA ), COLOMBIA (HUILA ), DOLORES (TOLIMA ), URIBE (META ), VILLARRICA (TOLIMA )</t>
  </si>
  <si>
    <t>ALPUJARRA, CABRERA, COLOMBIA, DOLORES, URIBE, VILLARRICA</t>
  </si>
  <si>
    <t>TOLIMA, CUNDINAMARCA, HUILA, META</t>
  </si>
  <si>
    <t xml:space="preserve">SHONA ENERGY (COLOMBIA) LIMITED (100 %) </t>
  </si>
  <si>
    <t>COR 12</t>
  </si>
  <si>
    <t>32 de 2009</t>
  </si>
  <si>
    <t>Minironda 2008</t>
  </si>
  <si>
    <t>YPF COLOMBIA S.A.S</t>
  </si>
  <si>
    <t>76807,04200</t>
  </si>
  <si>
    <t>3,00</t>
  </si>
  <si>
    <t>BARAYA (HUILA ), NATAGAIMA (TOLIMA ), COLOMBIA (HUILA ), DOLORES (TOLIMA ), ALPUJARRA (TOLIMA )</t>
  </si>
  <si>
    <t>BARAYA, NATAGAIMA, COLOMBIA, DOLORES, ALPUJARRA</t>
  </si>
  <si>
    <t>HUILA, TOLIMA</t>
  </si>
  <si>
    <t xml:space="preserve">YPF COLOMBIA S.A.S (60 %) , PETROMONT COLOMBIA S.A. - SUCURSAL COLOMBIA (40 %) </t>
  </si>
  <si>
    <t>COR 14</t>
  </si>
  <si>
    <t>28 de 2009</t>
  </si>
  <si>
    <t>TELLO (HUILA ), NEIVA (HUILA ), BARAYA (HUILA ), VILLAVIEJA (HUILA )</t>
  </si>
  <si>
    <t>TELLO, NEIVA, BARAYA, VILLAVIEJA</t>
  </si>
  <si>
    <t xml:space="preserve">YPF COLOMBIA S.A.S (60 %) , OPERACIONES PETROLERAS ANDINAS S.A.S. (40 %) </t>
  </si>
  <si>
    <t>COR 15</t>
  </si>
  <si>
    <t>01 DE 2017</t>
  </si>
  <si>
    <t>MAUREL &amp; PROM COLOMBIA BV</t>
  </si>
  <si>
    <t>57185,47650</t>
  </si>
  <si>
    <t>BELÉN (BOYACA ), BETÉITIVA (BOYACA ), BUSBANZÁ (BOYACA ), CERINZA (BOYACA ), CORRALES (BOYACA ), DUITAMA (BOYACA ), FIRAVITOBA (BOYACA ), FLORESTA (BOYACA ), GAMEZA (BOYACA ), MONGUA (BOYACA ), MONGUÍ (BOYACA ), NOBSA (BOYACA ), PAZ DE RÍO (BOYACA ), SANTA ROSA DE VITERBO (BOYACA ), SOCHA (BOYACA ), SOGAMOSO (BOYACA ), TASCO (BOYACA ), TIBASOSA (BOYACA ), TÓPAGA (BOYACA )</t>
  </si>
  <si>
    <t>BELÉN, BETÉITIVA, BUSBANZÁ, CERINZA, CORRALES, DUITAMA, FIRAVITOBA, FLORESTA, GAMEZA, MONGUA, MONGUÍ, NOBSA, PAZ DE RÍO, SANTA ROSA DE VITERBO, SOCHA, SOGAMOSO, TASCO, TIBASOSA, TÓPAGA</t>
  </si>
  <si>
    <t xml:space="preserve">MAUREL &amp; PROM COLOMBIA BV (100 %) </t>
  </si>
  <si>
    <t>22 de 2011</t>
  </si>
  <si>
    <t>FIRAVITOBA (BOYACA ), MONGUÍ (BOYACA ), SOGAMOSO (BOYACA ), MONGUA (BOYACA ), TÓPAGA (BOYACA ), NOBSA (BOYACA ), TIBASOSA (BOYACA ), GAMEZA (BOYACA ), BUSBANZÁ (BOYACA ), CORRALES (BOYACA ), FLORESTA (BOYACA ), BETÉITIVA (BOYACA ), TASCO (BOYACA ), CERINZA (BOYACA ), SANTA ROSA DE VITERBO (BOYACA ), DUITAMA (BOYACA ), SOCHA (BOYACA ), BELÉN (BOYACA ), PAZ DE RÍO (BOYACA ), ENCINO (SANTANDER )</t>
  </si>
  <si>
    <t>FIRAVITOBA, MONGUÍ, SOGAMOSO, MONGUA, TÓPAGA, NOBSA, TIBASOSA, GAMEZA, BUSBANZÁ, CORRALES, FLORESTA, BETÉITIVA, TASCO, CERINZA, SANTA ROSA DE VITERBO, DUITAMA, SOCHA, BELÉN, PAZ DE RÍO, ENCINO</t>
  </si>
  <si>
    <t>BOYACA, SANTANDER</t>
  </si>
  <si>
    <t>COR 23</t>
  </si>
  <si>
    <t>23 de 2011</t>
  </si>
  <si>
    <t>KINETEX MULTICOMPONENT SERVICES SA SUCURSAL COLOMBIA - CANCELADA</t>
  </si>
  <si>
    <t>TELLO (HUILA ), BARAYA (HUILA ), URIBE (META ), COLOMBIA (HUILA )</t>
  </si>
  <si>
    <t>TELLO, BARAYA, URIBE, COLOMBIA</t>
  </si>
  <si>
    <t>HUILA, META</t>
  </si>
  <si>
    <t xml:space="preserve">KINETEX MULTICOMPONENT SERVICES SA SUCURSAL COLOMBIA - CANCELADA (100 %) </t>
  </si>
  <si>
    <t>COR 24</t>
  </si>
  <si>
    <t>30 de 2011</t>
  </si>
  <si>
    <t>250831,47000</t>
  </si>
  <si>
    <t>CERINZA (BOYACA ), SOCHA (BOYACA ), BELÉN (BOYACA ), PAZ DE RÍO (BOYACA ), SATIVASUR (BOYACA ), SOCOTÁ (BOYACA ), TUTAZÁ (BOYACA ), SATIVANORTE (BOYACA ), ENCINO (SANTANDER ), JERICÓ (BOYACA ), SUSACÓN (BOYACA ), CHITA (BOYACA ), LA SALINA (CASANARE ), LA UVITA (BOYACA ), SOATÁ (BOYACA ), EL COCUY (BOYACA ), BOAVITA (BOYACA ), TIPACOQUE (BOYACA ), SAN MATEO (BOYACA ), GUACAMAYAS (BOYACA ), PANQUEBA (BOYACA ), ONZAGA (SANTANDER ), EL ESPINO (BOYACA ), COVARACHÍA (BOYACA ), MACARAVITA (SANTANDER ), CAPITANEJO (SANTANDER ), GÜICÁN (BOYACA )</t>
  </si>
  <si>
    <t>CERINZA, SOCHA, BELÉN, PAZ DE RÍO, SATIVASUR, SOCOTÁ, TUTAZÁ, SATIVANORTE, ENCINO, JERICÓ, SUSACÓN, CHITA, LA SALINA, LA UVITA, SOATÁ, EL COCUY, BOAVITA, TIPACOQUE, SAN MATEO, GUACAMAYAS, PANQUEBA, ONZAGA, EL ESPINO, COVARACHÍA, MACARAVITA, CAPITANEJO, GÜICÁN</t>
  </si>
  <si>
    <t>BOYACA, SANTANDER, CASANARE</t>
  </si>
  <si>
    <t>COR 33</t>
  </si>
  <si>
    <t>36 de 2011</t>
  </si>
  <si>
    <t>43429,30000</t>
  </si>
  <si>
    <t>ARBELÁEZ (CUNDINAMARCA ), BOGOTÁ, D.C. (D.C. ), FUSAGASUGÁ (CUNDINAMARCA ), ICONONZO (TOLIMA ), MELGAR (TOLIMA ), NILO (CUNDINAMARCA ), PANDI (CUNDINAMARCA ), PASCA (CUNDINAMARCA ), SAN BERNARDO (CUNDINAMARCA ), VENECIA (CUNDINAMARCA )</t>
  </si>
  <si>
    <t>ARBELÁEZ, BOGOTÁ, D.C., FUSAGASUGÁ, ICONONZO, MELGAR, NILO, PANDI, PASCA, SAN BERNARDO, VENECIA</t>
  </si>
  <si>
    <t>CUNDINAMARCA, D.C., TOLIMA</t>
  </si>
  <si>
    <t xml:space="preserve">YPF COLOMBIA S.A.S (55 %) , ALANGE ENERGY CORP SUCURSAL COLOMBIA (45 %) </t>
  </si>
  <si>
    <t>COR 39</t>
  </si>
  <si>
    <t>4 de 2011</t>
  </si>
  <si>
    <t>CARRAO ENERGY S.A. SUCURSAL COLOMBIA</t>
  </si>
  <si>
    <t>38490,08000</t>
  </si>
  <si>
    <t>AGUA DE DIOS (CUNDINAMARCA ), CARMEN DE APICALÁ (TOLIMA ), FLANDES (TOLIMA ), GIRARDOT (CUNDINAMARCA ), NILO (CUNDINAMARCA ), RICAURTE (CUNDINAMARCA ), SUÁREZ (TOLIMA ), TOCAIMA (CUNDINAMARCA )</t>
  </si>
  <si>
    <t>AGUA DE DIOS, CARMEN DE APICALÁ, FLANDES, GIRARDOT, NILO, RICAURTE, SUÁREZ, TOCAIMA</t>
  </si>
  <si>
    <t xml:space="preserve">CARRAO ENERGY S.A. SUCURSAL COLOMBIA (100 %) </t>
  </si>
  <si>
    <t>COR 4</t>
  </si>
  <si>
    <t>42 de 2011</t>
  </si>
  <si>
    <t>CNEOG COLOMBIA SUCURSAL COLOMBIA</t>
  </si>
  <si>
    <t>19179,82220</t>
  </si>
  <si>
    <t>ANAPOIMA (CUNDINAMARCA ), ARBELÁEZ (CUNDINAMARCA ), EL COLEGIO (CUNDINAMARCA ), FUSAGASUGÁ (CUNDINAMARCA ), GRANADA (CUNDINAMARCA ), NILO (CUNDINAMARCA ), PASCA (CUNDINAMARCA ), SIBATÉ (CUNDINAMARCA ), SILVANIA (CUNDINAMARCA ), SOACHA (CUNDINAMARCA ), TIBACUY (CUNDINAMARCA ), VIOTÁ (CUNDINAMARCA )</t>
  </si>
  <si>
    <t>ANAPOIMA, ARBELÁEZ, EL COLEGIO, FUSAGASUGÁ, GRANADA, NILO, PASCA, SIBATÉ, SILVANIA, SOACHA, TIBACUY, VIOTÁ</t>
  </si>
  <si>
    <t xml:space="preserve">CNEOG COLOMBIA SUCURSAL COLOMBIA (100 %) </t>
  </si>
  <si>
    <t>FASE I y FASE II UNIFICADAS</t>
  </si>
  <si>
    <t>COR 46</t>
  </si>
  <si>
    <t>08 de 2012</t>
  </si>
  <si>
    <t>EXXON MOBIL EXPLORATION COLOMBIA LIMITED</t>
  </si>
  <si>
    <t>129513,26000</t>
  </si>
  <si>
    <t>PIEDECUESTA (SANTANDER ), FLORIDABLANCA (SANTANDER ), GIRÓN (SANTANDER ), BUCARAMANGA (SANTANDER ), LEBRIJA (SANTANDER ), SABANA DE TORRES (SANTANDER ), EL PLAYÓN (SANTANDER ), RIONEGRO (SANTANDER ), CACHIRÁ (NORTE DE SANTANDER )</t>
  </si>
  <si>
    <t>PIEDECUESTA, FLORIDABLANCA, GIRÓN, BUCARAMANGA, LEBRIJA, SABANA DE TORRES, EL PLAYÓN, RIONEGRO, CACHIRÁ</t>
  </si>
  <si>
    <t>SANTANDER, NORTE DE SANTANDER</t>
  </si>
  <si>
    <t xml:space="preserve">ECOPETROL S.A. (50 %) , EXXON MOBIL EXPLORATION COLOMBIA LIMITED (50 %) </t>
  </si>
  <si>
    <t>COR 6</t>
  </si>
  <si>
    <t>68 de 2011</t>
  </si>
  <si>
    <t>39933,51000</t>
  </si>
  <si>
    <t>32,00</t>
  </si>
  <si>
    <t>CARMEN DE APICALÁ (TOLIMA ), ESPINAL (TOLIMA ), GUAMO (TOLIMA ), SUÁREZ (TOLIMA ), MELGAR (TOLIMA ), FLANDES (TOLIMA ), NILO (CUNDINAMARCA ), RICAURTE (CUNDINAMARCA )</t>
  </si>
  <si>
    <t>CARMEN DE APICALÁ, ESPINAL, GUAMO, SUÁREZ, MELGAR, FLANDES, NILO, RICAURTE</t>
  </si>
  <si>
    <t>COR 62</t>
  </si>
  <si>
    <t>07 de 2012</t>
  </si>
  <si>
    <t>81863,73920</t>
  </si>
  <si>
    <t>PRADO (TOLIMA ), DOLORES (TOLIMA ), VILLARRICA (TOLIMA ), PURIFICACIÓN (TOLIMA ), CUNDAY (TOLIMA ), CARMEN DE APICALÁ (TOLIMA ), ICONONZO (TOLIMA ), MELGAR (TOLIMA )</t>
  </si>
  <si>
    <t>PRADO, DOLORES, VILLARRICA, PURIFICACIÓN, CUNDAY, CARMEN DE APICALÁ, ICONONZO, MELGAR</t>
  </si>
  <si>
    <t xml:space="preserve">EXXON MOBIL EXPLORATION COLOMBIA LIMITED (50 %) , ECOPETROL S.A. (50 %) </t>
  </si>
  <si>
    <t>CORALES</t>
  </si>
  <si>
    <t>MANSAROVAR ENERGY COLOMBIA LTD</t>
  </si>
  <si>
    <t>MAICAO (LA GUAJIRA ), MANAURE (LA GUAJIRA ), URIBIA (LA GUAJIRA )</t>
  </si>
  <si>
    <t>MAICAO, MANAURE, URIBIA</t>
  </si>
  <si>
    <t xml:space="preserve">MANSAROVAR ENERGY COLOMBIA LTD (100 %) </t>
  </si>
  <si>
    <t>CORCEL</t>
  </si>
  <si>
    <t>10083,38630</t>
  </si>
  <si>
    <t>CABUYARO (META ), VILLANUEVA (CASANARE ), BARRANCA DE UPÍA (META )</t>
  </si>
  <si>
    <t>CABUYARO, VILLANUEVA, BARRANCA DE UPÍA</t>
  </si>
  <si>
    <t>CORDILLERA DE FLOR COLORADA</t>
  </si>
  <si>
    <t>10 de 2006</t>
  </si>
  <si>
    <t>ARMERO (TOLIMA ), CAPARRAPÍ (CUNDINAMARCA ), CHAGUANÍ (CUNDINAMARCA ), GUADUAS (CUNDINAMARCA ), HONDA (TOLIMA ), LA DORADA (CALDAS ), PUERTO SALGAR (CUNDINAMARCA ), VICTORIA (CALDAS )</t>
  </si>
  <si>
    <t>ARMERO, CAPARRAPÍ, CHAGUANÍ, GUADUAS, HONDA, LA DORADA, PUERTO SALGAR, VICTORIA</t>
  </si>
  <si>
    <t>TOLIMA, CUNDINAMARCA, CALDAS</t>
  </si>
  <si>
    <t>CORITO</t>
  </si>
  <si>
    <t>06 de 2006</t>
  </si>
  <si>
    <t>PAZ DE ARIPORO (CASANARE ), TRINIDAD (CASANARE )</t>
  </si>
  <si>
    <t>PAZ DE ARIPORO, TRINIDAD</t>
  </si>
  <si>
    <t>COROCORA</t>
  </si>
  <si>
    <t>COSECHA</t>
  </si>
  <si>
    <t>CPE-1</t>
  </si>
  <si>
    <t>Crudos Pesados Especiales</t>
  </si>
  <si>
    <t>PAZ DE ARIPORO (CASANARE ), LA PRIMAVERA (VICHADA ), HATO COROZAL (CASANARE ), CRAVO NORTE (ARAUCA ), ARAUCA (ARAUCA )</t>
  </si>
  <si>
    <t>PAZ DE ARIPORO, LA PRIMAVERA, HATO COROZAL, CRAVO NORTE, ARAUCA</t>
  </si>
  <si>
    <t>CASANARE, VICHADA, ARAUCA</t>
  </si>
  <si>
    <t>CPE-2</t>
  </si>
  <si>
    <t>02 de 2008</t>
  </si>
  <si>
    <t>CPE-3</t>
  </si>
  <si>
    <t>03 de 2008</t>
  </si>
  <si>
    <t>CUMARIBO (VICHADA ), PAZ DE ARIPORO (CASANARE ), LA PRIMAVERA (VICHADA ), PUERTO CARREÑO (VICHADA )</t>
  </si>
  <si>
    <t>CUMARIBO, PAZ DE ARIPORO, LA PRIMAVERA, PUERTO CARREÑO</t>
  </si>
  <si>
    <t xml:space="preserve">EXXONMOBIL EXPLORATION AND PRODUCTION COLOMBIA (VICHADA) LIMITED-CANCELADA EL 10 DE JULIO DEL 2013 (50 %) , CEPSA COLOMBIA S.A. (50 %) </t>
  </si>
  <si>
    <t>CPE-4</t>
  </si>
  <si>
    <t>SANTA ROSALÍA (VICHADA ), CUMARIBO (VICHADA ), LA PRIMAVERA (VICHADA )</t>
  </si>
  <si>
    <t>SANTA ROSALÍA, CUMARIBO, LA PRIMAVERA</t>
  </si>
  <si>
    <t>VICHADA</t>
  </si>
  <si>
    <t xml:space="preserve">ECOPETROL S.A. (50 %) , SHELL EXPLORATION AND PRODUCTION COLOMBIA GMBH (SEPC) SUCURSAL COLOMBIA (50 %) </t>
  </si>
  <si>
    <t>CPE-5</t>
  </si>
  <si>
    <t>05 de 2008</t>
  </si>
  <si>
    <t>BHP BILLITON PETROLEUM COLOMBIA CORPORATION SUCURSAL COLOMBIA-CANCELADA</t>
  </si>
  <si>
    <t>INÍRIDA (GUAINIA ), CUMARIBO (VICHADA ), LA PRIMAVERA (VICHADA )</t>
  </si>
  <si>
    <t>INÍRIDA, CUMARIBO, LA PRIMAVERA</t>
  </si>
  <si>
    <t>GUAINIA, VICHADA</t>
  </si>
  <si>
    <t xml:space="preserve">SK INNOVATION CO LTD (28,6 %) , BHP BILLITON PETROLEUM COLOMBIA CORPORATION SUCURSAL COLOMBIA-CANCELADA (71,4 %) </t>
  </si>
  <si>
    <t>CPE-6</t>
  </si>
  <si>
    <t>76 de 2011</t>
  </si>
  <si>
    <t>239985,97660</t>
  </si>
  <si>
    <t>MAPIRIPÁN (META ), SAN MARTÍN (META ), PUERTO GAITÁN (META )</t>
  </si>
  <si>
    <t>MAPIRIPÁN, SAN MARTÍN, PUERTO GAITÁN</t>
  </si>
  <si>
    <t>CPE-7</t>
  </si>
  <si>
    <t>PLUSPETROL COLOMBIA CORPORATION SUCURSAL COLOMBIANA</t>
  </si>
  <si>
    <t>SAN JOSÉ DEL GUAVIARE (GUAVIARE ), MAPIRIPÁN (META ), PUERTO GAITÁN (META ), CUMARIBO (VICHADA )</t>
  </si>
  <si>
    <t>SAN JOSÉ DEL GUAVIARE, MAPIRIPÁN, PUERTO GAITÁN, CUMARIBO</t>
  </si>
  <si>
    <t>GUAVIARE, META, VICHADA</t>
  </si>
  <si>
    <t xml:space="preserve">PLUSPETROL COLOMBIA CORPORATION SUCURSAL COLOMBIANA (40 %) , KOREA NATIONAL OIL CORPORATION SUCURSAL COLOMBIA (30 %) , CNPC INTERNATIONAL SUCURSAL COLOMBIA (30 %) </t>
  </si>
  <si>
    <t>CPE-8</t>
  </si>
  <si>
    <t>08 de 2009</t>
  </si>
  <si>
    <t>TALISMAN COLOMBIA OIL &amp; GAS LTD</t>
  </si>
  <si>
    <t>2392424,32790</t>
  </si>
  <si>
    <t>MORICHAL (GUAINIA ), SAN JOSÉ DEL GUAVIARE (GUAVIARE ), MAPIRIPANA (GUAINIA ), BARRANCO MINAS (GUAINIA ), INÍRIDA (GUAINIA ), CUMARIBO (VICHADA )</t>
  </si>
  <si>
    <t>MORICHAL, SAN JOSÉ DEL GUAVIARE, MAPIRIPANA, BARRANCO MINAS, INÍRIDA, CUMARIBO</t>
  </si>
  <si>
    <t>GUAINIA, GUAVIARE, VICHADA</t>
  </si>
  <si>
    <t xml:space="preserve">ECOPETROL S.A. (50 %) , TALISMAN COLOMBIA OIL &amp; GAS LTD (50 %) </t>
  </si>
  <si>
    <t>CPO 1</t>
  </si>
  <si>
    <t>48 de 2008</t>
  </si>
  <si>
    <t>Ronda Colombia 2008</t>
  </si>
  <si>
    <t>6,00</t>
  </si>
  <si>
    <t>PUERTO GAITÁN (META ), MANÍ (CASANARE ), OROCUÉ (CASANARE )</t>
  </si>
  <si>
    <t>PUERTO GAITÁN, MANÍ, OROCUÉ</t>
  </si>
  <si>
    <t>CPO 10</t>
  </si>
  <si>
    <t>35 de 2008</t>
  </si>
  <si>
    <t>157433,94000</t>
  </si>
  <si>
    <t>20,00</t>
  </si>
  <si>
    <t>SAN MARTÍN (META ), CASTILLA LA NUEVA (META ), SAN CARLOS DE GUAROA (META ), ACACÍAS (META ), VILLAVICENCIO (META ), PUERTO LÓPEZ (META )</t>
  </si>
  <si>
    <t>SAN MARTÍN, CASTILLA LA NUEVA, SAN CARLOS DE GUAROA, ACACÍAS, VILLAVICENCIO, PUERTO LÓPEZ</t>
  </si>
  <si>
    <t>CPO 11</t>
  </si>
  <si>
    <t>36 de 2008</t>
  </si>
  <si>
    <t>HUPECOL OPERATING CO LLC</t>
  </si>
  <si>
    <t>258758,47000</t>
  </si>
  <si>
    <t>19,00</t>
  </si>
  <si>
    <t xml:space="preserve">HUPECOL OPERATING CO LLC (100 %) </t>
  </si>
  <si>
    <t>CPO 12</t>
  </si>
  <si>
    <t>49 de 2008</t>
  </si>
  <si>
    <t>286826,85070</t>
  </si>
  <si>
    <t>28,00</t>
  </si>
  <si>
    <t>SAN MARTÍN (META ), PUERTO LÓPEZ (META ), PUERTO GAITÁN (META )</t>
  </si>
  <si>
    <t>SAN MARTÍN, PUERTO LÓPEZ, PUERTO GAITÁN</t>
  </si>
  <si>
    <t xml:space="preserve">FRONTERA ENERGY COLOMBIA CORP, SUCURSAL COLOMBIA ANTES META PETROLEUM CORP ANTESTETHYS PETROLEUM COMPANY LIMITED (57,14 %) , CEPSA COLOMBIA S.A. (42,86 %) </t>
  </si>
  <si>
    <t>CPO 13</t>
  </si>
  <si>
    <t>04 de 2009</t>
  </si>
  <si>
    <t>TECPETROL COLOMBIA S.A.S.</t>
  </si>
  <si>
    <t>98635,52400</t>
  </si>
  <si>
    <t xml:space="preserve">TECPETROL COLOMBIA S.A.S. (100 %) </t>
  </si>
  <si>
    <t>CPO 14</t>
  </si>
  <si>
    <t>50 de 2008</t>
  </si>
  <si>
    <t>209461,10260</t>
  </si>
  <si>
    <t>PUERTO GAITÁN (META ), CUMARIBO (VICHADA )</t>
  </si>
  <si>
    <t>PUERTO GAITÁN, CUMARIBO</t>
  </si>
  <si>
    <t>META, VICHADA</t>
  </si>
  <si>
    <t>CPO 16</t>
  </si>
  <si>
    <t>10 de 2011</t>
  </si>
  <si>
    <t>123331,16000</t>
  </si>
  <si>
    <t>23,00</t>
  </si>
  <si>
    <t>EL CASTILLO (META ), FUENTE DE ORO (META ), GRANADA (META ), LEJANÍAS (META ), MESETAS (META ), SAN JUAN DE ARAMA (META ), VISTAHERMOSA (META )</t>
  </si>
  <si>
    <t>EL CASTILLO, FUENTE DE ORO, GRANADA, LEJANÍAS, MESETAS, SAN JUAN DE ARAMA, VISTAHERMOSA</t>
  </si>
  <si>
    <t>CPO 17</t>
  </si>
  <si>
    <t>40 de 2008</t>
  </si>
  <si>
    <t>210384,65000</t>
  </si>
  <si>
    <t>12,00</t>
  </si>
  <si>
    <t>MAPIRIPÁN (META ), PUERTO CONCORDIA (META ), PUERTO LLERAS (META ), PUERTO RICO (META )</t>
  </si>
  <si>
    <t>MAPIRIPÁN, PUERTO CONCORDIA, PUERTO LLERAS, PUERTO RICO</t>
  </si>
  <si>
    <t xml:space="preserve">HOCOL S.A. (50 %) , MAUREL &amp; PROM COLOMBIA BV (50 %) </t>
  </si>
  <si>
    <t>CPO 2</t>
  </si>
  <si>
    <t>27 de 2008</t>
  </si>
  <si>
    <t>25,00</t>
  </si>
  <si>
    <t>PUERTO GAITÁN (META ), OROCUÉ (CASANARE )</t>
  </si>
  <si>
    <t>PUERTO GAITÁN, OROCUÉ</t>
  </si>
  <si>
    <t xml:space="preserve">PLUSPETROL COLOMBIA CORPORATION SUCURSAL COLOMBIANA (70 %) , KOREA NATIONAL OIL CORPORATION SUCURSAL COLOMBIA (30 %) </t>
  </si>
  <si>
    <t>CPO 3</t>
  </si>
  <si>
    <t>28 de 2008</t>
  </si>
  <si>
    <t>PUERTO GAITÁN (META ), SANTA ROSALÍA (VICHADA ), CUMARIBO (VICHADA )</t>
  </si>
  <si>
    <t>PUERTO GAITÁN, SANTA ROSALÍA, CUMARIBO</t>
  </si>
  <si>
    <t>CPO 4</t>
  </si>
  <si>
    <t>29 de 2008</t>
  </si>
  <si>
    <t>GEOPARK COLOMBIA S.A.S</t>
  </si>
  <si>
    <t>31,00</t>
  </si>
  <si>
    <t>VILLAVICENCIO (META ), CUMARAL (META ), PUERTO LÓPEZ (META ), RESTREPO (META ), CABUYARO (META ), PARATEBUENO (CUNDINAMARCA )</t>
  </si>
  <si>
    <t>VILLAVICENCIO, CUMARAL, PUERTO LÓPEZ, RESTREPO, CABUYARO, PARATEBUENO</t>
  </si>
  <si>
    <t xml:space="preserve">GEOPARK COLOMBIA S.A.S (50 %) , SK INNOVATION CO LTD (50 %) </t>
  </si>
  <si>
    <t>CPO 5</t>
  </si>
  <si>
    <t>55 de 2008</t>
  </si>
  <si>
    <t>ONGC VIDESH LIMITED SUCURSAL COLOMBIANA</t>
  </si>
  <si>
    <t>199247,79570</t>
  </si>
  <si>
    <t>PUERTO LÓPEZ (META ), CABUYARO (META ), VILLANUEVA (CASANARE ), BARRANCA DE UPÍA (META ), TAURAMENA (CASANARE )</t>
  </si>
  <si>
    <t>PUERTO LÓPEZ, CABUYARO, VILLANUEVA, BARRANCA DE UPÍA, TAURAMENA</t>
  </si>
  <si>
    <t xml:space="preserve">ONGC VIDESH LIMITED SUCURSAL COLOMBIANA (70 %) , PETRODORADO SOUTH AMERICA S.A. SUCURSAL COLOMBIA (30 %) </t>
  </si>
  <si>
    <t>CPO 6</t>
  </si>
  <si>
    <t>02 de 2009</t>
  </si>
  <si>
    <t>39,00</t>
  </si>
  <si>
    <t>PUERTO LÓPEZ (META ), PUERTO GAITÁN (META ), MANÍ (CASANARE )</t>
  </si>
  <si>
    <t>PUERTO LÓPEZ, PUERTO GAITÁN, MANÍ</t>
  </si>
  <si>
    <t>CPO 7</t>
  </si>
  <si>
    <t>3 de 2009</t>
  </si>
  <si>
    <t>254059,42770</t>
  </si>
  <si>
    <t>47,00</t>
  </si>
  <si>
    <t>CPO 8</t>
  </si>
  <si>
    <t>33 de 2008</t>
  </si>
  <si>
    <t>149759,29000</t>
  </si>
  <si>
    <t>24,00</t>
  </si>
  <si>
    <t>CPO 9</t>
  </si>
  <si>
    <t>8 de 2009</t>
  </si>
  <si>
    <t>208248,90140</t>
  </si>
  <si>
    <t>17,00</t>
  </si>
  <si>
    <t>ACACÍAS (META ), CASTILLA LA NUEVA (META ), EL CASTILLO (META ), EL DORADO (META ), GRANADA (META ), GUAMAL (META ), LEJANÍAS (META ), SAN LUIS DE CUBARRAL (META ), SAN MARTÍN (META ), VILLAVICENCIO (META )</t>
  </si>
  <si>
    <t>ACACÍAS, CASTILLA LA NUEVA, EL CASTILLO, EL DORADO, GRANADA, GUAMAL, LEJANÍAS, SAN LUIS DE CUBARRAL, SAN MARTÍN, VILLAVICENCIO</t>
  </si>
  <si>
    <t xml:space="preserve">ECOPETROL S.A. (55 %) , TALISMAN COLOMBIA OIL &amp; GAS LTD (45 %) </t>
  </si>
  <si>
    <t>CR 2</t>
  </si>
  <si>
    <t>Conversión – Ronda Colombia 2014</t>
  </si>
  <si>
    <t>157235,77500</t>
  </si>
  <si>
    <t>BARRANCAS (LA GUAJIRA ), DISTRACCIÓN (LA GUAJIRA ), EL MOLINO (LA GUAJIRA ), FONSECA (LA GUAJIRA ), LA JAGUA DEL PILAR (LA GUAJIRA ), SAN JUAN DEL CESAR (LA GUAJIRA ), URUMITA (LA GUAJIRA ), VALLEDUPAR (CESAR ), VILLANUEVA (LA GUAJIRA )</t>
  </si>
  <si>
    <t>BARRANCAS, DISTRACCIÓN, EL MOLINO, FONSECA, LA JAGUA DEL PILAR, SAN JUAN DEL CESAR, URUMITA, VALLEDUPAR, VILLANUEVA</t>
  </si>
  <si>
    <t>LA GUAJIRA, CESAR</t>
  </si>
  <si>
    <t>43 de 2011</t>
  </si>
  <si>
    <t>OGX PETROLEO E GAS LTDA AHORA DOMMO ENERGIA S.A. SUCURSAL COLOMBIA</t>
  </si>
  <si>
    <t>268938,30000</t>
  </si>
  <si>
    <t>LA JAGUA DEL PILAR (LA GUAJIRA ), URUMITA (LA GUAJIRA ), VILLANUEVA (LA GUAJIRA ), EL MOLINO (LA GUAJIRA ), VALLEDUPAR (CESAR ), SAN JUAN DEL CESAR (LA GUAJIRA ), DISTRACCIÓN (LA GUAJIRA ), FONSECA (LA GUAJIRA ), BARRANCAS (LA GUAJIRA )</t>
  </si>
  <si>
    <t>LA JAGUA DEL PILAR, URUMITA, VILLANUEVA, EL MOLINO, VALLEDUPAR, SAN JUAN DEL CESAR, DISTRACCIÓN, FONSECA, BARRANCAS</t>
  </si>
  <si>
    <t xml:space="preserve">OGX PETROLEO E GAS LTDA AHORA DOMMO ENERGIA S.A. SUCURSAL COLOMBIA (30 %) , DRUMMOND ENERGY, INC (70 %) </t>
  </si>
  <si>
    <t>CR 3</t>
  </si>
  <si>
    <t>185374,49300</t>
  </si>
  <si>
    <t>AGUSTÍN CODAZZI (CESAR ), BOSCONIA (CESAR ), LA JAGUA DEL PILAR (LA GUAJIRA ), LA PAZ (CESAR ), MANAURE (CESAR ), SAN DIEGO (CESAR ), URUMITA (LA GUAJIRA ), VALLEDUPAR (CESAR )</t>
  </si>
  <si>
    <t>AGUSTÍN CODAZZI, BOSCONIA, LA JAGUA DEL PILAR, LA PAZ, MANAURE, SAN DIEGO, URUMITA, VALLEDUPAR</t>
  </si>
  <si>
    <t>CESAR, LA GUAJIRA</t>
  </si>
  <si>
    <t>44 de 2011</t>
  </si>
  <si>
    <t>356517,19000</t>
  </si>
  <si>
    <t>BOSCONIA (CESAR ), AGUSTÍN CODAZZI (CESAR ), SAN DIEGO (CESAR ), MANAURE (CESAR ), LA PAZ (CESAR ), LA JAGUA DEL PILAR (LA GUAJIRA ), URUMITA (LA GUAJIRA ), VALLEDUPAR (CESAR )</t>
  </si>
  <si>
    <t>BOSCONIA, AGUSTÍN CODAZZI, SAN DIEGO, MANAURE, LA PAZ, LA JAGUA DEL PILAR, URUMITA, VALLEDUPAR</t>
  </si>
  <si>
    <t>CR 4</t>
  </si>
  <si>
    <t>234882,52440</t>
  </si>
  <si>
    <t>AGUSTÍN CODAZZI (CESAR ), BECERRIL (CESAR ), BOSCONIA (CESAR ), EL PASO (CESAR ), LA JAGUA DE IBIRICO (CESAR ), LA PAZ (CESAR ), SAN DIEGO (CESAR ), VALLEDUPAR (CESAR )</t>
  </si>
  <si>
    <t>AGUSTÍN CODAZZI, BECERRIL, BOSCONIA, EL PASO, LA JAGUA DE IBIRICO, LA PAZ, SAN DIEGO, VALLEDUPAR</t>
  </si>
  <si>
    <t>45 de 2011</t>
  </si>
  <si>
    <t>333652,09000</t>
  </si>
  <si>
    <t>LA JAGUA DE IBIRICO (CESAR ), EL PASO (CESAR ), BECERRIL (CESAR ), BOSCONIA (CESAR ), AGUSTÍN CODAZZI (CESAR ), SAN DIEGO (CESAR ), LA PAZ (CESAR ), VALLEDUPAR (CESAR )</t>
  </si>
  <si>
    <t>LA JAGUA DE IBIRICO, EL PASO, BECERRIL, BOSCONIA, AGUSTÍN CODAZZI, SAN DIEGO, LA PAZ, VALLEDUPAR</t>
  </si>
  <si>
    <t>CR-01</t>
  </si>
  <si>
    <t>51 de 2008</t>
  </si>
  <si>
    <t>Suspendido - En Trámite de terminación</t>
  </si>
  <si>
    <t>124394,05730</t>
  </si>
  <si>
    <t>22,00</t>
  </si>
  <si>
    <t>DISTRACCIÓN (LA GUAJIRA ), FONSECA (LA GUAJIRA ), BARRANCAS (LA GUAJIRA ), HATONUEVO (LA GUAJIRA ), ALBANIA (LA GUAJIRA ), RIOHACHA (LA GUAJIRA ), MAICAO (LA GUAJIRA )</t>
  </si>
  <si>
    <t>DISTRACCIÓN, FONSECA, BARRANCAS, HATONUEVO, ALBANIA, RIOHACHA, MAICAO</t>
  </si>
  <si>
    <t xml:space="preserve">PERENCO OIL AND GAS COLOMBIA LIMITED (40 %) , FRONTERA ENERGY COLOMBIA CORP, SUCURSAL COLOMBIA ANTES META PETROLEUM CORP ANTESTETHYS PETROLEUM COMPANY LIMITED (60 %) </t>
  </si>
  <si>
    <t>CRAVO NORTE</t>
  </si>
  <si>
    <t>CRAVOVIEJO</t>
  </si>
  <si>
    <t>8891,89400</t>
  </si>
  <si>
    <t>CUATRO</t>
  </si>
  <si>
    <t>04 de 2007</t>
  </si>
  <si>
    <t>CABUYARO (META ), MANÍ (CASANARE ), OROCUÉ (CASANARE ), TAURAMENA (CASANARE ), VILLANUEVA (CASANARE )</t>
  </si>
  <si>
    <t>CABUYARO, MANÍ, OROCUÉ, TAURAMENA, VILLANUEVA</t>
  </si>
  <si>
    <t>CUBARRAL</t>
  </si>
  <si>
    <t>30800,27100</t>
  </si>
  <si>
    <t>CASTILLA LA NUEVA (META ), GUAMAL (META ), ACACÍAS (META )</t>
  </si>
  <si>
    <t>CASTILLA LA NUEVA, GUAMAL, ACACÍAS</t>
  </si>
  <si>
    <t>CUBIRO</t>
  </si>
  <si>
    <t>17952,32330</t>
  </si>
  <si>
    <t>SAN LUIS DE PALENQUE (CASANARE ), TRINIDAD (CASANARE )</t>
  </si>
  <si>
    <t>SAN LUIS DE PALENQUE, TRINIDAD</t>
  </si>
  <si>
    <t>CUISINDE</t>
  </si>
  <si>
    <t>PALERMO (HUILA ), TELLO (HUILA ), NEIVA (HUILA ), AIPE (HUILA ), VILLAVIEJA (HUILA )</t>
  </si>
  <si>
    <t>PALERMO, TELLO, NEIVA, AIPE, VILLAVIEJA</t>
  </si>
  <si>
    <t>DE MARES</t>
  </si>
  <si>
    <t>70571,83760</t>
  </si>
  <si>
    <t>EL CARMEN DE CHUCURÍ (SANTANDER ), SIMACOTA (SANTANDER ), SAN VICENTE DE CHUCURÍ (SANTANDER ), BARRANCABERMEJA (SANTANDER ), PUERTO WILCHES (SANTANDER )</t>
  </si>
  <si>
    <t>EL CARMEN DE CHUCURÍ, SIMACOTA, SAN VICENTE DE CHUCURÍ, BARRANCABERMEJA, PUERTO WILCHES</t>
  </si>
  <si>
    <t>DINDAL</t>
  </si>
  <si>
    <t>DOROTEA</t>
  </si>
  <si>
    <t>5821,85440</t>
  </si>
  <si>
    <t>DURILLO</t>
  </si>
  <si>
    <t>01 de 2009</t>
  </si>
  <si>
    <t>6406,83210</t>
  </si>
  <si>
    <t>LA MACARENA (META ), SAN VICENTE DEL CAGUÁN (CAQUETA )</t>
  </si>
  <si>
    <t>LA MACARENA, SAN VICENTE DEL CAGUÁN</t>
  </si>
  <si>
    <t>META, CAQUETA</t>
  </si>
  <si>
    <t>EGORO</t>
  </si>
  <si>
    <t>08 de 2008</t>
  </si>
  <si>
    <t>EL BONGO</t>
  </si>
  <si>
    <t>BARANOA (ATLANTICO ), CERRO SAN ANTONIO (MAGDALENA ), EL PIÑON (MAGDALENA ), LURUACO (ATLANTICO ), PALMAR DE VARELA (ATLANTICO ), PIOJÓ (ATLANTICO ), POLONUEVO (ATLANTICO ), PONEDERA (ATLANTICO ), SABANALARGA (ATLANTICO ), SALAMINA (MAGDALENA ), SANTO TOMÁS (ATLANTICO ), USIACURÍ (ATLANTICO )</t>
  </si>
  <si>
    <t>BARANOA, CERRO SAN ANTONIO, EL PIÑON, LURUACO, PALMAR DE VARELA, PIOJÓ, POLONUEVO, PONEDERA, SABANALARGA, SALAMINA, SANTO TOMÁS, USIACURÍ</t>
  </si>
  <si>
    <t>ATLANTICO, MAGDALENA</t>
  </si>
  <si>
    <t>EL CAUCHO</t>
  </si>
  <si>
    <t>AGUAZUL (CASANARE ), MANÍ (CASANARE ), NUNCHÍA (CASANARE ), PORE (CASANARE ), SAN LUIS DE PALENQUE (CASANARE ), TAURAMENA (CASANARE ), TRINIDAD (CASANARE ), YOPAL (CASANARE )</t>
  </si>
  <si>
    <t>AGUAZUL, MANÍ, NUNCHÍA, PORE, SAN LUIS DE PALENQUE, TAURAMENA, TRINIDAD, YOPAL</t>
  </si>
  <si>
    <t xml:space="preserve">TALISMAN COLOMBIA OIL &amp; GAS LTD (100 %) </t>
  </si>
  <si>
    <t>EL CONCHAL</t>
  </si>
  <si>
    <t>SPEP ENERGY NETHERLANDS B V ANTES TEPMA</t>
  </si>
  <si>
    <t>NUNCHÍA (CASANARE ), PORE (CASANARE )</t>
  </si>
  <si>
    <t>NUNCHÍA, PORE</t>
  </si>
  <si>
    <t xml:space="preserve">SPEP ENERGY NETHERLANDS B V ANTES TEPMA (65 %) , TALISMAN COLOMBIA OIL &amp; GAS LTD (35 %) </t>
  </si>
  <si>
    <t>EL DIFÍCIL</t>
  </si>
  <si>
    <t>PETROLEOS SUD AMERICANOS SUCURSAL COLOMBIA (OPERADOR)</t>
  </si>
  <si>
    <t>10780,84000</t>
  </si>
  <si>
    <t>ARIGUANÍ (MAGDALENA ), SABANAS DE SAN ANGEL (MAGDALENA )</t>
  </si>
  <si>
    <t>ARIGUANÍ, SABANAS DE SAN ANGEL</t>
  </si>
  <si>
    <t>MAGDALENA</t>
  </si>
  <si>
    <t xml:space="preserve">PETROLEOS SUD AMERICANOS SUCURSAL COLOMBIA (OPERADOR) (65 %) , DUTMY S.A. SUCURSAL COLOMBIA (35 %) </t>
  </si>
  <si>
    <t>EL EDEN</t>
  </si>
  <si>
    <t>22 de 2007</t>
  </si>
  <si>
    <t>22890,99360</t>
  </si>
  <si>
    <t>AGUAZUL (CASANARE ), YOPAL (CASANARE )</t>
  </si>
  <si>
    <t>AGUAZUL, YOPAL</t>
  </si>
  <si>
    <t>EL PENSIL</t>
  </si>
  <si>
    <t>PURACÉ (CAUCA ), ELÍAS (HUILA ), ISNOS (HUILA ), LA ARGENTINA (HUILA ), LA PLATA (HUILA ), OPORAPA (HUILA ), PAICOL (HUILA ), PITAL (HUILA ), PITALITO (HUILA ), SALADOBLANCO (HUILA ), TARQUI (HUILA )</t>
  </si>
  <si>
    <t>PURACÉ, ELÍAS, ISNOS, LA ARGENTINA, LA PLATA, OPORAPA, PAICOL, PITAL, PITALITO, SALADOBLANCO, TARQUI</t>
  </si>
  <si>
    <t>CAUCA, HUILA</t>
  </si>
  <si>
    <t>EL PIÑAL</t>
  </si>
  <si>
    <t>EL PORTON</t>
  </si>
  <si>
    <t>24 de 2007</t>
  </si>
  <si>
    <t>44303,24000</t>
  </si>
  <si>
    <t xml:space="preserve">GRAN TIERRA ENERGY COLOMBIA LTD (75 %) , GRAN TIERRA COLOMBIA INC SUCURSAL (25 %) </t>
  </si>
  <si>
    <t>EL QUESO NORTE</t>
  </si>
  <si>
    <t>CHAPARRAL (TOLIMA ), RIOBLANCO (TOLIMA )</t>
  </si>
  <si>
    <t>CHAPARRAL, RIOBLANCO</t>
  </si>
  <si>
    <t>EL REMANSO</t>
  </si>
  <si>
    <t>26 de 2007</t>
  </si>
  <si>
    <t>COMTROL COLOMBIA S A</t>
  </si>
  <si>
    <t>19553,58470</t>
  </si>
  <si>
    <t>BOLÍVAR (SANTANDER ), PUERTO BERRÍO (ANTIOQUIA ), PUERTO BOYACÁ (BOYACA ), PUERTO NARE (ANTIOQUIA ), PUERTO TRIUNFO (ANTIOQUIA )</t>
  </si>
  <si>
    <t>BOLÍVAR, PUERTO BERRÍO, PUERTO BOYACÁ, PUERTO NARE, PUERTO TRIUNFO</t>
  </si>
  <si>
    <t>SANTANDER, ANTIOQUIA, BOYACA</t>
  </si>
  <si>
    <t xml:space="preserve">COMTROL COLOMBIA S A (100 %) </t>
  </si>
  <si>
    <t>EL SANCY</t>
  </si>
  <si>
    <t>10 de 2008</t>
  </si>
  <si>
    <t>NUNCHÍA (CASANARE ), PORE (CASANARE ), SAN LUIS DE PALENQUE (CASANARE ), YOPAL (CASANARE )</t>
  </si>
  <si>
    <t>NUNCHÍA, PORE, SAN LUIS DE PALENQUE, YOPAL</t>
  </si>
  <si>
    <t xml:space="preserve">CEPSA COLOMBIA S.A. (50 %) , TALISMAN COLOMBIA OIL &amp; GAS LTD (50 %) </t>
  </si>
  <si>
    <t>EL TIGRE</t>
  </si>
  <si>
    <t>EL TRIUNFO</t>
  </si>
  <si>
    <t>R3 EXPLORACION Y PRODUCCION SA</t>
  </si>
  <si>
    <t>AGUAZUL (CASANARE )</t>
  </si>
  <si>
    <t>AGUAZUL</t>
  </si>
  <si>
    <t xml:space="preserve">R3 EXPLORACION Y PRODUCCION SA (40 %) , SISMOGRAFIA Y PETROLEOS DE COLOMBIA SAS - EN LIQUIDACION JUDICIAL (60 %) </t>
  </si>
  <si>
    <t>ENTRERRIOS</t>
  </si>
  <si>
    <t>6038,78700</t>
  </si>
  <si>
    <t xml:space="preserve">PETROLEOS SUD AMERICANOS SUCURSAL COLOMBIA (OPERADOR) (100 %) </t>
  </si>
  <si>
    <t>ESPERANZA</t>
  </si>
  <si>
    <t>GEOPRODUCTION OIL AND GAS COMPANY OF COLOMBIA</t>
  </si>
  <si>
    <t>13436,86230</t>
  </si>
  <si>
    <t>PUEBLO NUEVO (CORDOBA ), SAN MARCOS (SUCRE ), LA UNIÓN (SUCRE ), SAHAGÚN (CORDOBA )</t>
  </si>
  <si>
    <t>PUEBLO NUEVO, SAN MARCOS, LA UNIÓN, SAHAGÚN</t>
  </si>
  <si>
    <t>CORDOBA, SUCRE</t>
  </si>
  <si>
    <t xml:space="preserve">GEOPRODUCTION OIL AND GAS COMPANY OF COLOMBIA (100 %) </t>
  </si>
  <si>
    <t>ESPINAL</t>
  </si>
  <si>
    <t>CUNDAY (TOLIMA ), PRADO (TOLIMA ), PURIFICACIÓN (TOLIMA ), SALDAÑA (TOLIMA ), SUÁREZ (TOLIMA )</t>
  </si>
  <si>
    <t>CUNDAY, PRADO, PURIFICACIÓN, SALDAÑA, SUÁREZ</t>
  </si>
  <si>
    <t>ESTERO</t>
  </si>
  <si>
    <t>FENIX</t>
  </si>
  <si>
    <t>5 de 2007</t>
  </si>
  <si>
    <t>FENIX OIL &amp; GAS LIMITED SUCURSAL COLOMBIA</t>
  </si>
  <si>
    <t>267,67170</t>
  </si>
  <si>
    <t>LEBRIJA (SANTANDER ), SABANA DE TORRES (SANTANDER ), RIONEGRO (SANTANDER ), LA ESPERANZA (NORTE DE SANTANDER ), CACHIRÁ (NORTE DE SANTANDER )</t>
  </si>
  <si>
    <t>LEBRIJA, SABANA DE TORRES, RIONEGRO, LA ESPERANZA, CACHIRÁ</t>
  </si>
  <si>
    <t xml:space="preserve">FENIX OIL &amp; GAS LIMITED SUCURSAL COLOMBIA (100 %) </t>
  </si>
  <si>
    <t>11 de 2006</t>
  </si>
  <si>
    <t>FENIX OIL &amp; GAS SOCIEDAD POR ACCIONES SIMPLIFICADAS</t>
  </si>
  <si>
    <t xml:space="preserve">FENIX OIL &amp; GAS SOCIEDAD POR ACCIONES SIMPLIFICADAS (100 %) </t>
  </si>
  <si>
    <t>FOMEQUE</t>
  </si>
  <si>
    <t>ALMEIDA (BOYACA ), AQUITANIA (BOYACA ), BERBEO (BOYACA ), CAQUEZA (CUNDINAMARCA ), CHINAVITA (BOYACA ), CHOACHÍ (CUNDINAMARCA ), FOMEQUE (CUNDINAMARCA ), GAMA (CUNDINAMARCA ), GUATEQUE (BOYACA ), GUAYATÁ (BOYACA ), LA CAPILLA (BOYACA ), MANTA (CUNDINAMARCA ), MIRAFLORES (BOYACA ), PACHAVITA (BOYACA ), PÁEZ (BOYACA ), SAN EDUARDO (BOYACA ), SOMONDOCO (BOYACA ), SUTATENZA (BOYACA ), UBAQUE (CUNDINAMARCA ), ZETAQUIRA (BOYACA )</t>
  </si>
  <si>
    <t>ALMEIDA, AQUITANIA, BERBEO, CAQUEZA, CHINAVITA, CHOACHÍ, FOMEQUE, GAMA, GUATEQUE, GUAYATÁ, LA CAPILLA, MANTA, MIRAFLORES, PACHAVITA, PÁEZ, SAN EDUARDO, SOMONDOCO, SUTATENZA, UBAQUE, ZETAQUIRA</t>
  </si>
  <si>
    <t>BOYACA, CUNDINAMARCA</t>
  </si>
  <si>
    <t>FORTUNA</t>
  </si>
  <si>
    <t xml:space="preserve">PAREX RESOURCES COLOMBIA LTD  (100 %) </t>
  </si>
  <si>
    <t>FUERTE</t>
  </si>
  <si>
    <t>BHP BILLITON PETROLEUM AMERICAS SUCURSAL COLOMBIA</t>
  </si>
  <si>
    <t>SINU OFFSHORE</t>
  </si>
  <si>
    <t xml:space="preserve">BHP BILLITON PETROLEUM AMERICAS SUCURSAL COLOMBIA (100 %) </t>
  </si>
  <si>
    <t>FUERTE NORTE</t>
  </si>
  <si>
    <t xml:space="preserve">12 de 2006 </t>
  </si>
  <si>
    <t>FUERTE SUR</t>
  </si>
  <si>
    <t>13 de 2006</t>
  </si>
  <si>
    <t>258768,47860</t>
  </si>
  <si>
    <t>GABAN</t>
  </si>
  <si>
    <t>9 de 2006</t>
  </si>
  <si>
    <t xml:space="preserve">HUPECOL OPERATING CO LLC (1 %) , HUPECOL MAGDALENA COLOMBIAN HOLDINGS LLC SUCURSAL COLOMBIA (99 %) </t>
  </si>
  <si>
    <t>GAITA</t>
  </si>
  <si>
    <t>25 de 2007</t>
  </si>
  <si>
    <t>PETROLEOS DEL NORTE S.A</t>
  </si>
  <si>
    <t>SAN MARTÍN (CESAR )</t>
  </si>
  <si>
    <t xml:space="preserve">PETROLEOS DEL NORTE S.A (100 %) </t>
  </si>
  <si>
    <t>GARAGOA</t>
  </si>
  <si>
    <t>66 de 2011</t>
  </si>
  <si>
    <t>GAMA (CUNDINAMARCA ), JUNÍN (CUNDINAMARCA ), UBALÁ (CUNDINAMARCA ), GACHETÁ (CUNDINAMARCA ), GUAYATÁ (BOYACA ), ALMEIDA (BOYACA ), SOMONDOCO (BOYACA ), SUTATENZA (BOYACA ), GUATEQUE (BOYACA ), MACANAL (BOYACA ), MANTA (CUNDINAMARCA ), CAMPOHERMOSO (BOYACA ), TENZA (BOYACA ), TIBIRITA (CUNDINAMARCA ), MACHETA (CUNDINAMARCA ), LA CAPILLA (BOYACA ), GARAGOA (BOYACA ), PÁEZ (BOYACA ), PACHAVITA (BOYACA ), MIRAFLORES (BOYACA ), CHINAVITA (BOYACA ), BERBEO (BOYACA ), SAN EDUARDO (BOYACA ), ZETAQUIRA (BOYACA ), AQUITANIA (BOYACA )</t>
  </si>
  <si>
    <t>GAMA, JUNÍN, UBALÁ, GACHETÁ, GUAYATÁ, ALMEIDA, SOMONDOCO, SUTATENZA, GUATEQUE, MACANAL, MANTA, CAMPOHERMOSO, TENZA, TIBIRITA, MACHETA, LA CAPILLA, GARAGOA, PÁEZ, PACHAVITA, MIRAFLORES, CHINAVITA, BERBEO, SAN EDUARDO, ZETAQUIRA, AQUITANIA</t>
  </si>
  <si>
    <t>GARCERO</t>
  </si>
  <si>
    <t>GARIBAY</t>
  </si>
  <si>
    <t>8488,63000</t>
  </si>
  <si>
    <t>MANÍ (CASANARE ), TAURAMENA (CASANARE )</t>
  </si>
  <si>
    <t>MANÍ, TAURAMENA</t>
  </si>
  <si>
    <t xml:space="preserve">CEPSA COLOMBIA S.A. (50 %) , PETROLIFERA PETROLEUM (COLOMBIA) LIMITED (50 %) </t>
  </si>
  <si>
    <t>GONZALEZ</t>
  </si>
  <si>
    <t>TURKISH PETROLEUM INTERNATIONAL COMPANY LIMITED SUCURSAL COLOMBIA</t>
  </si>
  <si>
    <t>12894,89000</t>
  </si>
  <si>
    <t>EL ZULIA (NORTE DE SANTANDER ), CÚCUTA (NORTE DE SANTANDER ), SARDINATA (NORTE DE SANTANDER )</t>
  </si>
  <si>
    <t>EL ZULIA, CÚCUTA, SARDINATA</t>
  </si>
  <si>
    <t xml:space="preserve">TURKISH PETROLEUM INTERNATIONAL COMPANY LIMITED SUCURSAL COLOMBIA (100 %) </t>
  </si>
  <si>
    <t>FASE I PEP</t>
  </si>
  <si>
    <t>GUA 2</t>
  </si>
  <si>
    <t>018 de 2012</t>
  </si>
  <si>
    <t>125807,57750</t>
  </si>
  <si>
    <t>21,00</t>
  </si>
  <si>
    <t>ALBANIA (LA GUAJIRA ), MAICAO (LA GUAJIRA ), MANAURE (LA GUAJIRA ), URIBIA (LA GUAJIRA )</t>
  </si>
  <si>
    <t>ALBANIA, MAICAO, MANAURE, URIBIA</t>
  </si>
  <si>
    <t>GUA OFF 1</t>
  </si>
  <si>
    <t>05 de 2019</t>
  </si>
  <si>
    <t>GUAJIRA OFFSHORE</t>
  </si>
  <si>
    <t>06 de 2012</t>
  </si>
  <si>
    <t>1228357,83000</t>
  </si>
  <si>
    <t xml:space="preserve">ECOPETROL S.A. (50 %) , REPSOL EXPLORACION COLOMBIA SA (30 %) , STATOIL COLOMBIA SUCURSAL ANTES STATOIL ETA NETHERLANDS B.V (20 %) </t>
  </si>
  <si>
    <t>GUA OFF 2</t>
  </si>
  <si>
    <t>012 de 2012</t>
  </si>
  <si>
    <t>117134,95650</t>
  </si>
  <si>
    <t xml:space="preserve">ONGC VIDESH LIMITED SUCURSAL COLOMBIANA (100 %) </t>
  </si>
  <si>
    <t>GUA OFF 3</t>
  </si>
  <si>
    <t>03 DE 2019</t>
  </si>
  <si>
    <t>479874,94420</t>
  </si>
  <si>
    <t>64 de 2011</t>
  </si>
  <si>
    <t>949350,56380</t>
  </si>
  <si>
    <t xml:space="preserve">BG NORTH SEA HOLDING LIMITED (30 %) , SHELL EXPLORATION AND PRODUCTION COLOMBIA GMBH (SEPC) SUCURSAL COLOMBIA (70 %) </t>
  </si>
  <si>
    <t>GUACHIRÍA</t>
  </si>
  <si>
    <t>LEWIS ENERGY COLOMBIA INC</t>
  </si>
  <si>
    <t>GUACHIRIA NORTE</t>
  </si>
  <si>
    <t>PAZ DE ARIPORO (CASANARE ), TRINIDAD (CASANARE ), HATO COROZAL (CASANARE )</t>
  </si>
  <si>
    <t>PAZ DE ARIPORO, TRINIDAD, HATO COROZAL</t>
  </si>
  <si>
    <t>GUACHIRIA SUR</t>
  </si>
  <si>
    <t>8209,30500</t>
  </si>
  <si>
    <t>TRINIDAD (CASANARE )</t>
  </si>
  <si>
    <t>TRINIDAD</t>
  </si>
  <si>
    <t xml:space="preserve">LEWIS ENERGY COLOMBIA INC (100 %) </t>
  </si>
  <si>
    <t>GUADUAL</t>
  </si>
  <si>
    <t>29 de 2007</t>
  </si>
  <si>
    <t>PRADO (TOLIMA ), DOLORES (TOLIMA ), NATAGAIMA (TOLIMA ), ALPUJARRA (TOLIMA )</t>
  </si>
  <si>
    <t>PRADO, DOLORES, NATAGAIMA, ALPUJARRA</t>
  </si>
  <si>
    <t xml:space="preserve">PERENCO OIL AND GAS COLOMBIA LIMITED (65 %) , NEXEN PETROLEUM COLOMBIA LIMITED (15 %) , REPSOL EXPLORACION COLOMBIA SA (20 %) </t>
  </si>
  <si>
    <t>GUAGUAQUI - TERAN</t>
  </si>
  <si>
    <t>PROPIEDAD PRIVADA</t>
  </si>
  <si>
    <t>GUAICARAMO</t>
  </si>
  <si>
    <t>02 de 2006</t>
  </si>
  <si>
    <t>MONTERREY (CASANARE ), SABANALARGA (CASANARE ), TAURAMENA (CASANARE )</t>
  </si>
  <si>
    <t>MONTERREY, SABANALARGA, TAURAMENA</t>
  </si>
  <si>
    <t xml:space="preserve">NIKOIL ENERGY CORP SUC COLOMBIA ANTES LUKOIL OVERSEAS COLOMBIA LTDA (100 %) </t>
  </si>
  <si>
    <t>GUAIMARAL</t>
  </si>
  <si>
    <t>BUENAVISTA (SUCRE ), CÓRDOBA (BOLIVAR ), EL CARMEN DE BOLÍVAR (BOLIVAR ), LOS PALMITOS (SUCRE ), MAGANGUÉ (BOLIVAR ), MOMPÓS (BOLIVAR ), SAN JACINTO DEL CAUCA (BOLIVAR ), SAN PEDRO (SUCRE ), SANTA ANA (MAGDALENA ), SINCE (SUCRE ), ZAMBRANO (BOLIVAR )</t>
  </si>
  <si>
    <t>BUENAVISTA, CÓRDOBA, EL CARMEN DE BOLÍVAR, LOS PALMITOS, MAGANGUÉ, MOMPÓS, SAN JACINTO DEL CAUCA, SAN PEDRO, SANTA ANA, SINCE, ZAMBRANO</t>
  </si>
  <si>
    <t>SUCRE, BOLIVAR, MAGDALENA</t>
  </si>
  <si>
    <t>GUAJIRA</t>
  </si>
  <si>
    <t>CHEVRON PETROLEUM COMPANY</t>
  </si>
  <si>
    <t>GUAMA</t>
  </si>
  <si>
    <t>06 de 2007</t>
  </si>
  <si>
    <t>28730,78850</t>
  </si>
  <si>
    <t>ARIGUANÍ (MAGDALENA ), ASTREA (CESAR ), NUEVA GRANADA (MAGDALENA ), PIJIÑO DEL CARMEN (MAGDALENA ), SANTA ANA (MAGDALENA )</t>
  </si>
  <si>
    <t>ARIGUANÍ, ASTREA, NUEVA GRANADA, PIJIÑO DEL CARMEN, SANTA ANA</t>
  </si>
  <si>
    <t>MAGDALENA, CESAR</t>
  </si>
  <si>
    <t>GUARIQUIES</t>
  </si>
  <si>
    <t>GUARROJO</t>
  </si>
  <si>
    <t>04 de 2006</t>
  </si>
  <si>
    <t>14069,85810</t>
  </si>
  <si>
    <t>GUASIMO</t>
  </si>
  <si>
    <t>LAS QUINCHAS RESOURCE CORP SUCURSAL COLOMBIA</t>
  </si>
  <si>
    <t>346,23250</t>
  </si>
  <si>
    <t>GUAMO (TOLIMA )</t>
  </si>
  <si>
    <t>GUAMO</t>
  </si>
  <si>
    <t xml:space="preserve">LAS QUINCHAS RESOURCE CORP SUCURSAL COLOMBIA (100 %) </t>
  </si>
  <si>
    <t>GUATIQUIA</t>
  </si>
  <si>
    <t>21 de 2007</t>
  </si>
  <si>
    <t>5815,55050</t>
  </si>
  <si>
    <t>CABUYARO (META ), BARRANCA DE UPÍA (META )</t>
  </si>
  <si>
    <t>CABUYARO, BARRANCA DE UPÍA</t>
  </si>
  <si>
    <t>004 de 2006</t>
  </si>
  <si>
    <t>BARRANCA DE UPÍA (META ), CABUYARO (META ), CUMARAL (META ), PARATEBUENO (CUNDINAMARCA ), PUERTO LÓPEZ (META ), RESTREPO (META ), VILLANUEVA (CASANARE ), VILLAVICENCIO (META )</t>
  </si>
  <si>
    <t>BARRANCA DE UPÍA, CABUYARO, CUMARAL, PARATEBUENO, PUERTO LÓPEZ, RESTREPO, VILLANUEVA, VILLAVICENCIO</t>
  </si>
  <si>
    <t>META, CUNDINAMARCA, CASANARE</t>
  </si>
  <si>
    <t>GUAYUYACO</t>
  </si>
  <si>
    <t>MOCOA (PUTUMAYO ), PIAMONTE (CAUCA )</t>
  </si>
  <si>
    <t>MOCOA, PIAMONTE</t>
  </si>
  <si>
    <t xml:space="preserve">GRAN TIERRA ENERGY COLOMBIA LTD (70 %) , ECOPETROL S.A. (30 %) </t>
  </si>
  <si>
    <t>GUEPARDO</t>
  </si>
  <si>
    <t>CUMARIBO (VICHADA ), LA PRIMAVERA (VICHADA ), OROCUÉ (CASANARE ), PAZ DE ARIPORO (CASANARE ), PUERTO GAITÁN (META ), SAN LUIS DE PALENQUE (CASANARE ), SANTA ROSALÍA (VICHADA ), TRINIDAD (CASANARE )</t>
  </si>
  <si>
    <t>CUMARIBO, LA PRIMAVERA, OROCUÉ, PAZ DE ARIPORO, PUERTO GAITÁN, SAN LUIS DE PALENQUE, SANTA ROSALÍA, TRINIDAD</t>
  </si>
  <si>
    <t>VICHADA, CASANARE, META</t>
  </si>
  <si>
    <t>HATO NUEVO</t>
  </si>
  <si>
    <t>TELLO (HUILA ), VILLAVIEJA (HUILA )</t>
  </si>
  <si>
    <t>TELLO, VILLAVIEJA</t>
  </si>
  <si>
    <t>HELEN</t>
  </si>
  <si>
    <t>32 de 2006</t>
  </si>
  <si>
    <t>PUERTO ASÍS (PUTUMAYO ), SAN MIGUEL (PUTUMAYO ), VALLE DEL GUAMUEZ (PUTUMAYO )</t>
  </si>
  <si>
    <t>PUERTO ASÍS, SAN MIGUEL, VALLE DEL GUAMUEZ</t>
  </si>
  <si>
    <t>HOBO</t>
  </si>
  <si>
    <t>YAGUARÁ (HUILA )</t>
  </si>
  <si>
    <t>YAGUARÁ</t>
  </si>
  <si>
    <t>8120,18460</t>
  </si>
  <si>
    <t>HUMADEA</t>
  </si>
  <si>
    <t>ACACÍAS (META ), CASTILLA LA NUEVA (META ), CUMARAL (META ), EL CALVARIO (META ), EL CASTILLO (META ), EL DORADO (META ), GUAMAL (META ), GUAYABETAL (CUNDINAMARCA ), MEDINA (CUNDINAMARCA ), SAN LUIS DE CUBARRAL (META ), SAN MARTÍN (META ), VILLAVICENCIO (META )</t>
  </si>
  <si>
    <t>ACACÍAS, CASTILLA LA NUEVA, CUMARAL, EL CALVARIO, EL CASTILLO, EL DORADO, GUAMAL, GUAYABETAL, MEDINA, SAN LUIS DE CUBARRAL, SAN MARTÍN, VILLAVICENCIO</t>
  </si>
  <si>
    <t xml:space="preserve">HOCOL S.A. (40 %) , PERENCO OIL AND GAS COLOMBIA LIMITED (60 %) </t>
  </si>
  <si>
    <t>JABALI</t>
  </si>
  <si>
    <t>19 de 2007</t>
  </si>
  <si>
    <t>HATO COROZAL (CASANARE )</t>
  </si>
  <si>
    <t>HATO COROZAL</t>
  </si>
  <si>
    <t>JACARANDA</t>
  </si>
  <si>
    <t>03 de 2007</t>
  </si>
  <si>
    <t>PUERTO LÓPEZ (META ), SAN CARLOS DE GUAROA (META )</t>
  </si>
  <si>
    <t>PUERTO LÓPEZ, SAN CARLOS DE GUAROA</t>
  </si>
  <si>
    <t>JAGUAR</t>
  </si>
  <si>
    <t>20 de 2007</t>
  </si>
  <si>
    <t>HATO COROZAL (CASANARE ), PUERTO RONDÓN (ARAUCA )</t>
  </si>
  <si>
    <t>HATO COROZAL, PUERTO RONDÓN</t>
  </si>
  <si>
    <t>JAGUEYES</t>
  </si>
  <si>
    <t>HUPECOL CARACARA LLC HOY GEOPARK CUERVA SUCURSAL COLOMBIA - CANCELADA</t>
  </si>
  <si>
    <t xml:space="preserve">HUPECOL CARACARA LLC HOY GEOPARK CUERVA SUCURSAL COLOMBIA - CANCELADA (100 %) </t>
  </si>
  <si>
    <t>JAGUEYES 3432-A</t>
  </si>
  <si>
    <t>PAZ DE ARIPORO (CASANARE ), HATO COROZAL (CASANARE )</t>
  </si>
  <si>
    <t>PAZ DE ARIPORO, HATO COROZAL</t>
  </si>
  <si>
    <t xml:space="preserve">GEOPARK COLOMBIA S.A.S (5 %) , PAREX RESOURCES COLOMBIA LTD SUCURSAL (95 %) </t>
  </si>
  <si>
    <t>JAGUEYES 3432-B</t>
  </si>
  <si>
    <t>2 de 2008</t>
  </si>
  <si>
    <t>TABASCO OIL COMPANY LLC</t>
  </si>
  <si>
    <t>6328,28510</t>
  </si>
  <si>
    <t>PAZ DE ARIPORO (CASANARE )</t>
  </si>
  <si>
    <t>PAZ DE ARIPORO</t>
  </si>
  <si>
    <t xml:space="preserve">TABASCO OIL COMPANY LLC (100 %) </t>
  </si>
  <si>
    <t>JAGUEYES 3433-A</t>
  </si>
  <si>
    <t>JOROPO</t>
  </si>
  <si>
    <t>GREEN POWER SUCURSAL COLOMBIA (SUCURSAL DE LA SOCIEDAD GREEN POWER CORPORATION S.A)</t>
  </si>
  <si>
    <t>Con Inicio Proc. Incumplimiento</t>
  </si>
  <si>
    <t>14996,10320</t>
  </si>
  <si>
    <t xml:space="preserve">GREEN POWER SUCURSAL COLOMBIA (SUCURSAL DE LA SOCIEDAD GREEN POWER CORPORATION S.A) (100 %) </t>
  </si>
  <si>
    <t>LA CIRA INFANTAS</t>
  </si>
  <si>
    <t>18937,87880</t>
  </si>
  <si>
    <t>SIMACOTA (SANTANDER ), SAN VICENTE DE CHUCURÍ (SANTANDER ), BARRANCABERMEJA (SANTANDER )</t>
  </si>
  <si>
    <t>SIMACOTA, SAN VICENTE DE CHUCURÍ, BARRANCABERMEJA</t>
  </si>
  <si>
    <t xml:space="preserve">ECOPETROL S.A. (52 %) , OCCIDENTAL ANDINA LLC (48 %) </t>
  </si>
  <si>
    <t>LA CRECIENTE</t>
  </si>
  <si>
    <t>10785,09150</t>
  </si>
  <si>
    <t>SINCELEJO (SUCRE ), SAN PEDRO (SUCRE ), LOS PALMITOS (SUCRE ), OVEJAS (SUCRE )</t>
  </si>
  <si>
    <t>SINCELEJO, SAN PEDRO, LOS PALMITOS, OVEJAS</t>
  </si>
  <si>
    <t>SUCRE</t>
  </si>
  <si>
    <t>LA CUERVA</t>
  </si>
  <si>
    <t>9 de 2008</t>
  </si>
  <si>
    <t>9921,13160</t>
  </si>
  <si>
    <t xml:space="preserve">GEOPARK COLOMBIA S.A.S (100 %) </t>
  </si>
  <si>
    <t>LA INDIA</t>
  </si>
  <si>
    <t>07 de 2006</t>
  </si>
  <si>
    <t>BOLÍVAR (SANTANDER ), CIMITARRA (SANTANDER ), LA BELLEZA (SANTANDER ), OTANCHE (BOYACA ), PUERTO BOYACÁ (BOYACA ), SUCRE (SANTANDER )</t>
  </si>
  <si>
    <t>BOLÍVAR, CIMITARRA, LA BELLEZA, OTANCHE, PUERTO BOYACÁ, SUCRE</t>
  </si>
  <si>
    <t>SANTANDER, BOYACA</t>
  </si>
  <si>
    <t>LA LOMA</t>
  </si>
  <si>
    <t>DRUMMOND LTD</t>
  </si>
  <si>
    <t>CHIRIGUANÁ (CESAR ), LA JAGUA DE IBIRICO (CESAR ), EL PASO (CESAR ), BECERRIL (CESAR ), AGUSTÍN CODAZZI (CESAR ), LA PAZ (CESAR )</t>
  </si>
  <si>
    <t>CHIRIGUANÁ, LA JAGUA DE IBIRICO, EL PASO, BECERRIL, AGUSTÍN CODAZZI, LA PAZ</t>
  </si>
  <si>
    <t xml:space="preserve">DRUMMOND LTD (100 %) </t>
  </si>
  <si>
    <t>LA MAYE</t>
  </si>
  <si>
    <t>5 de 2008</t>
  </si>
  <si>
    <t>NEW HORIZON EXPLORATION INC COLOMBIA</t>
  </si>
  <si>
    <t>29929,92000</t>
  </si>
  <si>
    <t>HATILLO DE LOBA (BOLIVAR ), PINILLOS (BOLIVAR ), SAN FERNANDO (BOLIVAR ), MOMPÓS (BOLIVAR ), SAN ZENÓN (MAGDALENA ), SAN SEBASTIÁN DE BUENAVISTA (MAGDALENA )</t>
  </si>
  <si>
    <t>HATILLO DE LOBA, PINILLOS, SAN FERNANDO, MOMPÓS, SAN ZENÓN, SAN SEBASTIÁN DE BUENAVISTA</t>
  </si>
  <si>
    <t xml:space="preserve">NEW HORIZON EXPLORATION INC COLOMBIA (75 %) , DEEP CORE (BARBADOS) INC., SUCURSAL COLOMBIANA - EN LIQUIDACION (25 %) </t>
  </si>
  <si>
    <t>LA MONA</t>
  </si>
  <si>
    <t>05 de 2010</t>
  </si>
  <si>
    <t>AZABACHE ENERGY INC SUCURSAL COLOMBIA ANTES ARGENTA OIL &amp; SUCURSAL COLOMBIA</t>
  </si>
  <si>
    <t>44497,42390</t>
  </si>
  <si>
    <t>FUNDACIÓN (MAGDALENA ), PIVIJAY (MAGDALENA ), EL RETÉN (MAGDALENA ), ARACATACA (MAGDALENA ), ZONA BANANERA (MAGDALENA ), CIÉNAGA (MAGDALENA )</t>
  </si>
  <si>
    <t>FUNDACIÓN, PIVIJAY, EL RETÉN, ARACATACA, ZONA BANANERA, CIÉNAGA</t>
  </si>
  <si>
    <t xml:space="preserve">AZABACHE ENERGY INC SUCURSAL COLOMBIA ANTES ARGENTA OIL &amp; SUCURSAL COLOMBIA (100 %) </t>
  </si>
  <si>
    <t>09 de 2007</t>
  </si>
  <si>
    <t>ARACATACA (MAGDALENA ), CIÉNAGA (MAGDALENA ), EL RETÉN (MAGDALENA ), FUNDACIÓN (MAGDALENA ), PUEBLOVIEJO (MAGDALENA ), ZONA BANANERA (MAGDALENA )</t>
  </si>
  <si>
    <t>ARACATACA, CIÉNAGA, EL RETÉN, FUNDACIÓN, PUEBLOVIEJO, ZONA BANANERA</t>
  </si>
  <si>
    <t>LA PALOMA</t>
  </si>
  <si>
    <t>9612,93400</t>
  </si>
  <si>
    <t>PUERTO WILCHES (SANTANDER ), RIONEGRO (SANTANDER ), SABANA DE TORRES (SANTANDER ), SAN MARTÍN (CESAR )</t>
  </si>
  <si>
    <t>PUERTO WILCHES, RIONEGRO, SABANA DE TORRES, SAN MARTÍN</t>
  </si>
  <si>
    <t>SANTANDER, CESAR</t>
  </si>
  <si>
    <t xml:space="preserve">GRAN TIERRA ENERGY COLOMBIA LTD (99,94 %) , APEX ENERGY CANADA INC SUCURSAL COLOMBIANA (0,06 %) </t>
  </si>
  <si>
    <t>LA POLA</t>
  </si>
  <si>
    <t>29 de 2006</t>
  </si>
  <si>
    <t>VAROSA ENERGY SOCIEDAD POR ACCIONES SIMPLIFICADAS</t>
  </si>
  <si>
    <t>33317,25000</t>
  </si>
  <si>
    <t>AMBALEMA (TOLIMA ), LÉRIDA (TOLIMA ), SAN JUAN DE RÍO SECO (CUNDINAMARCA ), CHAGUANÍ (CUNDINAMARCA ), ARMERO (TOLIMA ), GUADUAS (CUNDINAMARCA )</t>
  </si>
  <si>
    <t>AMBALEMA, LÉRIDA, SAN JUAN DE RÍO SECO, CHAGUANÍ, ARMERO, GUADUAS</t>
  </si>
  <si>
    <t xml:space="preserve">VAROSA ENERGY SOCIEDAD POR ACCIONES SIMPLIFICADAS (100 %) </t>
  </si>
  <si>
    <t>FASE II Y III UNIFICADAS</t>
  </si>
  <si>
    <t>LA PUNTA</t>
  </si>
  <si>
    <t>7815,49750</t>
  </si>
  <si>
    <t>MANÍ (CASANARE ), OROCUÉ (CASANARE )</t>
  </si>
  <si>
    <t>MANÍ, OROCUÉ</t>
  </si>
  <si>
    <t>LA ROMPIDA</t>
  </si>
  <si>
    <t>10234,39100</t>
  </si>
  <si>
    <t>CANTAGALLO (BOLIVAR ), YONDÓ (ANTIOQUIA )</t>
  </si>
  <si>
    <t>CANTAGALLO, YONDÓ</t>
  </si>
  <si>
    <t>BOLIVAR, ANTIOQUIA</t>
  </si>
  <si>
    <t>LA UNION</t>
  </si>
  <si>
    <t>01 de 2006</t>
  </si>
  <si>
    <t>LA VEGA (CUNDINAMARCA ), SAN FRANCISCO (CUNDINAMARCA ), VILLETA (CUNDINAMARCA )</t>
  </si>
  <si>
    <t>LA VEGA, SAN FRANCISCO, VILLETA</t>
  </si>
  <si>
    <t>LAS AGUILAS</t>
  </si>
  <si>
    <t>13626,40660</t>
  </si>
  <si>
    <t>LAS BRISAS</t>
  </si>
  <si>
    <t>PUERTO GAITÁN (META ), PUERTO LÓPEZ (META ), TAURAMENA (CASANARE )</t>
  </si>
  <si>
    <t>PUERTO GAITÁN, PUERTO LÓPEZ, TAURAMENA</t>
  </si>
  <si>
    <t>LAS GARZAS</t>
  </si>
  <si>
    <t>1541,45930</t>
  </si>
  <si>
    <t>SANTA ROSALÍA (VICHADA )</t>
  </si>
  <si>
    <t>SANTA ROSALÍA</t>
  </si>
  <si>
    <t>LAS QUINCHAS</t>
  </si>
  <si>
    <t>LEBRIJA</t>
  </si>
  <si>
    <t>AGUACHICA (CESAR )</t>
  </si>
  <si>
    <t>AGUACHICA</t>
  </si>
  <si>
    <t>LEONA</t>
  </si>
  <si>
    <t>3 de 2006</t>
  </si>
  <si>
    <t>8305,01780</t>
  </si>
  <si>
    <t>LIGIA</t>
  </si>
  <si>
    <t>ARIGUANÍ (MAGDALENA ), ASTREA (CESAR ), GUAMAL (MAGDALENA ), PLATO (MAGDALENA ), SAN SEBASTIÁN DE BUENAVISTA (MAGDALENA ), SAN ZENÓN (MAGDALENA ), SANTA ANA (MAGDALENA )</t>
  </si>
  <si>
    <t>ARIGUANÍ, ASTREA, GUAMAL, PLATO, SAN SEBASTIÁN DE BUENAVISTA, SAN ZENÓN, SANTA ANA</t>
  </si>
  <si>
    <t xml:space="preserve">REPSOL EXPLORACION COLOMBIA SA (33 %) , OCCIDENTAL ANDINA LLC (33 %) , ECOPETROL S.A. (34 %) </t>
  </si>
  <si>
    <t>LINCE</t>
  </si>
  <si>
    <t>OROCUÉ (CASANARE ), PUERTO GAITÁN (META )</t>
  </si>
  <si>
    <t>OROCUÉ, PUERTO GAITÁN</t>
  </si>
  <si>
    <t>CASANARE, META</t>
  </si>
  <si>
    <t>LISAMA NUTRIA</t>
  </si>
  <si>
    <t>40186,06170</t>
  </si>
  <si>
    <t>BARRANCABERMEJA (SANTANDER ), BETULIA (SANTANDER ), GIRÓN (SANTANDER ), PUERTO WILCHES (SANTANDER ), SABANA DE TORRES (SANTANDER ), SAN VICENTE DE CHUCURÍ (SANTANDER )</t>
  </si>
  <si>
    <t>BARRANCABERMEJA, BETULIA, GIRÓN, PUERTO WILCHES, SABANA DE TORRES, SAN VICENTE DE CHUCURÍ</t>
  </si>
  <si>
    <t>LLA 1</t>
  </si>
  <si>
    <t>21 de 2012</t>
  </si>
  <si>
    <t>54209,12210</t>
  </si>
  <si>
    <t>PUERTO RONDÓN (ARAUCA ), TAME (ARAUCA ), ARAUQUITA (ARAUCA )</t>
  </si>
  <si>
    <t>PUERTO RONDÓN, TAME, ARAUQUITA</t>
  </si>
  <si>
    <t>LLA 10</t>
  </si>
  <si>
    <t>30 de 2009</t>
  </si>
  <si>
    <t>76702,40000</t>
  </si>
  <si>
    <t>HATO COROZAL (CASANARE ), TAME (ARAUCA )</t>
  </si>
  <si>
    <t>HATO COROZAL, TAME</t>
  </si>
  <si>
    <t xml:space="preserve">PAREX RESOURCES COLOMBIA LTD SUCURSAL (50 %) , GRAN TIERRA COLOMBIA INC SUCURSAL (50 %) </t>
  </si>
  <si>
    <t>LLA 11</t>
  </si>
  <si>
    <t>25 de 2011</t>
  </si>
  <si>
    <t>STETSON OIL AND GAS LTD SUCURSAL COLOMBIA</t>
  </si>
  <si>
    <t xml:space="preserve">STETSON OIL AND GAS LTD SUCURSAL COLOMBIA (100 %) </t>
  </si>
  <si>
    <t>LLA 12</t>
  </si>
  <si>
    <t>27 de 2012</t>
  </si>
  <si>
    <t>INTEGRA OIL &amp; GAS S.A.S. SUCURSAL COLOMBIA</t>
  </si>
  <si>
    <t>51301,13160</t>
  </si>
  <si>
    <t>11,00</t>
  </si>
  <si>
    <t>PAZ DE ARIPORO (CASANARE ), HATO COROZAL (CASANARE ), PUERTO RONDÓN (ARAUCA )</t>
  </si>
  <si>
    <t>PAZ DE ARIPORO, HATO COROZAL, PUERTO RONDÓN</t>
  </si>
  <si>
    <t xml:space="preserve">INTEGRA OIL &amp; GAS S.A.S. SUCURSAL COLOMBIA (30 %) , ANDES ENERGÍA ARGENTINA S.A. SUCURSAL COLOMBIA (70 %) </t>
  </si>
  <si>
    <t>LLA 13</t>
  </si>
  <si>
    <t>12 de 2011</t>
  </si>
  <si>
    <t>51239,19000</t>
  </si>
  <si>
    <t>PAZ DE ARIPORO (CASANARE ), HATO COROZAL (CASANARE ), PUERTO RONDÓN (ARAUCA ), CRAVO NORTE (ARAUCA )</t>
  </si>
  <si>
    <t>PAZ DE ARIPORO, HATO COROZAL, PUERTO RONDÓN, CRAVO NORTE</t>
  </si>
  <si>
    <t>LLA 14</t>
  </si>
  <si>
    <t>42 de 2009</t>
  </si>
  <si>
    <t>35824,07600</t>
  </si>
  <si>
    <t>FASE I Y II UNIFICADAS</t>
  </si>
  <si>
    <t>LLA 15</t>
  </si>
  <si>
    <t>31 de 2011</t>
  </si>
  <si>
    <t>LLA 16</t>
  </si>
  <si>
    <t>45 de 2009</t>
  </si>
  <si>
    <t>4749,43750</t>
  </si>
  <si>
    <t>PORE (CASANARE )</t>
  </si>
  <si>
    <t>PORE</t>
  </si>
  <si>
    <t>LLA 17</t>
  </si>
  <si>
    <t>25 de 2009</t>
  </si>
  <si>
    <t>TRINIDAD (CASANARE ), PORE (CASANARE ), PAZ DE ARIPORO (CASANARE )</t>
  </si>
  <si>
    <t>TRINIDAD, PORE, PAZ DE ARIPORO</t>
  </si>
  <si>
    <t xml:space="preserve">PAREX RESOURCES COLOMBIA LTD SUCURSAL (40 %) , GEOPARK COLOMBIA S.A.S (36 %) , VERANO ENERGY ( BARBADOS ) LIMITED REPRESENTADA POR PAREX VERANO LIMITED SUCURSAL (23 %) </t>
  </si>
  <si>
    <t>LLA 18</t>
  </si>
  <si>
    <t>22 de 2009</t>
  </si>
  <si>
    <t>LOH ENERGY SUCURSAL COLOMBIA</t>
  </si>
  <si>
    <t>45173,25000</t>
  </si>
  <si>
    <t>7,00</t>
  </si>
  <si>
    <t xml:space="preserve">LOH ENERGY SUCURSAL COLOMBIA (100 %) </t>
  </si>
  <si>
    <t>LLA 19</t>
  </si>
  <si>
    <t>33 de 2009</t>
  </si>
  <si>
    <t>40695,04160</t>
  </si>
  <si>
    <t>SAN LUIS DE PALENQUE (CASANARE ), YOPAL (CASANARE ), NUNCHÍA (CASANARE )</t>
  </si>
  <si>
    <t>SAN LUIS DE PALENQUE, YOPAL, NUNCHÍA</t>
  </si>
  <si>
    <t xml:space="preserve">FRONTERA ENERGY COLOMBIA CORP, SUCURSAL COLOMBIA ANTES META PETROLEUM CORP ANTESTETHYS PETROLEUM COMPANY LIMITED (50 %) , GRAN TIERRA COLOMBIA INC SUCURSAL (50 %) </t>
  </si>
  <si>
    <t>LLA 2</t>
  </si>
  <si>
    <t>25 de 2012</t>
  </si>
  <si>
    <t>7649,22430</t>
  </si>
  <si>
    <t>LLA 20</t>
  </si>
  <si>
    <t>46 de 2009</t>
  </si>
  <si>
    <t>LLA 21</t>
  </si>
  <si>
    <t>35 de 2009</t>
  </si>
  <si>
    <t>OMEGA ENERGY COLOMBIA</t>
  </si>
  <si>
    <t>7108,28000</t>
  </si>
  <si>
    <t xml:space="preserve">OMEGA ENERGY COLOMBIA (100 %) </t>
  </si>
  <si>
    <t>LLA 22</t>
  </si>
  <si>
    <t>9 de 2009</t>
  </si>
  <si>
    <t>10124,29000</t>
  </si>
  <si>
    <t xml:space="preserve">CEPSA COLOMBIA S.A. (55 %) , GRAN TIERRA ENERGY COLOMBIA LTD (45 %) </t>
  </si>
  <si>
    <t>LLA 23</t>
  </si>
  <si>
    <t>31 de 2009</t>
  </si>
  <si>
    <t>46580,26000</t>
  </si>
  <si>
    <t>MANÍ (CASANARE ), OROCUÉ (CASANARE ), SAN LUIS DE PALENQUE (CASANARE ), YOPAL (CASANARE )</t>
  </si>
  <si>
    <t>MANÍ, OROCUÉ, SAN LUIS DE PALENQUE, YOPAL</t>
  </si>
  <si>
    <t>LLA 24</t>
  </si>
  <si>
    <t>13 de 2009</t>
  </si>
  <si>
    <t>LLA 25</t>
  </si>
  <si>
    <t>11 de 2009</t>
  </si>
  <si>
    <t>68717,53430</t>
  </si>
  <si>
    <t>SABANALARGA (CASANARE ), MONTERREY (CASANARE ), TAURAMENA (CASANARE ), AGUAZUL (CASANARE )</t>
  </si>
  <si>
    <t>SABANALARGA, MONTERREY, TAURAMENA, AGUAZUL</t>
  </si>
  <si>
    <t>LLA 26</t>
  </si>
  <si>
    <t>10 de 2009</t>
  </si>
  <si>
    <t>37788,98510</t>
  </si>
  <si>
    <t>MANÍ (CASANARE ), TAURAMENA (CASANARE ), AGUAZUL (CASANARE ), YOPAL (CASANARE )</t>
  </si>
  <si>
    <t>MANÍ, TAURAMENA, AGUAZUL, YOPAL</t>
  </si>
  <si>
    <t>LLA 27</t>
  </si>
  <si>
    <t xml:space="preserve">19 de 2009 </t>
  </si>
  <si>
    <t>OMNIA ENERGY INC SUCURSAL COLOMBIA - EN REORGANIZACION</t>
  </si>
  <si>
    <t>16265,62230</t>
  </si>
  <si>
    <t>4,00</t>
  </si>
  <si>
    <t xml:space="preserve">OMNIA ENERGY INC SUCURSAL COLOMBIA - EN REORGANIZACION (100 %) </t>
  </si>
  <si>
    <t>LLA 28</t>
  </si>
  <si>
    <t>28 de 2012</t>
  </si>
  <si>
    <t>17411,84000</t>
  </si>
  <si>
    <t>9,00</t>
  </si>
  <si>
    <t>LLA 29</t>
  </si>
  <si>
    <t>47 de 2009</t>
  </si>
  <si>
    <t>28293,93000</t>
  </si>
  <si>
    <t>LLA 3</t>
  </si>
  <si>
    <t>26 de 2012</t>
  </si>
  <si>
    <t>37083,39090</t>
  </si>
  <si>
    <t>PUERTO RONDÓN (ARAUCA ), ARAUQUITA (ARAUCA ), ARAUCA (ARAUCA )</t>
  </si>
  <si>
    <t>PUERTO RONDÓN, ARAUQUITA, ARAUCA</t>
  </si>
  <si>
    <t>LLA 30</t>
  </si>
  <si>
    <t>48 de 2009</t>
  </si>
  <si>
    <t>47478,82000</t>
  </si>
  <si>
    <t>PUERTO GAITÁN (META ), OROCUÉ (CASANARE ), SAN LUIS DE PALENQUE (CASANARE )</t>
  </si>
  <si>
    <t>PUERTO GAITÁN, OROCUÉ, SAN LUIS DE PALENQUE</t>
  </si>
  <si>
    <t>LLA 31</t>
  </si>
  <si>
    <t>12 de 2009</t>
  </si>
  <si>
    <t>VILLANUEVA (CASANARE ), BARRANCA DE UPÍA (META ), PARATEBUENO (CUNDINAMARCA ), SABANALARGA (CASANARE ), MONTERREY (CASANARE )</t>
  </si>
  <si>
    <t>VILLANUEVA, BARRANCA DE UPÍA, PARATEBUENO, SABANALARGA, MONTERREY</t>
  </si>
  <si>
    <t>CASANARE, META, CUNDINAMARCA</t>
  </si>
  <si>
    <t>LLA 32</t>
  </si>
  <si>
    <t>26 de 2009</t>
  </si>
  <si>
    <t>VERANO ENERGY ( BARBADOS ) LIMITED REPRESENTADA POR PAREX VERANO LIMITED SUCURSAL</t>
  </si>
  <si>
    <t>23923,64550</t>
  </si>
  <si>
    <t xml:space="preserve">VERANO ENERGY ( BARBADOS ) LIMITED REPRESENTADA POR PAREX VERANO LIMITED SUCURSAL (50 %) , PAREX RESOURCES COLOMBIA LTD SUCURSAL (37,5 %) , GEOPARK COLOMBIA S.A.S (12,5 %) </t>
  </si>
  <si>
    <t>LLA 33</t>
  </si>
  <si>
    <t>33 de 2012</t>
  </si>
  <si>
    <t>BC EXPLORACIÓN Y PRODUCCIÓN DE HIDROCARBUROS SL SUCURSAL COLOMBIA</t>
  </si>
  <si>
    <t>34,00</t>
  </si>
  <si>
    <t>FUENTE DE ORO (META ), GRANADA (META ), SAN MARTÍN (META )</t>
  </si>
  <si>
    <t>FUENTE DE ORO, GRANADA, SAN MARTÍN</t>
  </si>
  <si>
    <t xml:space="preserve">BC EXPLORACIÓN Y PRODUCCIÓN DE HIDROCARBUROS SL SUCURSAL COLOMBIA (100 %) </t>
  </si>
  <si>
    <t>LLA 34</t>
  </si>
  <si>
    <t>27 de 2009</t>
  </si>
  <si>
    <t>25709,48320</t>
  </si>
  <si>
    <t>CABUYARO (META ), VILLANUEVA (CASANARE ), TAURAMENA (CASANARE )</t>
  </si>
  <si>
    <t>CABUYARO, VILLANUEVA, TAURAMENA</t>
  </si>
  <si>
    <t xml:space="preserve">GEOPARK COLOMBIA S.A.S (45 %) , VERANO ENERGY ( BARBADOS ) LIMITED REPRESENTADA POR PAREX VERANO LIMITED SUCURSAL (55 %) </t>
  </si>
  <si>
    <t>LLA 36</t>
  </si>
  <si>
    <t>15 de 2009</t>
  </si>
  <si>
    <t>MONTECZ S.A.</t>
  </si>
  <si>
    <t>33356,06000</t>
  </si>
  <si>
    <t>ACACÍAS (META ), VILLAVICENCIO (META ), GUAYABETAL (CUNDINAMARCA )</t>
  </si>
  <si>
    <t>ACACÍAS, VILLAVICENCIO, GUAYABETAL</t>
  </si>
  <si>
    <t xml:space="preserve">MONTECZ S.A. (100 %) </t>
  </si>
  <si>
    <t>LLA 37</t>
  </si>
  <si>
    <t>54 de 2011</t>
  </si>
  <si>
    <t>En Instancia Ejecutiva - En trámite de terminación</t>
  </si>
  <si>
    <t>69463,64000</t>
  </si>
  <si>
    <t>ACACÍAS (META ), VILLAVICENCIO (META ), GUAYABETAL (CUNDINAMARCA ), RESTREPO (META )</t>
  </si>
  <si>
    <t>ACACÍAS, VILLAVICENCIO, GUAYABETAL, RESTREPO</t>
  </si>
  <si>
    <t>LLA 38</t>
  </si>
  <si>
    <t>55 de 2011</t>
  </si>
  <si>
    <t>47577,23000</t>
  </si>
  <si>
    <t>FORTUL (ARAUCA ), ARAUQUITA (ARAUCA ), SARAVENA (ARAUCA )</t>
  </si>
  <si>
    <t>FORTUL, ARAUQUITA, SARAVENA</t>
  </si>
  <si>
    <t>LLA 39</t>
  </si>
  <si>
    <t>9 de 2011</t>
  </si>
  <si>
    <t xml:space="preserve">OCCIDENTAL CONDOR LLC </t>
  </si>
  <si>
    <t>60550,72470</t>
  </si>
  <si>
    <t>ARAUQUITA (ARAUCA ), FORTUL (ARAUCA )</t>
  </si>
  <si>
    <t>ARAUQUITA, FORTUL</t>
  </si>
  <si>
    <t xml:space="preserve">ECOPETROL S.A. (50 %) , OCCIDENTAL CONDOR LLC  (50 %) </t>
  </si>
  <si>
    <t>LLA 4</t>
  </si>
  <si>
    <t>40 de 2009</t>
  </si>
  <si>
    <t>58310,16000</t>
  </si>
  <si>
    <t>LLA 40</t>
  </si>
  <si>
    <t>62 de 2011</t>
  </si>
  <si>
    <t>33807,24900</t>
  </si>
  <si>
    <t>LLA 41</t>
  </si>
  <si>
    <t>37 de 2011</t>
  </si>
  <si>
    <t>ALANGE ENERGY CORP SUCURSAL COLOMBIA</t>
  </si>
  <si>
    <t>72262,63870</t>
  </si>
  <si>
    <t xml:space="preserve">ALANGE ENERGY CORP SUCURSAL COLOMBIA (100 %) </t>
  </si>
  <si>
    <t>LLA 42</t>
  </si>
  <si>
    <t>15 de 2011</t>
  </si>
  <si>
    <t>TELPICO COLOMBIA LLC</t>
  </si>
  <si>
    <t>46829,38000</t>
  </si>
  <si>
    <t>ARAUCA (ARAUCA )</t>
  </si>
  <si>
    <t xml:space="preserve">TELPICO COLOMBIA LLC (100 %) </t>
  </si>
  <si>
    <t>LLA 43</t>
  </si>
  <si>
    <t>34 de 2012</t>
  </si>
  <si>
    <t>ARAUQUITA (ARAUCA ), ARAUCA (ARAUCA )</t>
  </si>
  <si>
    <t>ARAUQUITA, ARAUCA</t>
  </si>
  <si>
    <t>LLA 45</t>
  </si>
  <si>
    <t>18 de 2011</t>
  </si>
  <si>
    <t xml:space="preserve">PERENCO COLOMBIA LIMITED (100 %) </t>
  </si>
  <si>
    <t>LLA 47</t>
  </si>
  <si>
    <t>69 de 2011</t>
  </si>
  <si>
    <t>44676,21000</t>
  </si>
  <si>
    <t>15,00</t>
  </si>
  <si>
    <t>LLA 48</t>
  </si>
  <si>
    <t>19 de 2011</t>
  </si>
  <si>
    <t>SERVIOJEDA COMPAÑIA ANONIMA</t>
  </si>
  <si>
    <t>TAME (ARAUCA ), HATO COROZAL (CASANARE )</t>
  </si>
  <si>
    <t>TAME, HATO COROZAL</t>
  </si>
  <si>
    <t>ARAUCA, CASANARE</t>
  </si>
  <si>
    <t xml:space="preserve">SERVIOJEDA COMPAÑIA ANONIMA (100 %) </t>
  </si>
  <si>
    <t>LLA 49</t>
  </si>
  <si>
    <t>29 de 2012</t>
  </si>
  <si>
    <t>53158,63170</t>
  </si>
  <si>
    <t>LLA 5</t>
  </si>
  <si>
    <t>50 de 2011</t>
  </si>
  <si>
    <t>75682,77000</t>
  </si>
  <si>
    <t>LLA 50</t>
  </si>
  <si>
    <t>01 de 2013</t>
  </si>
  <si>
    <t>GULFSANDS PETROLEUM PLC SUCURSAL COLOMBIA (100%)</t>
  </si>
  <si>
    <t>51371,30000</t>
  </si>
  <si>
    <t xml:space="preserve">GULFSANDS PETROLEUM PLC SUCURSAL COLOMBIA (100%) (100 %) </t>
  </si>
  <si>
    <t>LLA 51</t>
  </si>
  <si>
    <t>30 de 2012</t>
  </si>
  <si>
    <t>33481,01300</t>
  </si>
  <si>
    <t>13,00</t>
  </si>
  <si>
    <t>TAME (ARAUCA ), FORTUL (ARAUCA ), SARAVENA (ARAUCA )</t>
  </si>
  <si>
    <t>TAME, FORTUL, SARAVENA</t>
  </si>
  <si>
    <t>LLA 52</t>
  </si>
  <si>
    <t>56 de 2011</t>
  </si>
  <si>
    <t>35327,26000</t>
  </si>
  <si>
    <t>TAME (ARAUCA ), FORTUL (ARAUCA ), ARAUQUITA (ARAUCA )</t>
  </si>
  <si>
    <t>TAME, FORTUL, ARAUQUITA</t>
  </si>
  <si>
    <t xml:space="preserve">ECOPETROL S.A. (52 %) , OCCIDENTAL CONDOR LLC  (48 %) </t>
  </si>
  <si>
    <t>LLA 53</t>
  </si>
  <si>
    <t>22 de 2012</t>
  </si>
  <si>
    <t>27298,44000</t>
  </si>
  <si>
    <t>33,00</t>
  </si>
  <si>
    <t>LLA 55</t>
  </si>
  <si>
    <t>34 de 2011</t>
  </si>
  <si>
    <t>41601,88000</t>
  </si>
  <si>
    <t>PUERTO RONDÓN (ARAUCA ), CRAVO NORTE (ARAUCA )</t>
  </si>
  <si>
    <t>PUERTO RONDÓN, CRAVO NORTE</t>
  </si>
  <si>
    <t>LLA 56</t>
  </si>
  <si>
    <t>1 de 2011</t>
  </si>
  <si>
    <t>20676,54350</t>
  </si>
  <si>
    <t>LLA 57</t>
  </si>
  <si>
    <t>2 de 2011</t>
  </si>
  <si>
    <t>LLA 58</t>
  </si>
  <si>
    <t>60 de 2011</t>
  </si>
  <si>
    <t>19949,06000</t>
  </si>
  <si>
    <t>PUERTO LÓPEZ (META )</t>
  </si>
  <si>
    <t>PUERTO LÓPEZ</t>
  </si>
  <si>
    <t>LLA 59</t>
  </si>
  <si>
    <t>32 de 2011</t>
  </si>
  <si>
    <t>VILLAVICENCIO (META ), CUMARAL (META ), RESTREPO (META ), MEDINA (CUNDINAMARCA ), PARATEBUENO (CUNDINAMARCA )</t>
  </si>
  <si>
    <t>VILLAVICENCIO, CUMARAL, RESTREPO, MEDINA, PARATEBUENO</t>
  </si>
  <si>
    <t>LLA 6</t>
  </si>
  <si>
    <t>52 de 2011</t>
  </si>
  <si>
    <t>76628,52000</t>
  </si>
  <si>
    <t>HATO COROZAL (CASANARE ), PUERTO RONDÓN (ARAUCA ), TAME (ARAUCA )</t>
  </si>
  <si>
    <t>HATO COROZAL, PUERTO RONDÓN, TAME</t>
  </si>
  <si>
    <t>LLA 61</t>
  </si>
  <si>
    <t>21 de 2011</t>
  </si>
  <si>
    <t>SUELOPETROL, C.A. SUCURSAL COLOMBIA</t>
  </si>
  <si>
    <t>14709,83000</t>
  </si>
  <si>
    <t xml:space="preserve">SUELOPETROL, C.A. SUCURSAL COLOMBIA (100 %) </t>
  </si>
  <si>
    <t>LLA 62</t>
  </si>
  <si>
    <t>61 de 2011</t>
  </si>
  <si>
    <t>LLA 64</t>
  </si>
  <si>
    <t>37 de 2012</t>
  </si>
  <si>
    <t>35605,55130</t>
  </si>
  <si>
    <t>22,43</t>
  </si>
  <si>
    <t>LLA 65</t>
  </si>
  <si>
    <t>017 de 2012</t>
  </si>
  <si>
    <t>16330,78130</t>
  </si>
  <si>
    <t>LLA 66</t>
  </si>
  <si>
    <t>35 de 2012</t>
  </si>
  <si>
    <t>SAN CARLOS DE GUAROA (META ), PUERTO LÓPEZ (META )</t>
  </si>
  <si>
    <t>SAN CARLOS DE GUAROA, PUERTO LÓPEZ</t>
  </si>
  <si>
    <t>LLA 69</t>
  </si>
  <si>
    <t>09 de 2012</t>
  </si>
  <si>
    <t>22650,13000</t>
  </si>
  <si>
    <t>VILLAVICENCIO (META ), CUMARAL (META ), EL CALVARIO (META ), RESTREPO (META ), MEDINA (CUNDINAMARCA )</t>
  </si>
  <si>
    <t>VILLAVICENCIO, CUMARAL, EL CALVARIO, RESTREPO, MEDINA</t>
  </si>
  <si>
    <t>LLA 7</t>
  </si>
  <si>
    <t>35 de 2011</t>
  </si>
  <si>
    <t>61785,41000</t>
  </si>
  <si>
    <t>LLA 70</t>
  </si>
  <si>
    <t>23 de 2012</t>
  </si>
  <si>
    <t>44325,32290</t>
  </si>
  <si>
    <t>LLA 71</t>
  </si>
  <si>
    <t>5 de 2011</t>
  </si>
  <si>
    <t>GEO TECHNOLOGY L.A SUCURSAL COLOMBIA</t>
  </si>
  <si>
    <t>14845,73000</t>
  </si>
  <si>
    <t xml:space="preserve">GEO TECHNOLOGY L.A SUCURSAL COLOMBIA (100 %) </t>
  </si>
  <si>
    <t>LLA 78</t>
  </si>
  <si>
    <t>38 de 2012</t>
  </si>
  <si>
    <t>12627,38000</t>
  </si>
  <si>
    <t>22,21</t>
  </si>
  <si>
    <t>LLA 79</t>
  </si>
  <si>
    <t>31 de 2012</t>
  </si>
  <si>
    <t>13879,15330</t>
  </si>
  <si>
    <t xml:space="preserve">ANDES ENERGÍA ARGENTINA S.A. SUCURSAL COLOMBIA (70 %) , INTEGRA OIL &amp; GAS S.A.S. SUCURSAL COLOMBIA (30 %) </t>
  </si>
  <si>
    <t>LLA 8</t>
  </si>
  <si>
    <t>53 de 2011</t>
  </si>
  <si>
    <t>73329,29000</t>
  </si>
  <si>
    <t>LLA 83</t>
  </si>
  <si>
    <t>40 de 2012</t>
  </si>
  <si>
    <t>14469,52590</t>
  </si>
  <si>
    <t>LLA 9</t>
  </si>
  <si>
    <t>41 de 2009</t>
  </si>
  <si>
    <t>69932,85000</t>
  </si>
  <si>
    <t>LOS HATOS</t>
  </si>
  <si>
    <t>119,28590</t>
  </si>
  <si>
    <t>LOS OCARROS</t>
  </si>
  <si>
    <t>23 de 2007</t>
  </si>
  <si>
    <t>23115,40440</t>
  </si>
  <si>
    <t>SAN LUIS DE PALENQUE (CASANARE ), NUNCHÍA (CASANARE ), PORE (CASANARE )</t>
  </si>
  <si>
    <t>SAN LUIS DE PALENQUE, NUNCHÍA, PORE</t>
  </si>
  <si>
    <t>LOS PICACHOS</t>
  </si>
  <si>
    <t>72 de 2011</t>
  </si>
  <si>
    <t>21355,95000</t>
  </si>
  <si>
    <t xml:space="preserve">HUPECOL OPERATING CO LLC (87 %) , HOUSTON AMERICA ENERGY CORP SUCURSAL COLOMBIA (12 %) </t>
  </si>
  <si>
    <t>06 de 2009</t>
  </si>
  <si>
    <t>LOS SAUCES</t>
  </si>
  <si>
    <t>SAN LUIS DE PALENQUE (CASANARE ), YOPAL (CASANARE )</t>
  </si>
  <si>
    <t>SAN LUIS DE PALENQUE, YOPAL</t>
  </si>
  <si>
    <t>LOWER VILLETA</t>
  </si>
  <si>
    <t>03 de 2009</t>
  </si>
  <si>
    <t>AGUADA (SANTANDER ), ALBANIA (SANTANDER ), ARCABUCO (BOYACA ), BARBOSA (SANTANDER ), BOLÍVAR (SANTANDER ), BRICEÑO (BOYACA ), BUENAVISTA (BOYACA ), CALDAS (BOYACA ), CHIMA (SANTANDER ), CHIPATÁ (SANTANDER ), CHIQUINQUIRÁ (BOYACA ), CHITARAQUE (BOYACA ), CONFINES (SANTANDER ), CONTRATACIÓN (SANTANDER ), COPER (BOYACA ), EL GUACAMAYO (SANTANDER ), FLORIÁN (SANTANDER ), GACHANTIVÁ (BOYACA ), GAMBITA (SANTANDER ), GUADALUPE (SANTANDER ), GUAPOTÁ (SANTANDER ), GUAVATÁ (SANTANDER ), GÜEPSA (SANTANDER ), JESÚS MARÍA (SANTANDER ), MARIPÍ (BOYACA ), MONIQUIRÁ (BOYACA ), OIBA (SANTANDER ), PALMAS DEL SOCORRO (SANTANDER ), PAUNA (BOYACA ), PUENTE NACIONAL (SANTANDER ), SABOYÁ (BOYACA ), SAN BENITO (SANTANDER ), SAN JOSÉ DE PARE (BOYACA ), SAN MIGUEL DE SEMA (BOYACA ), SANTA SOFÍA (BOYACA ), SANTANA (BOYACA ), SIMIJACA (CUNDINAMARCA ), SUAITA (SANTANDER ), SUCRE (SANTANDER ), SUSA (CUNDINAMARCA ), SUTAMARCHÁN (BOYACA ), TINJACÁ (BOYACA ), TOGÜÍ (BOYACA ), TUNUNGUÁ (BOYACA ), VÉLEZ (SANTANDER )</t>
  </si>
  <si>
    <t>AGUADA, ALBANIA, ARCABUCO, BARBOSA, BOLÍVAR, BRICEÑO, BUENAVISTA, CALDAS, CHIMA, CHIPATÁ, CHIQUINQUIRÁ, CHITARAQUE, CONFINES, CONTRATACIÓN, COPER, EL GUACAMAYO, FLORIÁN, GACHANTIVÁ, GAMBITA, GUADALUPE, GUAPOTÁ, GUAVATÁ, GÜEPSA, JESÚS MARÍA, MARIPÍ, MONIQUIRÁ, OIBA, PALMAS DEL SOCORRO, PAUNA, PUENTE NACIONAL, SABOYÁ, SAN BENITO, SAN JOSÉ DE PARE, SAN MIGUEL DE SEMA, SANTA SOFÍA, SANTANA, SIMIJACA, SUAITA, SUCRE, SUSA, SUTAMARCHÁN, TINJACÁ, TOGÜÍ, TUNUNGUÁ, VÉLEZ</t>
  </si>
  <si>
    <t>SANTANDER, BOYACA, CUNDINAMARCA</t>
  </si>
  <si>
    <t>LUNA LLENA</t>
  </si>
  <si>
    <t>PAZ DE ARIPORO (CASANARE ), LA PRIMAVERA (VICHADA )</t>
  </si>
  <si>
    <t>PAZ DE ARIPORO, LA PRIMAVERA</t>
  </si>
  <si>
    <t>CASANARE, VICHADA</t>
  </si>
  <si>
    <t>MACARENAS</t>
  </si>
  <si>
    <t>LEJANÍAS (META ), MESETAS (META ), SAN JUAN DE ARAMA (META )</t>
  </si>
  <si>
    <t>LEJANÍAS, MESETAS, SAN JUAN DE ARAMA</t>
  </si>
  <si>
    <t>MACAUREL</t>
  </si>
  <si>
    <t>21 de 2006</t>
  </si>
  <si>
    <t>CABRERA (CUNDINAMARCA ), COLOMBIA (HUILA ), DOLORES (TOLIMA ), URIBE (META )</t>
  </si>
  <si>
    <t>CABRERA, COLOMBIA, DOLORES, URIBE</t>
  </si>
  <si>
    <t>CUNDINAMARCA, HUILA, TOLIMA, META</t>
  </si>
  <si>
    <t>MACAYA</t>
  </si>
  <si>
    <t>73 de 2011</t>
  </si>
  <si>
    <t>79016,72080</t>
  </si>
  <si>
    <t>LA MACARENA (META )</t>
  </si>
  <si>
    <t>LA MACARENA</t>
  </si>
  <si>
    <t xml:space="preserve">HUPECOL OPERATING CO LLC (87,5 %) , HOUSTON AMERICA ENERGY CORP SUCURSAL COLOMBIA (12,5 %) </t>
  </si>
  <si>
    <t>01 de 2010</t>
  </si>
  <si>
    <t>55 de 2009</t>
  </si>
  <si>
    <t>240708,30760</t>
  </si>
  <si>
    <t>EL BANCO (MAGDALENA ), GUAMAL (MAGDALENA ), CHIMICHAGUA (CESAR ), SAN SEBASTIÁN DE BUENAVISTA (MAGDALENA ), CHIRIGUANÁ (CESAR ), ASTREA (CESAR ), SANTA ANA (MAGDALENA ), EL PASO (CESAR ), ARIGUANÍ (MAGDALENA ), BOSCONIA (CESAR ), SABANAS DE SAN ANGEL (MAGDALENA ), ALGARROBO (MAGDALENA ), EL COPEY (CESAR )</t>
  </si>
  <si>
    <t>EL BANCO, GUAMAL, CHIMICHAGUA, SAN SEBASTIÁN DE BUENAVISTA, CHIRIGUANÁ, ASTREA, SANTA ANA, EL PASO, ARIGUANÍ, BOSCONIA, SABANAS DE SAN ANGEL, ALGARROBO, EL COPEY</t>
  </si>
  <si>
    <t>MAGDALENA MEDIO</t>
  </si>
  <si>
    <t>196257,98350</t>
  </si>
  <si>
    <t>EL CARMEN DE CHUCURÍ (SANTANDER ), SIMACOTA (SANTANDER ), SAN VICENTE DE CHUCURÍ (SANTANDER ), BARRANCABERMEJA (SANTANDER ), CANTAGALLO (BOLIVAR ), SABANA DE TORRES (SANTANDER ), SAN PABLO (BOLIVAR ), PUERTO WILCHES (SANTANDER ), YONDÓ (ANTIOQUIA )</t>
  </si>
  <si>
    <t>EL CARMEN DE CHUCURÍ, SIMACOTA, SAN VICENTE DE CHUCURÍ, BARRANCABERMEJA, CANTAGALLO, SABANA DE TORRES, SAN PABLO, PUERTO WILCHES, YONDÓ</t>
  </si>
  <si>
    <t>SANTANDER, BOLIVAR, ANTIOQUIA</t>
  </si>
  <si>
    <t>MAJAGUAL</t>
  </si>
  <si>
    <t>30 de 2007</t>
  </si>
  <si>
    <t>YONDÓ (ANTIOQUIA )</t>
  </si>
  <si>
    <t>YONDÓ</t>
  </si>
  <si>
    <t>MANÁ</t>
  </si>
  <si>
    <t>MANDARINA</t>
  </si>
  <si>
    <t>ALBANIA (CAQUETA ), BELÉN DE LOS ANDAQUÍES (CAQUETA ), SAN JOSÉ DEL FRAGUA (CAQUETA )</t>
  </si>
  <si>
    <t>ALBANIA, BELÉN DE LOS ANDAQUÍES, SAN JOSÉ DEL FRAGUA</t>
  </si>
  <si>
    <t>MANTECAL</t>
  </si>
  <si>
    <t>HATO COROZAL (CASANARE ), PAZ DE ARIPORO (CASANARE ), PUERTO RONDÓN (ARAUCA ), TAME (ARAUCA )</t>
  </si>
  <si>
    <t>HATO COROZAL, PAZ DE ARIPORO, PUERTO RONDÓN, TAME</t>
  </si>
  <si>
    <t>MANZANO</t>
  </si>
  <si>
    <t>5 de 2012</t>
  </si>
  <si>
    <t>PUERTO RICO (CAQUETA ), LA MACARENA (META ), SAN VICENTE DEL CAGUÁN (CAQUETA )</t>
  </si>
  <si>
    <t>PUERTO RICO, LA MACARENA, SAN VICENTE DEL CAGUÁN</t>
  </si>
  <si>
    <t>CAQUETA, META</t>
  </si>
  <si>
    <t>MAPACHE</t>
  </si>
  <si>
    <t>24 de 2006</t>
  </si>
  <si>
    <t>23432,88470</t>
  </si>
  <si>
    <t>MAPUIRO</t>
  </si>
  <si>
    <t>GAS PETROLEO Y DERIVADOS DE COLOMBIA SAS PETROCOLOMBIA SAS</t>
  </si>
  <si>
    <t>PORE (CASANARE ), TRINIDAD (CASANARE ), NUNCHÍA (CASANARE ), SAN LUIS DE PALENQUE (CASANARE )</t>
  </si>
  <si>
    <t>PORE, TRINIDAD, NUNCHÍA, SAN LUIS DE PALENQUE</t>
  </si>
  <si>
    <t xml:space="preserve">GAS PETROLEO Y DERIVADOS DE COLOMBIA SAS PETROCOLOMBIA SAS (50 %) , PERENCO COLOMBIA LIMITED (32 %) , HOCOL S.A. (9 %) , HOMCOL CAYMAN INC (9 %) </t>
  </si>
  <si>
    <t>MARACAS</t>
  </si>
  <si>
    <t>MARANTA</t>
  </si>
  <si>
    <t>26 de 2006</t>
  </si>
  <si>
    <t>5536,95390</t>
  </si>
  <si>
    <t>VILLAGARZÓN (PUTUMAYO )</t>
  </si>
  <si>
    <t>VILLAGARZÓN</t>
  </si>
  <si>
    <t>MARE MARE</t>
  </si>
  <si>
    <t>MARIA CONCHITA</t>
  </si>
  <si>
    <t>6 de 2009</t>
  </si>
  <si>
    <t>MKMS ENERJI SUCURSAL COLOMBIA</t>
  </si>
  <si>
    <t>24312,85000</t>
  </si>
  <si>
    <t>RIOHACHA (LA GUAJIRA ), MANAURE (LA GUAJIRA )</t>
  </si>
  <si>
    <t>RIOHACHA, MANAURE</t>
  </si>
  <si>
    <t xml:space="preserve">MKMS ENERJI SUCURSAL COLOMBIA (100 %) </t>
  </si>
  <si>
    <t>MATAMBO</t>
  </si>
  <si>
    <t>MECAYA</t>
  </si>
  <si>
    <t>18 de 2006</t>
  </si>
  <si>
    <t>29998,51000</t>
  </si>
  <si>
    <t>PUERTO CAICEDO (PUTUMAYO ), PUERTO GUZMÁN (PUTUMAYO )</t>
  </si>
  <si>
    <t>PUERTO CAICEDO, PUERTO GUZMÁN</t>
  </si>
  <si>
    <t xml:space="preserve">MECAYA OIL&amp;GAS SUCURSAL COLOMBIA (55 %) , PETEX OFFSHORE INC COLOMBIA (30 %) , AMERISUR EXPLORACIÓN COLOMBIA LIMITADA (15 %) </t>
  </si>
  <si>
    <t>MERAYANA</t>
  </si>
  <si>
    <t>MERECURE</t>
  </si>
  <si>
    <t>21 de 2008</t>
  </si>
  <si>
    <t>114547,82740</t>
  </si>
  <si>
    <t>SAN LUIS DE PALENQUE (CASANARE ), TRINIDAD (CASANARE ), PAZ DE ARIPORO (CASANARE )</t>
  </si>
  <si>
    <t>SAN LUIS DE PALENQUE, TRINIDAD, PAZ DE ARIPORO</t>
  </si>
  <si>
    <t xml:space="preserve">CEPSA COLOMBIA S.A. (70 %) , PERENCO OIL AND GAS COLOMBIA LIMITED (30 %) </t>
  </si>
  <si>
    <t>MIDAS</t>
  </si>
  <si>
    <t>24843,75650</t>
  </si>
  <si>
    <t>RÍO DE ORO (CESAR ), SAN ALBERTO (CESAR ), SAN MARTÍN (CESAR )</t>
  </si>
  <si>
    <t>RÍO DE ORO, SAN ALBERTO, SAN MARTÍN</t>
  </si>
  <si>
    <t>MONACO</t>
  </si>
  <si>
    <t>ALBANIA (CAQUETA ), BELÉN DE LOS ANDAQUÍES (CAQUETA ), CURILLO (CAQUETA ), EL DONCELLO (CAQUETA ), EL PAUJIL (CAQUETA ), FLORENCIA (CAQUETA ), LA MACARENA (META ), LA MONTAÑITA (CAQUETA ), MILÁN (CAQUETA ), MORELIA (CAQUETA ), PUERTO RICO (CAQUETA ), SAN VICENTE DEL CAGUÁN (CAQUETA ), SOLITA (CAQUETA ), VALPARAÍSO (CAQUETA )</t>
  </si>
  <si>
    <t>ALBANIA, BELÉN DE LOS ANDAQUÍES, CURILLO, EL DONCELLO, EL PAUJIL, FLORENCIA, LA MACARENA, LA MONTAÑITA, MILÁN, MORELIA, PUERTO RICO, SAN VICENTE DEL CAGUÁN, SOLITA, VALPARAÍSO</t>
  </si>
  <si>
    <t xml:space="preserve">PERENCO OIL AND GAS COLOMBIA LIMITED (100 %) </t>
  </si>
  <si>
    <t>MORICHE</t>
  </si>
  <si>
    <t>1887,64860</t>
  </si>
  <si>
    <t>OROCUÉ (CASANARE ), YOPAL (CASANARE )</t>
  </si>
  <si>
    <t>OROCUÉ, YOPAL</t>
  </si>
  <si>
    <t xml:space="preserve">LAS QUINCHAS RESOURCE CORP SUCURSAL COLOMBIA (85 %) , FRONTERA ENERGY COLOMBIA CORP, SUCURSAL COLOMBIA ANTES META PETROLEUM CORP ANTESTETHYS PETROLEUM COMPANY LIMITED (15 %) </t>
  </si>
  <si>
    <t>MORICHITO</t>
  </si>
  <si>
    <t>DCX S.A.S.</t>
  </si>
  <si>
    <t>12257,47670</t>
  </si>
  <si>
    <t xml:space="preserve">DCX S.A.S. (100 %) </t>
  </si>
  <si>
    <t>MORPHO</t>
  </si>
  <si>
    <t>20809,46000</t>
  </si>
  <si>
    <t>YACOPÍ (CUNDINAMARCA ), OTANCHE (BOYACA ), PUERTO BOYACÁ (BOYACA ), BOLÍVAR (SANTANDER )</t>
  </si>
  <si>
    <t>YACOPÍ, OTANCHE, PUERTO BOYACÁ, BOLÍVAR</t>
  </si>
  <si>
    <t>MUISCA</t>
  </si>
  <si>
    <t>20 de 2008</t>
  </si>
  <si>
    <t>236792,72350</t>
  </si>
  <si>
    <t>GUATAVITA (CUNDINAMARCA ), TOCANCIPÁ (CUNDINAMARCA ), GACHANCIPÁ (CUNDINAMARCA ), SESQUILÉ (CUNDINAMARCA ), MACHETA (CUNDINAMARCA ), ZIPAQUIRÁ (CUNDINAMARCA ), NEMOCÓN (CUNDINAMARCA ), COGUA (CUNDINAMARCA ), SUESCA (CUNDINAMARCA ), CHOCONTÁ (CUNDINAMARCA ), CHINAVITA (BOYACA ), CUCUNUBÁ (CUNDINAMARCA ), UMBITA (BOYACA ), VILLAPINZÓN (CUNDINAMARCA ), TURMEQUÉ (BOYACA ), TIBANÁ (BOYACA ), ZETAQUIRA (BOYACA ), LENGUAZAQUE (CUNDINAMARCA ), NUEVO COLÓN (BOYACA ), JENESANO (BOYACA ), RONDÓN (BOYACA ), CIÉNEGA (BOYACA ), RAMIRIQUÍ (BOYACA ), GUACHETÁ (CUNDINAMARCA ), VENTAQUEMADA (BOYACA ), BOYACÁ (BOYACA ), VIRACACHÁ (BOYACA ), SORACÁ (BOYACA ), SAMACÁ (BOYACA ), TUNJA (BOYACA ), TOTA (BOYACA ), CUÍTIVA (BOYACA ), AQUITANIA (BOYACA ), PESCA (BOYACA ), IZA (BOYACA ), TOCA (BOYACA ), FIRAVITOBA (BOYACA ), TUTA (BOYACA ), MONGUÍ (BOYACA ), SOGAMOSO (BOYACA )</t>
  </si>
  <si>
    <t>GUATAVITA, TOCANCIPÁ, GACHANCIPÁ, SESQUILÉ, MACHETA, ZIPAQUIRÁ, NEMOCÓN, COGUA, SUESCA, CHOCONTÁ, CHINAVITA, CUCUNUBÁ, UMBITA, VILLAPINZÓN, TURMEQUÉ, TIBANÁ, ZETAQUIRA, LENGUAZAQUE, NUEVO COLÓN, JENESANO, RONDÓN, CIÉNEGA, RAMIRIQUÍ, GUACHETÁ, VENTAQUEMADA, BOYACÁ, VIRACACHÁ, SORACÁ, SAMACÁ, TUNJA, TOTA, CUÍTIVA, AQUITANIA, PESCA, IZA, TOCA, FIRAVITOBA, TUTA, MONGUÍ, SOGAMOSO</t>
  </si>
  <si>
    <t>01 de 2007</t>
  </si>
  <si>
    <t>PAIPA (BOYACA ), SOTAQUIRÁ (BOYACA ), ARCABUCO (BOYACA ), TIBASOSA (BOYACA ), CÓMBITA (BOYACA ), MONGUA (BOYACA ), SOGAMOSO (BOYACA ), MONGUÍ (BOYACA ), TUTA (BOYACA ), FIRAVITOBA (BOYACA ), CHÍQUIZA (BOYACA ), MOTAVITA (BOYACA ), OICATÁ (BOYACA ), TOCA (BOYACA ), IZA (BOYACA ), PESCA (BOYACA ), AQUITANIA (BOYACA ), CHIVATÁ (BOYACA ), SÁCHICA (BOYACA ), CUÍTIVA (BOYACA ), SORA (BOYACA ), RÁQUIRA (BOYACA ), TUNJA (BOYACA ), TOTA (BOYACA ), CUCAITA (BOYACA ), SAMACÁ (BOYACA ), SUBACHOQUE (CUNDINAMARCA ), SORACÁ (BOYACA ), VIRACACHÁ (BOYACA ), RONDÓN (BOYACA ), BOYACÁ (BOYACA ), VENTAQUEMADA (BOYACA ), RAMIRIQUÍ (BOYACA ), CIÉNEGA (BOYACA ), JENESANO (BOYACA ), NUEVO COLÓN (BOYACA ), TURMEQUÉ (BOYACA ), TIBANÁ (BOYACA ), ZETAQUIRA (BOYACA ), UMBITA (BOYACA ), CHINAVITA (BOYACA ), PACHAVITA (BOYACA ), LA CAPILLA (BOYACA ), GUACHETÁ (CUNDINAMARCA ), LENGUAZAQUE (CUNDINAMARCA ), VILLAPINZÓN (CUNDINAMARCA ), CUCUNUBÁ (CUNDINAMARCA ), SUTATAUSA (CUNDINAMARCA ), TAUSA (CUNDINAMARCA ), CHOCONTÁ (CUNDINAMARCA ), SUESCA (CUNDINAMARCA ), COGUA (CUNDINAMARCA ), NEMOCÓN (CUNDINAMARCA ), ZIPAQUIRÁ (CUNDINAMARCA ), MACHETA (CUNDINAMARCA ), TIBIRITA (CUNDINAMARCA ), SESQUILÉ (CUNDINAMARCA ), GACHANCIPÁ (CUNDINAMARCA ), TOCANCIPÁ (CUNDINAMARCA ), TABIO (CUNDINAMARCA ), GUATAVITA (CUNDINAMARCA ), CAJICÁ (CUNDINAMARCA ), SOPÓ (CUNDINAMARCA ), GACHETÁ (CUNDINAMARCA ), GUASCA (CUNDINAMARCA ), CHÍA (CUNDINAMARCA ), TENJO (CUNDINAMARCA ), COTA (CUNDINAMARCA ), LA CALERA (CUNDINAMARCA ), BOGOTÁ, D.C. (D.C. )</t>
  </si>
  <si>
    <t>PAIPA, SOTAQUIRÁ, ARCABUCO, TIBASOSA, CÓMBITA, MONGUA, SOGAMOSO, MONGUÍ, TUTA, FIRAVITOBA, CHÍQUIZA, MOTAVITA, OICATÁ, TOCA, IZA, PESCA, AQUITANIA, CHIVATÁ, SÁCHICA, CUÍTIVA, SORA, RÁQUIRA, TUNJA, TOTA, CUCAITA, SAMACÁ, SUBACHOQUE, SORACÁ, VIRACACHÁ, RONDÓN, BOYACÁ, VENTAQUEMADA, RAMIRIQUÍ, CIÉNEGA, JENESANO, NUEVO COLÓN, TURMEQUÉ, TIBANÁ, ZETAQUIRA, UMBITA, CHINAVITA, PACHAVITA, LA CAPILLA, GUACHETÁ, LENGUAZAQUE, VILLAPINZÓN, CUCUNUBÁ, SUTATAUSA, TAUSA, CHOCONTÁ, SUESCA, COGUA, NEMOCÓN, ZIPAQUIRÁ, MACHETA, TIBIRITA, SESQUILÉ, GACHANCIPÁ, TOCANCIPÁ, TABIO, GUATAVITA, CAJICÁ, SOPÓ, GACHETÁ, GUASCA, CHÍA, TENJO, COTA, LA CALERA, BOGOTÁ, D.C.</t>
  </si>
  <si>
    <t>BOYACA, CUNDINAMARCA, D.C.</t>
  </si>
  <si>
    <t>NANCY-BURDINE-MAXINE</t>
  </si>
  <si>
    <t>10597,65680</t>
  </si>
  <si>
    <t>NARE</t>
  </si>
  <si>
    <t>NASHIRA</t>
  </si>
  <si>
    <t>23 de 2006</t>
  </si>
  <si>
    <t>OIRU CORPORATION</t>
  </si>
  <si>
    <t>24252,42000</t>
  </si>
  <si>
    <t xml:space="preserve">OIRU CORPORATION (100 %) </t>
  </si>
  <si>
    <t>NISCOTA</t>
  </si>
  <si>
    <t>27 de 2006</t>
  </si>
  <si>
    <t>EQUION ENERGÍA LIMITED</t>
  </si>
  <si>
    <t>62313,66000</t>
  </si>
  <si>
    <t>YOPAL (CASANARE ), NUNCHÍA (CASANARE ), PAYA (BOYACA ), TÁMARA (CASANARE )</t>
  </si>
  <si>
    <t>YOPAL, NUNCHÍA, PAYA, TÁMARA</t>
  </si>
  <si>
    <t>CASANARE, BOYACA</t>
  </si>
  <si>
    <t xml:space="preserve">HOCOL S.A. (20 %) , TOTAL E&amp;P COLOMBIE SUCURSAL COLOMBIA (50 %) , TALISMAN COLOMBIA OIL &amp; GAS LTD (30 %) , EQUION ENERGÍA LIMITED (0 %) </t>
  </si>
  <si>
    <t>NOGAL</t>
  </si>
  <si>
    <t xml:space="preserve">3 de 2012 </t>
  </si>
  <si>
    <t>239414,85000</t>
  </si>
  <si>
    <t>VALPARAÍSO (CAQUETA ), MILÁN (CAQUETA ), ALBANIA (CAQUETA ), MORELIA (CAQUETA ), BELÉN DE LOS ANDAQUÍES (CAQUETA ), LA MONTAÑITA (CAQUETA ), FLORENCIA (CAQUETA ), EL PAUJIL (CAQUETA )</t>
  </si>
  <si>
    <t>VALPARAÍSO, MILÁN, ALBANIA, MORELIA, BELÉN DE LOS ANDAQUÍES, LA MONTAÑITA, FLORENCIA, EL PAUJIL</t>
  </si>
  <si>
    <t>NORORIENTE</t>
  </si>
  <si>
    <t>24513,80940</t>
  </si>
  <si>
    <t>PUERTO ASÍS (PUTUMAYO ), PUERTO CAICEDO (PUTUMAYO )</t>
  </si>
  <si>
    <t>PUERTO ASÍS, PUERTO CAICEDO</t>
  </si>
  <si>
    <t>ODISEA</t>
  </si>
  <si>
    <t>19 de 2008</t>
  </si>
  <si>
    <t>111073,12000</t>
  </si>
  <si>
    <t>SAN LUIS DE GACENO (BOYACA ), SABANALARGA (CASANARE ), MONTERREY (CASANARE ), TAURAMENA (CASANARE ), PÁEZ (BOYACA ), AGUAZUL (CASANARE ), CHAMEZA (CASANARE ), RECETOR (CASANARE ), PAJARITO (BOYACA ), YOPAL (CASANARE ), LABRANZAGRANDE (BOYACA )</t>
  </si>
  <si>
    <t>SAN LUIS DE GACENO, SABANALARGA, MONTERREY, TAURAMENA, PÁEZ, AGUAZUL, CHAMEZA, RECETOR, PAJARITO, YOPAL, LABRANZAGRANDE</t>
  </si>
  <si>
    <t>BOYACA, CASANARE</t>
  </si>
  <si>
    <t>OMBU</t>
  </si>
  <si>
    <t>43 de 2006</t>
  </si>
  <si>
    <t>22857,54210</t>
  </si>
  <si>
    <t xml:space="preserve">EMERALD ENERGY PLC SUCURSAL COLOMBIA (90 %) , CARRAO ENERGY S.A. SUCURSAL COLOMBIA (10 %) </t>
  </si>
  <si>
    <t>OPÓN</t>
  </si>
  <si>
    <t>ORITO</t>
  </si>
  <si>
    <t>17195,23190</t>
  </si>
  <si>
    <t>ORITO (PUTUMAYO )</t>
  </si>
  <si>
    <t>OROPENDOLA</t>
  </si>
  <si>
    <t>4889,87600</t>
  </si>
  <si>
    <t>ORTEGA</t>
  </si>
  <si>
    <t>6367,28290</t>
  </si>
  <si>
    <t>ORTEGA (TOLIMA ), SAN LUIS (TOLIMA )</t>
  </si>
  <si>
    <t>ORTEGA, SAN LUIS</t>
  </si>
  <si>
    <t>PACARANA</t>
  </si>
  <si>
    <t>CARTAGENA DEL CHAIRÁ (CAQUETA ), LA MACARENA (META ), SAN VICENTE DEL CAGUÁN (CAQUETA )</t>
  </si>
  <si>
    <t>CARTAGENA DEL CHAIRÁ, LA MACARENA, SAN VICENTE DEL CAGUÁN</t>
  </si>
  <si>
    <t>PACHAQUIARO</t>
  </si>
  <si>
    <t>ACACÍAS (META ), VILLAVICENCIO (META ), SAN CARLOS DE GUAROA (META ), SAN MARTÍN (META ), CASTILLA LA NUEVA (META )</t>
  </si>
  <si>
    <t>ACACÍAS, VILLAVICENCIO, SAN CARLOS DE GUAROA, SAN MARTÍN, CASTILLA LA NUEVA</t>
  </si>
  <si>
    <t>PAJARO PINTO</t>
  </si>
  <si>
    <t>PALACIO</t>
  </si>
  <si>
    <t>ALPUJARRA (TOLIMA ), BARAYA (HUILA ), COLOMBIA (HUILA ), DOLORES (TOLIMA ), NATAGAIMA (TOLIMA ), PRADO (TOLIMA ), URIBE (META ), VILLARRICA (TOLIMA ), VILLAVIEJA (HUILA )</t>
  </si>
  <si>
    <t>ALPUJARRA, BARAYA, COLOMBIA, DOLORES, NATAGAIMA, PRADO, URIBE, VILLARRICA, VILLAVIEJA</t>
  </si>
  <si>
    <t>TOLIMA, HUILA, META</t>
  </si>
  <si>
    <t>PALAGUA</t>
  </si>
  <si>
    <t>8977,72140</t>
  </si>
  <si>
    <t>PUERTO BOYACÁ (BOYACA ), BOLÍVAR (SANTANDER )</t>
  </si>
  <si>
    <t>PUERTO BOYACÁ, BOLÍVAR</t>
  </si>
  <si>
    <t>AIPE (HUILA ), NEIVA (HUILA ), PALERMO (HUILA )</t>
  </si>
  <si>
    <t>AIPE, NEIVA, PALERMO</t>
  </si>
  <si>
    <t>PALMA</t>
  </si>
  <si>
    <t>00</t>
  </si>
  <si>
    <t>ERAZO VALENCIA SAS</t>
  </si>
  <si>
    <t>MORALES (BOLIVAR ), ARENAL (BOLIVAR ), GAMARRA (CESAR ), RÍO VIEJO (BOLIVAR ), LA GLORIA (CESAR )</t>
  </si>
  <si>
    <t>MORALES, ARENAL, GAMARRA, RÍO VIEJO, LA GLORIA</t>
  </si>
  <si>
    <t>BOLIVAR, CESAR</t>
  </si>
  <si>
    <t xml:space="preserve">ERAZO VALENCIA SAS (100 %) </t>
  </si>
  <si>
    <t>PARADIGMA</t>
  </si>
  <si>
    <t>BOLÍVAR (SANTANDER ), CIMITARRA (SANTANDER )</t>
  </si>
  <si>
    <t>BOLÍVAR, CIMITARRA</t>
  </si>
  <si>
    <t xml:space="preserve">COLREGISTROS S.A.S EN REORGANIZACION (50 %) , VETRA EXPLORACION Y PRODUCCION COLOMBIA S.A.S. ANTES PETROTESTING COLOMBIA S.A. (50 %) </t>
  </si>
  <si>
    <t>PARAISO</t>
  </si>
  <si>
    <t>IBAGUÉ (TOLIMA ), PIEDRAS (TOLIMA ), VENADILLO (TOLIMA )</t>
  </si>
  <si>
    <t>IBAGUÉ, PIEDRAS, VENADILLO</t>
  </si>
  <si>
    <t>PAVAS</t>
  </si>
  <si>
    <t>720,92180</t>
  </si>
  <si>
    <t>SAN ALBERTO (CESAR ), RIONEGRO (SANTANDER ), LA ESPERANZA (NORTE DE SANTANDER )</t>
  </si>
  <si>
    <t>SAN ALBERTO, RIONEGRO, LA ESPERANZA</t>
  </si>
  <si>
    <t>CESAR, SANTANDER, NORTE DE SANTANDER</t>
  </si>
  <si>
    <t>PECHUI</t>
  </si>
  <si>
    <t>MELGAR (TOLIMA ), SUÁREZ (TOLIMA ), CARMEN DE APICALÁ (TOLIMA ), CUNDAY (TOLIMA ), PURIFICACIÓN (TOLIMA ), SALDAÑA (TOLIMA )</t>
  </si>
  <si>
    <t>MELGAR, SUÁREZ, CARMEN DE APICALÁ, CUNDAY, PURIFICACIÓN, SALDAÑA</t>
  </si>
  <si>
    <t>PENJAMO</t>
  </si>
  <si>
    <t>CANTAGALLO (BOLIVAR ), SAN PABLO (BOLIVAR ), SABANA DE TORRES (SANTANDER ), PUERTO WILCHES (SANTANDER )</t>
  </si>
  <si>
    <t>CANTAGALLO, SAN PABLO, SABANA DE TORRES, PUERTO WILCHES</t>
  </si>
  <si>
    <t>BOLIVAR, SANTANDER</t>
  </si>
  <si>
    <t>PERDICES</t>
  </si>
  <si>
    <t>128516,48000</t>
  </si>
  <si>
    <t>NUEVA GRANADA (MAGDALENA ), ARIGUANÍ (MAGDALENA ), TENERIFE (MAGDALENA ), PLATO (MAGDALENA ), CHIVOLO (MAGDALENA ), ZAPAYÁN (MAGDALENA ), SABANAS DE SAN ANGEL (MAGDALENA ), ALGARROBO (MAGDALENA ), EL COPEY (CESAR ), EL PIÑON (MAGDALENA ), SALAMINA (MAGDALENA ), FUNDACIÓN (MAGDALENA ), PIVIJAY (MAGDALENA ), PONEDERA (ATLANTICO ), PALMAR DE VARELA (ATLANTICO ), REMOLINO (MAGDALENA ), EL RETÉN (MAGDALENA ), SANTO TOMÁS (ATLANTICO ), POLONUEVO (ATLANTICO ), SABANAGRANDE (ATLANTICO ), BARANOA (ATLANTICO ), ARACATACA (MAGDALENA ), MALAMBO (ATLANTICO ), SOLEDAD (ATLANTICO ), GALAPA (ATLANTICO ), PUERTO COLOMBIA (ATLANTICO ), BARRANQUILLA (ATLANTICO ), SITIONUEVO (MAGDALENA )</t>
  </si>
  <si>
    <t>NUEVA GRANADA, ARIGUANÍ, TENERIFE, PLATO, CHIVOLO, ZAPAYÁN, SABANAS DE SAN ANGEL, ALGARROBO, EL COPEY, EL PIÑON, SALAMINA, FUNDACIÓN, PIVIJAY, PONEDERA, PALMAR DE VARELA, REMOLINO, EL RETÉN, SANTO TOMÁS, POLONUEVO, SABANAGRANDE, BARANOA, ARACATACA, MALAMBO, SOLEDAD, GALAPA, PUERTO COLOMBIA, BARRANQUILLA, SITIONUEVO</t>
  </si>
  <si>
    <t>MAGDALENA, CESAR, ATLANTICO</t>
  </si>
  <si>
    <t>PIEDEMONTE</t>
  </si>
  <si>
    <t>PIJAO-POTRERILLO</t>
  </si>
  <si>
    <t>15438,87510</t>
  </si>
  <si>
    <t>AIPE (HUILA ), NEIVA (HUILA ), TELLO (HUILA ), VILLAVIEJA (HUILA )</t>
  </si>
  <si>
    <t>AIPE, NEIVA, TELLO, VILLAVIEJA</t>
  </si>
  <si>
    <t>PLATANILLO</t>
  </si>
  <si>
    <t>1 de 2006</t>
  </si>
  <si>
    <t>10342,51050</t>
  </si>
  <si>
    <t>PUERTO ASÍS (PUTUMAYO )</t>
  </si>
  <si>
    <t>PUERTO ASÍS</t>
  </si>
  <si>
    <t>PLAYON</t>
  </si>
  <si>
    <t>201,59840</t>
  </si>
  <si>
    <t>LA ESPERANZA (NORTE DE SANTANDER ), PUERTO SANTANDER (NORTE DE SANTANDER ), RIONEGRO (SANTANDER ), SABANA DE TORRES (SANTANDER ), SAN ALBERTO (CESAR )</t>
  </si>
  <si>
    <t>LA ESPERANZA, PUERTO SANTANDER, RIONEGRO, SABANA DE TORRES, SAN ALBERTO</t>
  </si>
  <si>
    <t>26258,61150</t>
  </si>
  <si>
    <t>BARRANCABERMEJA (SANTANDER ), SABANA DE TORRES (SANTANDER ), SAN ALBERTO (CESAR ), PUERTO WILCHES (SANTANDER ), RIONEGRO (SANTANDER ), LA ESPERANZA (NORTE DE SANTANDER ), RIONEGRO (SANTANDER )</t>
  </si>
  <si>
    <t>BARRANCABERMEJA, SABANA DE TORRES, SAN ALBERTO, PUERTO WILCHES, RIONEGRO, LA ESPERANZA, RIONEGRO</t>
  </si>
  <si>
    <t>SANTANDER, CESAR, NORTE DE SANTANDER</t>
  </si>
  <si>
    <t>PORTOFINO</t>
  </si>
  <si>
    <t>6 de 2010</t>
  </si>
  <si>
    <t>104682,43000</t>
  </si>
  <si>
    <t>EL PAUJIL (CAQUETA ), EL DONCELLO (CAQUETA ), PUERTO RICO (CAQUETA ), SAN VICENTE DEL CAGUÁN (CAQUETA )</t>
  </si>
  <si>
    <t>EL PAUJIL, EL DONCELLO, PUERTO RICO, SAN VICENTE DEL CAGUÁN</t>
  </si>
  <si>
    <t xml:space="preserve">FRONTERA ENERGY COLOMBIA CORP, SUCURSAL COLOMBIA ANTES META PETROLEUM CORP ANTESTETHYS PETROLEUM COMPANY LIMITED (40 %) , SHONA ENERGY (COLOMBIA) LIMITED (60 %) </t>
  </si>
  <si>
    <t>PRIMAVERA</t>
  </si>
  <si>
    <t>15 de 2006</t>
  </si>
  <si>
    <t>LA PRIMAVERA (VICHADA ), PAZ DE ARIPORO (CASANARE )</t>
  </si>
  <si>
    <t>LA PRIMAVERA, PAZ DE ARIPORO</t>
  </si>
  <si>
    <t xml:space="preserve">GRAN TIERRA ENERGY COLOMBIA LTD (15 %) , AMERISUR EXPLORACIÓN COLOMBIA LIMITADA (55 %) , EXPET S.A. (30 %) </t>
  </si>
  <si>
    <t>PROVINCIA P NORTE</t>
  </si>
  <si>
    <t>4968,31960</t>
  </si>
  <si>
    <t>RIONEGRO (SANTANDER )</t>
  </si>
  <si>
    <t>RIONEGRO</t>
  </si>
  <si>
    <t>PROVINCIA P SUR</t>
  </si>
  <si>
    <t>6679,45300</t>
  </si>
  <si>
    <t>SABANA DE TORRES (SANTANDER )</t>
  </si>
  <si>
    <t>SABANA DE TORRES</t>
  </si>
  <si>
    <t>PUERTO LOPEZ OESTE</t>
  </si>
  <si>
    <t>2 de 2006</t>
  </si>
  <si>
    <t>UNION TEMPORAL EXPET S.A. Y CONSULTORIA COLOMBIANA S. A</t>
  </si>
  <si>
    <t>CABUYARO (META ), PUERTO LÓPEZ (META )</t>
  </si>
  <si>
    <t>CABUYARO, PUERTO LÓPEZ</t>
  </si>
  <si>
    <t xml:space="preserve">AMERISUR EXPLORACIÓN COLOMBIA LIMITADA (54 %) , EXPET S.A. (30 %) , CONSULTORIA COLOMBIANA S.A. (16 %) , UNION TEMPORAL EXPET S.A. Y CONSULTORIA COLOMBIANA S. A (0 %) </t>
  </si>
  <si>
    <t>PULI</t>
  </si>
  <si>
    <t>BELTRÁN (CUNDINAMARCA ), GUATAQUÍ (CUNDINAMARCA ), JERUSALÉN (CUNDINAMARCA ), PULÍ (CUNDINAMARCA )</t>
  </si>
  <si>
    <t>BELTRÁN, GUATAQUÍ, JERUSALÉN, PULÍ</t>
  </si>
  <si>
    <t>PUNTERO</t>
  </si>
  <si>
    <t>22 de 2008</t>
  </si>
  <si>
    <t>25822,78760</t>
  </si>
  <si>
    <t>PURPLE ANGEL</t>
  </si>
  <si>
    <t>046 de 2012</t>
  </si>
  <si>
    <t>223761,82950</t>
  </si>
  <si>
    <t>1,10</t>
  </si>
  <si>
    <t xml:space="preserve">ECOPETROL S.A. (50 %) , ANADARKO COLOMBIA COMPANY SUCURSAL COLOMBIA (50 %) </t>
  </si>
  <si>
    <t>PUT 1</t>
  </si>
  <si>
    <t>38 de 2009</t>
  </si>
  <si>
    <t>46490,50000</t>
  </si>
  <si>
    <t>5,00</t>
  </si>
  <si>
    <t>PUERTO CAICEDO (PUTUMAYO ), ORITO (PUTUMAYO ), VILLAGARZÓN (PUTUMAYO )</t>
  </si>
  <si>
    <t>PUERTO CAICEDO, ORITO, VILLAGARZÓN</t>
  </si>
  <si>
    <t xml:space="preserve">GRAN TIERRA ENERGY COLOMBIA LTD (55 %) , LEWIS ENERGY COLOMBIA INC (45 %) </t>
  </si>
  <si>
    <t>PUT 10</t>
  </si>
  <si>
    <t>46 de 2011</t>
  </si>
  <si>
    <t>46173,54000</t>
  </si>
  <si>
    <t>ORITO (PUTUMAYO ), PUERTO CAICEDO (PUTUMAYO ), VILLAGARZÓN (PUTUMAYO )</t>
  </si>
  <si>
    <t>ORITO, PUERTO CAICEDO, VILLAGARZÓN</t>
  </si>
  <si>
    <t>PUT 12</t>
  </si>
  <si>
    <t>013 de 2012</t>
  </si>
  <si>
    <t>54433,95910</t>
  </si>
  <si>
    <t>29,00</t>
  </si>
  <si>
    <t>PUERTO ASÍS (PUTUMAYO ), PUERTO LEGUÍZAMO (PUTUMAYO )</t>
  </si>
  <si>
    <t>PUERTO ASÍS, PUERTO LEGUÍZAMO</t>
  </si>
  <si>
    <t xml:space="preserve">PLUSPETROL COLOMBIA CORPORATION SUCURSAL COLOMBIANA (40 %) , AMERISUR EXPLORACIÓN COLOMBIA LIMITADA (60 %) </t>
  </si>
  <si>
    <t>PUT 13</t>
  </si>
  <si>
    <t>53 de 2012</t>
  </si>
  <si>
    <t>55659,39000</t>
  </si>
  <si>
    <t>PUT 14</t>
  </si>
  <si>
    <t>02 de 2013</t>
  </si>
  <si>
    <t>46361,20000</t>
  </si>
  <si>
    <t>PUT 17</t>
  </si>
  <si>
    <t>052 de 2012</t>
  </si>
  <si>
    <t>EL DONCELLO (CAQUETA ), PUERTO RICO (CAQUETA ), SAN VICENTE DEL CAGUÁN (CAQUETA )</t>
  </si>
  <si>
    <t>EL DONCELLO, PUERTO RICO, SAN VICENTE DEL CAGUÁN</t>
  </si>
  <si>
    <t>PUT 2</t>
  </si>
  <si>
    <t>16 de 2009</t>
  </si>
  <si>
    <t>39119,35000</t>
  </si>
  <si>
    <t>PUERTO CAICEDO (PUTUMAYO ), PUERTO GUZMÁN (PUTUMAYO ), VILLAGARZÓN (PUTUMAYO ), MOCOA (PUTUMAYO ), PIAMONTE (CAUCA )</t>
  </si>
  <si>
    <t>PUERTO CAICEDO, PUERTO GUZMÁN, VILLAGARZÓN, MOCOA, PIAMONTE</t>
  </si>
  <si>
    <t>PUT 24</t>
  </si>
  <si>
    <t>014 de 2012</t>
  </si>
  <si>
    <t>VALLE DEL GUAMUEZ (PUTUMAYO ), ORITO (PUTUMAYO )</t>
  </si>
  <si>
    <t>VALLE DEL GUAMUEZ, ORITO</t>
  </si>
  <si>
    <t>PUT 25</t>
  </si>
  <si>
    <t>24 de 2012</t>
  </si>
  <si>
    <t>16598,19890</t>
  </si>
  <si>
    <t>PUT 3</t>
  </si>
  <si>
    <t>26 de 2011</t>
  </si>
  <si>
    <t>VAST EXPLORATION INC SUCURSAL COLOMBIA EN LIQUIDACION</t>
  </si>
  <si>
    <t xml:space="preserve">VAST EXPLORATION INC SUCURSAL COLOMBIA EN LIQUIDACION (100 %) </t>
  </si>
  <si>
    <t>PUT 30</t>
  </si>
  <si>
    <t>11 DE 2014</t>
  </si>
  <si>
    <t>38514,80000</t>
  </si>
  <si>
    <t>ALBANIA (CAQUETA ), BELÉN DE LOS ANDAQUÍES (CAQUETA ), CURILLO (CAQUETA ), SAN JOSÉ DEL FRAGUA (CAQUETA ), VALPARAÍSO (CAQUETA )</t>
  </si>
  <si>
    <t>ALBANIA, BELÉN DE LOS ANDAQUÍES, CURILLO, SAN JOSÉ DEL FRAGUA, VALPARAÍSO</t>
  </si>
  <si>
    <t>PUT 31</t>
  </si>
  <si>
    <t>12 de 2014</t>
  </si>
  <si>
    <t>14093,65000</t>
  </si>
  <si>
    <t xml:space="preserve">GRAN TIERRA ENERGY COLOMBIA LTD (65 %) , CONSORCIO GRAN TIERRA - PETROAMERICA (0 %) , GRAN TIERRA COLOMBIA INC SUCURSAL (35 %) </t>
  </si>
  <si>
    <t>PUT 4</t>
  </si>
  <si>
    <t>20 de 2009</t>
  </si>
  <si>
    <t>51333,53000</t>
  </si>
  <si>
    <t>VALLE DEL GUAMUEZ (PUTUMAYO ), PUERTO ASÍS (PUTUMAYO ), PUERTO CAICEDO (PUTUMAYO ), ORITO (PUTUMAYO )</t>
  </si>
  <si>
    <t>VALLE DEL GUAMUEZ, PUERTO ASÍS, PUERTO CAICEDO, ORITO</t>
  </si>
  <si>
    <t>PUT 5</t>
  </si>
  <si>
    <t>39 de 2012</t>
  </si>
  <si>
    <t>RANGE RESOURCES LTD SUCURSAL COLOMBIA</t>
  </si>
  <si>
    <t>ALBANIA (CAQUETA ), SAN JOSÉ DEL FRAGUA (CAQUETA ), BELÉN DE LOS ANDAQUÍES (CAQUETA )</t>
  </si>
  <si>
    <t>ALBANIA, SAN JOSÉ DEL FRAGUA, BELÉN DE LOS ANDAQUÍES</t>
  </si>
  <si>
    <t xml:space="preserve">RANGE RESOURCES LTD SUCURSAL COLOMBIA (30 %) , ÓPTIMA OIL CORP COLOMBIA (70 %) </t>
  </si>
  <si>
    <t>PUT 6</t>
  </si>
  <si>
    <t>70 de 2011</t>
  </si>
  <si>
    <t>PETRO CARIBBEAN RESOURCES LTD</t>
  </si>
  <si>
    <t>16748,78000</t>
  </si>
  <si>
    <t>SAN MIGUEL (PUTUMAYO ), VALLE DEL GUAMUEZ (PUTUMAYO )</t>
  </si>
  <si>
    <t>SAN MIGUEL, VALLE DEL GUAMUEZ</t>
  </si>
  <si>
    <t xml:space="preserve">PETRO CARIBBEAN RESOURCES LTD (100 %) </t>
  </si>
  <si>
    <t>PUT 7</t>
  </si>
  <si>
    <t>71 de 2011</t>
  </si>
  <si>
    <t>52684,53000</t>
  </si>
  <si>
    <t>SAN MIGUEL (PUTUMAYO ), VALLE DEL GUAMUEZ (PUTUMAYO ), PUERTO ASÍS (PUTUMAYO )</t>
  </si>
  <si>
    <t>SAN MIGUEL, VALLE DEL GUAMUEZ, PUERTO ASÍS</t>
  </si>
  <si>
    <t>PUT 8</t>
  </si>
  <si>
    <t>51 de 2011</t>
  </si>
  <si>
    <t>41601,62000</t>
  </si>
  <si>
    <t xml:space="preserve">VETRA EXPLORACION Y PRODUCCION COLOMBIA S.A.S. ANTES PETROTESTING COLOMBIA S.A. (50 %) , AMERISUR EXPLORACIÓN COLOMBIA LIMITADA (50 %) </t>
  </si>
  <si>
    <t>PUT 9</t>
  </si>
  <si>
    <t>28 de 2011</t>
  </si>
  <si>
    <t>49150,49750</t>
  </si>
  <si>
    <t>PUTUMAYO PIEDEMONTE NORTE</t>
  </si>
  <si>
    <t>52 de 2009</t>
  </si>
  <si>
    <t>31865,88000</t>
  </si>
  <si>
    <t>VILLAGARZÓN (PUTUMAYO ), SAN FRANCISCO (PUTUMAYO ), MOCOA (PUTUMAYO )</t>
  </si>
  <si>
    <t>VILLAGARZÓN, SAN FRANCISCO, MOCOA</t>
  </si>
  <si>
    <t xml:space="preserve">GRAN TIERRA ENERGY COLOMBIA LTD (70 %) , CEPSA COLOMBIA S.A. (30 %) </t>
  </si>
  <si>
    <t>PUTUMAYO PIEDEMONTE SUR</t>
  </si>
  <si>
    <t>53 de 2009</t>
  </si>
  <si>
    <t>29905,37000</t>
  </si>
  <si>
    <t>IPIALES (NARIÑO ), ORITO (PUTUMAYO ), POTOSÍ (NARIÑO )</t>
  </si>
  <si>
    <t>IPIALES, ORITO, POTOSÍ</t>
  </si>
  <si>
    <t>NARIÑO, PUTUMAYO</t>
  </si>
  <si>
    <t>FASE II y III UNIFICADAS</t>
  </si>
  <si>
    <t>PUTUMAYO WEST A</t>
  </si>
  <si>
    <t>11 de 2007</t>
  </si>
  <si>
    <t>CÓRDOBA (NARIÑO ), IPIALES (NARIÑO ), MOCOA (PUTUMAYO ), ORITO (PUTUMAYO ), POTOSÍ (NARIÑO ), PUERRES (NARIÑO ), PUERTO CAICEDO (PUTUMAYO ), SAN FRANCISCO (PUTUMAYO ), SANTIAGO (PUTUMAYO ), VILLAGARZÓN (PUTUMAYO )</t>
  </si>
  <si>
    <t>CÓRDOBA, IPIALES, MOCOA, ORITO, POTOSÍ, PUERRES, PUERTO CAICEDO, SAN FRANCISCO, SANTIAGO, VILLAGARZÓN</t>
  </si>
  <si>
    <t>QUEBRADA LARGA</t>
  </si>
  <si>
    <t>BOLÍVAR (SANTANDER ), CIMITARRA (SANTANDER ), LANDÁZURI (SANTANDER ), VÉLEZ (SANTANDER )</t>
  </si>
  <si>
    <t>BOLÍVAR, CIMITARRA, LANDÁZURI, VÉLEZ</t>
  </si>
  <si>
    <t>QUEBRADA ROJA</t>
  </si>
  <si>
    <t>218,35100</t>
  </si>
  <si>
    <t>BARRANCABERMEJA (SANTANDER )</t>
  </si>
  <si>
    <t>BARRANCABERMEJA</t>
  </si>
  <si>
    <t>QUIFA</t>
  </si>
  <si>
    <t xml:space="preserve">FRONTERA ENERGY COLOMBIA CORP, SUCURSAL COLOMBIA ANTES META PETROLEUM CORP ANTESTETHYS PETROLEUM COMPANY LIMITED (60 %) , ECOPETROL S.A. (40 %) </t>
  </si>
  <si>
    <t>QUIMBAYA</t>
  </si>
  <si>
    <t>2207,57970</t>
  </si>
  <si>
    <t>CHAPARRAL (TOLIMA ), ORTEGA (TOLIMA )</t>
  </si>
  <si>
    <t>CHAPARRAL, ORTEGA</t>
  </si>
  <si>
    <t>RANCHO HERMOSO</t>
  </si>
  <si>
    <t>RC-10</t>
  </si>
  <si>
    <t>38 de 2007</t>
  </si>
  <si>
    <t>Ronda Caribe 2007</t>
  </si>
  <si>
    <t>133827,11030</t>
  </si>
  <si>
    <t xml:space="preserve">ONGC VIDESH LIMITED SUCURSAL COLOMBIANA (50 %) , ECOPETROL S.A. (50 %) </t>
  </si>
  <si>
    <t>RC-11</t>
  </si>
  <si>
    <t>39 de 2007</t>
  </si>
  <si>
    <t>MAICAO (LA GUAJIRA ), URIBIA (LA GUAJIRA )</t>
  </si>
  <si>
    <t>MAICAO, URIBIA</t>
  </si>
  <si>
    <t xml:space="preserve">ECOPETROL S.A. (50 %) , REPSOL EXPLORACION COLOMBIA SA (50 %) </t>
  </si>
  <si>
    <t>RC-12</t>
  </si>
  <si>
    <t>40 de 2007</t>
  </si>
  <si>
    <t>135235,52080</t>
  </si>
  <si>
    <t>RC-4</t>
  </si>
  <si>
    <t>32 de 2007</t>
  </si>
  <si>
    <t>16,00</t>
  </si>
  <si>
    <t xml:space="preserve">ECOPETROL S.A. (32 %) , EQUION ENERGÍA LIMITED (40,56 %) , PERENCO OIL AND GAS COLOMBIA LIMITED (27,44 %) </t>
  </si>
  <si>
    <t>RC-5</t>
  </si>
  <si>
    <t>33 de 2007</t>
  </si>
  <si>
    <t>RC-6</t>
  </si>
  <si>
    <t>34 de 2007</t>
  </si>
  <si>
    <t xml:space="preserve">PERENCO OIL AND GAS COLOMBIA LIMITED (40 %) , ECOPETROL S.A. (30 %) , HESS COLOMBIA LIMITED CANCELADA (30 %) </t>
  </si>
  <si>
    <t>RC-7</t>
  </si>
  <si>
    <t>35 de 2007</t>
  </si>
  <si>
    <t>50409,03130</t>
  </si>
  <si>
    <t>JUAN DE ACOSTA (ATLANTICO ), LURUACO (ATLANTICO ), PIOJÓ (ATLANTICO ), SABANALARGA (ATLANTICO ), SANTA CATALINA (BOLIVAR ), TUBARÁ (ATLANTICO ), USIACURÍ (ATLANTICO )</t>
  </si>
  <si>
    <t>JUAN DE ACOSTA, LURUACO, PIOJÓ, SABANALARGA, SANTA CATALINA, TUBARÁ, USIACURÍ</t>
  </si>
  <si>
    <t>ATLANTICO, BOLIVAR</t>
  </si>
  <si>
    <t>RC-8</t>
  </si>
  <si>
    <t>36 de 2007</t>
  </si>
  <si>
    <t xml:space="preserve">ONGC VIDESH LIMITED SUCURSAL COLOMBIANA (40 %) , PERENCO OIL AND GAS COLOMBIA LIMITED (20 %) , ECOPETROL S.A. (40 %) </t>
  </si>
  <si>
    <t>RC-9</t>
  </si>
  <si>
    <t>37 de 2007</t>
  </si>
  <si>
    <t>ECOPETROL COSTA AFUERA COLOMBIA S A S</t>
  </si>
  <si>
    <t>MANAURE (LA GUAJIRA ), URIBIA (LA GUAJIRA )</t>
  </si>
  <si>
    <t>MANAURE, URIBIA</t>
  </si>
  <si>
    <t xml:space="preserve">ONGC VIDESH LIMITED SUCURSAL COLOMBIANA (50 %) , ECOPETROL COSTA AFUERA COLOMBIA S A S (50 %) </t>
  </si>
  <si>
    <t>RECETOR</t>
  </si>
  <si>
    <t>RIO ARIARI</t>
  </si>
  <si>
    <t>124253,17660</t>
  </si>
  <si>
    <t>MAPIRIPÁN (META ), PUERTO CONCORDIA (META ), PUERTO LLERAS (META ), PUERTO RICO (META ), SAN JUAN DE ARAMA (META ), VISTAHERMOSA (META )</t>
  </si>
  <si>
    <t>MAPIRIPÁN, PUERTO CONCORDIA, PUERTO LLERAS, PUERTO RICO, SAN JUAN DE ARAMA, VISTAHERMOSA</t>
  </si>
  <si>
    <t>MAPIRIPÁN (META ), PUERTO LLERAS (META ), SAN JOSÉ DEL GUAVIARE (GUAVIARE ), SAN JUAN DE ARAMA (META ), VISTAHERMOSA (META )</t>
  </si>
  <si>
    <t>MAPIRIPÁN, PUERTO LLERAS, SAN JOSÉ DEL GUAVIARE, SAN JUAN DE ARAMA, VISTAHERMOSA</t>
  </si>
  <si>
    <t>META, GUAVIARE</t>
  </si>
  <si>
    <t>RIO CABRERA</t>
  </si>
  <si>
    <t>ALPUJARRA (TOLIMA ), VILLAVIEJA (HUILA ), BARAYA (HUILA )</t>
  </si>
  <si>
    <t>ALPUJARRA, VILLAVIEJA, BARAYA</t>
  </si>
  <si>
    <t>TOLIMA, HUILA</t>
  </si>
  <si>
    <t>RÍO CHITAMENA</t>
  </si>
  <si>
    <t>RIO CRAVO</t>
  </si>
  <si>
    <t>SAN LUIS DE PALENQUE (CASANARE )</t>
  </si>
  <si>
    <t>SAN LUIS DE PALENQUE</t>
  </si>
  <si>
    <t>RIO DE ORO</t>
  </si>
  <si>
    <t>IBEROAMERICANA DE HIDROCARBUROS CQ EXPLORACION Y PRODUCCION SAS</t>
  </si>
  <si>
    <t>TIBÚ (NORTE DE SANTANDER ), TEORAMA (NORTE DE SANTANDER )</t>
  </si>
  <si>
    <t>TIBÚ, TEORAMA</t>
  </si>
  <si>
    <t xml:space="preserve">IBEROAMERICANA DE HIDROCARBUROS CQ EXPLORACION Y PRODUCCION SAS (100 %) </t>
  </si>
  <si>
    <t>RIO GUAYABITO</t>
  </si>
  <si>
    <t>08 de 2006</t>
  </si>
  <si>
    <t>CIMITARRA (SANTANDER ), LANDÁZURI (SANTANDER ), PUERTO PARRA (SANTANDER ), SIMACOTA (SANTANDER )</t>
  </si>
  <si>
    <t>CIMITARRA, LANDÁZURI, PUERTO PARRA, SIMACOTA</t>
  </si>
  <si>
    <t>RIO HORTA</t>
  </si>
  <si>
    <t>OTANCHE (BOYACA ), PUERTO BOYACÁ (BOYACA ), QUÍPAMA (BOYACA ), CAPARRAPÍ (CUNDINAMARCA ), PUERTO SALGAR (CUNDINAMARCA ), YACOPÍ (CUNDINAMARCA ), BOLÍVAR (SANTANDER )</t>
  </si>
  <si>
    <t>OTANCHE, PUERTO BOYACÁ, QUÍPAMA, CAPARRAPÍ, PUERTO SALGAR, YACOPÍ, BOLÍVAR</t>
  </si>
  <si>
    <t>BOYACA, CUNDINAMARCA, SANTANDER</t>
  </si>
  <si>
    <t>RIO META</t>
  </si>
  <si>
    <t>10675,84450</t>
  </si>
  <si>
    <t>RÍO OPIA</t>
  </si>
  <si>
    <t>RIO PAEZ</t>
  </si>
  <si>
    <t>RIO TUA</t>
  </si>
  <si>
    <t>AGUAZUL (CASANARE ), BARRANCA DE UPÍA (META ), CABUYARO (META ), MANÍ (CASANARE ), MONTERREY (CASANARE ), PARATEBUENO (CUNDINAMARCA ), TAURAMENA (CASANARE ), VILLANUEVA (CASANARE ), YOPAL (CASANARE )</t>
  </si>
  <si>
    <t>AGUAZUL, BARRANCA DE UPÍA, CABUYARO, MANÍ, MONTERREY, PARATEBUENO, TAURAMENA, VILLANUEVA, YOPAL</t>
  </si>
  <si>
    <t xml:space="preserve">PERENCO OIL AND GAS COLOMBIA LIMITED (50 %) , OCCIDENTAL ANDINA LLC (25 %) , OCCIDENTAL DE COLOMBIA LLC (25 %) </t>
  </si>
  <si>
    <t>RIO VERDE</t>
  </si>
  <si>
    <t>28738,14200</t>
  </si>
  <si>
    <t>YOPAL (CASANARE )</t>
  </si>
  <si>
    <t>YOPAL</t>
  </si>
  <si>
    <t>RIO YAYA</t>
  </si>
  <si>
    <t>AIPE (HUILA ), ATACO (TOLIMA ), COYAIMA (TOLIMA ), NATAGAIMA (TOLIMA ), NEIVA (HUILA ), PALERMO (HUILA ), PLANADAS (TOLIMA ), VILLAVIEJA (HUILA )</t>
  </si>
  <si>
    <t>AIPE, ATACO, COYAIMA, NATAGAIMA, NEIVA, PALERMO, PLANADAS, VILLAVIEJA</t>
  </si>
  <si>
    <t xml:space="preserve">NEXEN PETROLEUM COLOMBIA LIMITED (50 %) , REPSOL EXPLORACION COLOMBIA SA (50 %) </t>
  </si>
  <si>
    <t>RIO ZULIA</t>
  </si>
  <si>
    <t>CÚCUTA (NORTE DE SANTANDER )</t>
  </si>
  <si>
    <t>CÚCUTA</t>
  </si>
  <si>
    <t>RONDÓN</t>
  </si>
  <si>
    <t>ROSABLANCA</t>
  </si>
  <si>
    <t>16 de 2007</t>
  </si>
  <si>
    <t>GOLD OIL PLC SUCURSAL COLOMBIA</t>
  </si>
  <si>
    <t>44392,18000</t>
  </si>
  <si>
    <t>TAMALAMEQUE (CESAR ), PELAYA (CESAR ), LA GLORIA (CESAR ), AGUACHICA (CESAR ), GAMARRA (CESAR )</t>
  </si>
  <si>
    <t>TAMALAMEQUE, PELAYA, LA GLORIA, AGUACHICA, GAMARRA</t>
  </si>
  <si>
    <t xml:space="preserve">GOLD OIL PLC SUCURSAL COLOMBIA (100 %) </t>
  </si>
  <si>
    <t>FASE IV , FASE V y FASE VI UNIFICADAS</t>
  </si>
  <si>
    <t>RUBIALES</t>
  </si>
  <si>
    <t>RUMIYACO</t>
  </si>
  <si>
    <t>51 de 2009</t>
  </si>
  <si>
    <t>SAN MIGUEL (PUTUMAYO ), VALLE DEL GUAMUEZ (PUTUMAYO ), IPIALES (NARIÑO ), ORITO (PUTUMAYO )</t>
  </si>
  <si>
    <t>SAN MIGUEL, VALLE DEL GUAMUEZ, IPIALES, ORITO</t>
  </si>
  <si>
    <t>SABANERO</t>
  </si>
  <si>
    <t>17 de 2007</t>
  </si>
  <si>
    <t>35426,86780</t>
  </si>
  <si>
    <t>SALTARIN</t>
  </si>
  <si>
    <t>4 de 2007</t>
  </si>
  <si>
    <t>SANTA ROSALÍA (VICHADA ), CUMARIBO (VICHADA )</t>
  </si>
  <si>
    <t>SANTA ROSALÍA, CUMARIBO</t>
  </si>
  <si>
    <t>SAMAN</t>
  </si>
  <si>
    <t>19 de 2006</t>
  </si>
  <si>
    <t>68346,00000</t>
  </si>
  <si>
    <t>SAN PEDRO (SUCRE ), LOS PALMITOS (SUCRE ), CÓRDOBA (BOLIVAR ), OVEJAS (SUCRE ), ZAMBRANO (BOLIVAR ), EL CARMEN DE BOLÍVAR (BOLIVAR ), SAN JACINTO (BOLIVAR ), SAN JUAN NEPOMUCENO (BOLIVAR ), EL GUAMO (BOLIVAR )</t>
  </si>
  <si>
    <t>SAN PEDRO, LOS PALMITOS, CÓRDOBA, OVEJAS, ZAMBRANO, EL CARMEN DE BOLÍVAR, SAN JACINTO, SAN JUAN NEPOMUCENO, EL GUAMO</t>
  </si>
  <si>
    <t>SAMICHAY</t>
  </si>
  <si>
    <t>SAN VICENTE DEL CAGUÁN (CAQUETA ), PUERTO RICO (CAQUETA ), EL DONCELLO (CAQUETA ), EL PAUJIL (CAQUETA ), LA MONTAÑITA (CAQUETA ), CARTAGENA DEL CHAIRÁ (CAQUETA ), SOLANO (CAQUETA ), PUERTO LEGUÍZAMO (PUTUMAYO )</t>
  </si>
  <si>
    <t>SAN VICENTE DEL CAGUÁN, PUERTO RICO, EL DONCELLO, EL PAUJIL, LA MONTAÑITA, CARTAGENA DEL CHAIRÁ, SOLANO, PUERTO LEGUÍZAMO</t>
  </si>
  <si>
    <t>SAMICHAY A</t>
  </si>
  <si>
    <t>74 de 2011</t>
  </si>
  <si>
    <t>230816,24700</t>
  </si>
  <si>
    <t>PUERTO LEGUÍZAMO (PUTUMAYO ), SOLANO (CAQUETA ), CARTAGENA DEL CHAIRÁ (CAQUETA ), LA MONTAÑITA (CAQUETA )</t>
  </si>
  <si>
    <t>PUERTO LEGUÍZAMO, SOLANO, CARTAGENA DEL CHAIRÁ, LA MONTAÑITA</t>
  </si>
  <si>
    <t>PUTUMAYO, CAQUETA</t>
  </si>
  <si>
    <t>SAMICHAY B</t>
  </si>
  <si>
    <t>75 de 2011</t>
  </si>
  <si>
    <t>215802,02000</t>
  </si>
  <si>
    <t>CARTAGENA DEL CHAIRÁ (CAQUETA ), SAN VICENTE DEL CAGUÁN (CAQUETA )</t>
  </si>
  <si>
    <t>CARTAGENA DEL CHAIRÁ, SAN VICENTE DEL CAGUÁN</t>
  </si>
  <si>
    <t>SAN ANTONIO</t>
  </si>
  <si>
    <t>18 de 2009</t>
  </si>
  <si>
    <t>THX ENERGY SUCURSAL COLOMBIA - EN LIQUIDACION JUDICIAL ANTES THORNELOE ENERGY SUCURSAL COLOMBIA</t>
  </si>
  <si>
    <t xml:space="preserve">THX ENERGY SUCURSAL COLOMBIA - EN LIQUIDACION JUDICIAL ANTES THORNELOE ENERGY SUCURSAL COLOMBIA (72 %) , GRAN TIERRA ENERGY CORP. SUCURSAL  ANTES SUROCO ENERGY S.L.U CANCELADA (28 %) </t>
  </si>
  <si>
    <t>SAN BERNARDO</t>
  </si>
  <si>
    <t>ANAPOIMA (CUNDINAMARCA ), ARBELÁEZ (CUNDINAMARCA ), BOGOTÁ, D.C. (D.C. ), CABRERA (CUNDINAMARCA ), EL COLEGIO (CUNDINAMARCA ), FUSAGASUGÁ (CUNDINAMARCA ), GRANADA (CUNDINAMARCA ), PANDI (CUNDINAMARCA ), PASCA (CUNDINAMARCA ), SAN ANTONIO DEL TEQUENDAMA (CUNDINAMARCA ), SAN BERNARDO (CUNDINAMARCA ), SIBATÉ (CUNDINAMARCA ), SOACHA (CUNDINAMARCA ), TIBACUY (CUNDINAMARCA ), UNE (CUNDINAMARCA ), VENECIA (CUNDINAMARCA )</t>
  </si>
  <si>
    <t>ANAPOIMA, ARBELÁEZ, BOGOTÁ, D.C., CABRERA, EL COLEGIO, FUSAGASUGÁ, GRANADA, PANDI, PASCA, SAN ANTONIO DEL TEQUENDAMA, SAN BERNARDO, SIBATÉ, SOACHA, TIBACUY, UNE, VENECIA</t>
  </si>
  <si>
    <t>CUNDINAMARCA, D.C.</t>
  </si>
  <si>
    <t xml:space="preserve">NEXEN PETROLEUM COLOMBIA LIMITED (35 %) , PERENCO OIL AND GAS COLOMBIA LIMITED (35 %) , CEPSA COLOMBIA S.A. (30 %) </t>
  </si>
  <si>
    <t>SAN GABRIEL</t>
  </si>
  <si>
    <t>BELÉN DE LOS ANDAQUÍES (CAQUETA ), SAN JOSÉ DEL FRAGUA (CAQUETA ), SANTA ROSA (CAUCA ), PIAMONTE (CAUCA ), SAN AGUSTÍN (HUILA ), PITALITO (HUILA ), ACEVEDO (HUILA )</t>
  </si>
  <si>
    <t>BELÉN DE LOS ANDAQUÍES, SAN JOSÉ DEL FRAGUA, SANTA ROSA, PIAMONTE, SAN AGUSTÍN, PITALITO, ACEVEDO</t>
  </si>
  <si>
    <t>CAQUETA, CAUCA, HUILA</t>
  </si>
  <si>
    <t>SAN PABLO</t>
  </si>
  <si>
    <t>15 de 2007</t>
  </si>
  <si>
    <t>SANGRETORO</t>
  </si>
  <si>
    <t>67 de 2011</t>
  </si>
  <si>
    <t>155933,75000</t>
  </si>
  <si>
    <t>SANTA CLARA</t>
  </si>
  <si>
    <t>5283,92320</t>
  </si>
  <si>
    <t>PALERMO (HUILA ), NEIVA (HUILA )</t>
  </si>
  <si>
    <t>PALERMO, NEIVA</t>
  </si>
  <si>
    <t>SANTA ISABEL</t>
  </si>
  <si>
    <t>3 de 2010</t>
  </si>
  <si>
    <t>272,64000</t>
  </si>
  <si>
    <t>PUERTO WILCHES (SANTANDER ), MORALES (BOLIVAR ), GAMARRA (CESAR ), AGUACHICA (CESAR )</t>
  </si>
  <si>
    <t>PUERTO WILCHES, MORALES, GAMARRA, AGUACHICA</t>
  </si>
  <si>
    <t>SANTANDER, BOLIVAR, CESAR</t>
  </si>
  <si>
    <t>SANTA MARIA</t>
  </si>
  <si>
    <t>MANÍ (CASANARE ), OROCUÉ (CASANARE ), PUERTO GAITÁN (META ), PUERTO LÓPEZ (META )</t>
  </si>
  <si>
    <t>MANÍ, OROCUÉ, PUERTO GAITÁN, PUERTO LÓPEZ</t>
  </si>
  <si>
    <t>SANTACRUZ</t>
  </si>
  <si>
    <t>12 de 2008</t>
  </si>
  <si>
    <t>PUERTO SANTANDER (NORTE DE SANTANDER ), CÚCUTA (NORTE DE SANTANDER ), TIBÚ (NORTE DE SANTANDER )</t>
  </si>
  <si>
    <t>PUERTO SANTANDER, CÚCUTA, TIBÚ</t>
  </si>
  <si>
    <t>SANTANA</t>
  </si>
  <si>
    <t>SERRANIA</t>
  </si>
  <si>
    <t>23 de 2008</t>
  </si>
  <si>
    <t>44846,96930</t>
  </si>
  <si>
    <t>LA MACARENA (META ), URIBE (META )</t>
  </si>
  <si>
    <t>LA MACARENA, URIBE</t>
  </si>
  <si>
    <t xml:space="preserve">HOUSTON AMERICA ENERGY CORP SUCURSAL COLOMBIA (12,5 %) , SHONA ENERGY (COLOMBIA) LIMITED (86,5 %) , HUPECOL OPERATING CO LLC (1 %) </t>
  </si>
  <si>
    <t>SIERRA</t>
  </si>
  <si>
    <t>08 de 2010</t>
  </si>
  <si>
    <t>LÉRIDA (TOLIMA ), AMBALEMA (TOLIMA ), VENADILLO (TOLIMA )</t>
  </si>
  <si>
    <t>LÉRIDA, AMBALEMA, VENADILLO</t>
  </si>
  <si>
    <t xml:space="preserve">CANACOL ENERGY COLOMBIA SAS (75,5 %) , GEOPARK COLOMBIA S.A.S (24,5 %) </t>
  </si>
  <si>
    <t>SIERRA NEVADA</t>
  </si>
  <si>
    <t>7 de 2007</t>
  </si>
  <si>
    <t>1206,24000</t>
  </si>
  <si>
    <t>PIJIÑO DEL CARMEN (MAGDALENA )</t>
  </si>
  <si>
    <t>PIJIÑO DEL CARMEN</t>
  </si>
  <si>
    <t>SIERRA NEVADA 2</t>
  </si>
  <si>
    <t>ALGARROBO (MAGDALENA ), ARIGUANÍ (MAGDALENA ), ASTREA (CESAR ), BOSCONIA (CESAR ), CHIMICHAGUA (CESAR ), EL BANCO (MAGDALENA ), EL COPEY (CESAR ), EL PASO (CESAR ), GUAMAL (MAGDALENA ), SABANAS DE SAN ANGEL (MAGDALENA ), SAN SEBASTIÁN DE BUENAVISTA (MAGDALENA ), SANTA ANA (MAGDALENA ), VALLEDUPAR (CESAR )</t>
  </si>
  <si>
    <t>ALGARROBO, ARIGUANÍ, ASTREA, BOSCONIA, CHIMICHAGUA, EL BANCO, EL COPEY, EL PASO, GUAMAL, SABANAS DE SAN ANGEL, SAN SEBASTIÁN DE BUENAVISTA, SANTA ANA, VALLEDUPAR</t>
  </si>
  <si>
    <t>SILVESTRE</t>
  </si>
  <si>
    <t>31 de 2007</t>
  </si>
  <si>
    <t>DIBULLA (LA GUAJIRA ), RIOHACHA (LA GUAJIRA ), MANAURE (LA GUAJIRA )</t>
  </si>
  <si>
    <t>DIBULLA, RIOHACHA, MANAURE</t>
  </si>
  <si>
    <t>SIMON</t>
  </si>
  <si>
    <t>SIN OFF 7</t>
  </si>
  <si>
    <t>9 DEL 2014</t>
  </si>
  <si>
    <t>176748,36000</t>
  </si>
  <si>
    <t xml:space="preserve">SHELL EXPLORATION AND PRODUCTION COLOMBIA GMBH (SEPC) SUCURSAL COLOMBIA (65 %) , ECOPETROL S.A. (35 %) , UNION TEMPORAL BLOQUE SIN OFF (0 %) </t>
  </si>
  <si>
    <t>SIRIRI</t>
  </si>
  <si>
    <t>56682,90900</t>
  </si>
  <si>
    <t>CUBARÁ (BOYACA ), TOLEDO (NORTE DE SANTANDER )</t>
  </si>
  <si>
    <t>CUBARÁ, TOLEDO</t>
  </si>
  <si>
    <t>BOYACA, NORTE DE SANTANDER</t>
  </si>
  <si>
    <t>SN 1</t>
  </si>
  <si>
    <t>11 de 2012</t>
  </si>
  <si>
    <t>203564,27320</t>
  </si>
  <si>
    <t>TIERRALTA (CORDOBA ), VALENCIA (CORDOBA ), APARTADÓ (ANTIOQUIA ), TURBO (ANTIOQUIA ), SAN PEDRO DE URABA (ANTIOQUIA ), NECOCLÍ (ANTIOQUIA ), ARBOLETES (ANTIOQUIA )</t>
  </si>
  <si>
    <t>TIERRALTA, VALENCIA, APARTADÓ, TURBO, SAN PEDRO DE URABA, NECOCLÍ, ARBOLETES</t>
  </si>
  <si>
    <t>CORDOBA, ANTIOQUIA</t>
  </si>
  <si>
    <t xml:space="preserve">GRAN TIERRA ENERGY COLOMBIA LTD (60 %) , PLUSPETROL COLOMBIA CORPORATION SUCURSAL COLOMBIANA (40 %) </t>
  </si>
  <si>
    <t>SN 11</t>
  </si>
  <si>
    <t>No. 26 de 2014</t>
  </si>
  <si>
    <t>MAUREL &amp; PROM SA SUR AMERICA</t>
  </si>
  <si>
    <t>CERETÉ (CORDOBA ), MONTERÍA (CORDOBA ), SAN CARLOS (CORDOBA ), SAN PELAYO (CORDOBA )</t>
  </si>
  <si>
    <t>CERETÉ, MONTERÍA, SAN CARLOS, SAN PELAYO</t>
  </si>
  <si>
    <t>CORDOBA</t>
  </si>
  <si>
    <t xml:space="preserve">MAUREL &amp; PROM SA SUR AMERICA (100 %) </t>
  </si>
  <si>
    <t>SN 15</t>
  </si>
  <si>
    <t>13 DE 2014</t>
  </si>
  <si>
    <t>45472,51000</t>
  </si>
  <si>
    <t>CARTAGENA (BOLIVAR ), CLEMENCIA (BOLIVAR ), SANTA CATALINA (BOLIVAR ), SANTA ROSA (BOLIVAR ), TURBACO (BOLIVAR ), VILLANUEVA (BOLIVAR )</t>
  </si>
  <si>
    <t>CARTAGENA, CLEMENCIA, SANTA CATALINA, SANTA ROSA, TURBACO, VILLANUEVA</t>
  </si>
  <si>
    <t>SN 18</t>
  </si>
  <si>
    <t>14 DE 2014</t>
  </si>
  <si>
    <t>101551,00000</t>
  </si>
  <si>
    <t>MONTELÍBANO (CORDOBA ), MONTERÍA (CORDOBA ), PLANETA RICA (CORDOBA ), TIERRALTA (CORDOBA )</t>
  </si>
  <si>
    <t>MONTELÍBANO, MONTERÍA, PLANETA RICA, TIERRALTA</t>
  </si>
  <si>
    <t>SN 3</t>
  </si>
  <si>
    <t>10 de 2012</t>
  </si>
  <si>
    <t>195407,98340</t>
  </si>
  <si>
    <t>TIERRALTA (CORDOBA ), VALENCIA (CORDOBA ), MONTERÍA (CORDOBA ), SAN PEDRO DE URABA (ANTIOQUIA ), ARBOLETES (ANTIOQUIA )</t>
  </si>
  <si>
    <t>TIERRALTA, VALENCIA, MONTERÍA, SAN PEDRO DE URABA, ARBOLETES</t>
  </si>
  <si>
    <t xml:space="preserve">GRAN TIERRA ENERGY COLOMBIA LTD (51 %) , PERENCO COLOMBIA LIMITED (49 %) </t>
  </si>
  <si>
    <t>SN 8</t>
  </si>
  <si>
    <t>15 DE 2014</t>
  </si>
  <si>
    <t>63469,21000</t>
  </si>
  <si>
    <t>MONTERÍA (CORDOBA ), SAN CARLOS (CORDOBA )</t>
  </si>
  <si>
    <t>MONTERÍA, SAN CARLOS</t>
  </si>
  <si>
    <t>SN 9</t>
  </si>
  <si>
    <t>25 DE 2014</t>
  </si>
  <si>
    <t>CLEANENERGY RESOURCES S.A.S</t>
  </si>
  <si>
    <t>126925,05000</t>
  </si>
  <si>
    <t>CERETÉ (CORDOBA ), CIÉNAGA DE ORO (CORDOBA ), MONTERÍA (CORDOBA ), PLANETA RICA (CORDOBA ), PUEBLO NUEVO (CORDOBA ), SAHAGÚN (CORDOBA ), SAN CARLOS (CORDOBA )</t>
  </si>
  <si>
    <t>CERETÉ, CIÉNAGA DE ORO, MONTERÍA, PLANETA RICA, PUEBLO NUEVO, SAHAGÚN, SAN CARLOS</t>
  </si>
  <si>
    <t xml:space="preserve">CLEANENERGY RESOURCES S.A.S (100 %) </t>
  </si>
  <si>
    <t>SOGAMOSO</t>
  </si>
  <si>
    <t>1495,30530</t>
  </si>
  <si>
    <t>BARRANCABERMEJA (SANTANDER ), PUERTO WILCHES (SANTANDER )</t>
  </si>
  <si>
    <t>BARRANCABERMEJA, PUERTO WILCHES</t>
  </si>
  <si>
    <t>SSJN-1</t>
  </si>
  <si>
    <t>54 de 2008</t>
  </si>
  <si>
    <t>167273,71000</t>
  </si>
  <si>
    <t>BARANOA (ATLANTICO ), BARRANQUILLA (ATLANTICO ), CANDELARIA (ATLANTICO ), CARTAGENA (BOLIVAR ), CLEMENCIA (BOLIVAR ), GALAPA (ATLANTICO ), JUAN DE ACOSTA (ATLANTICO ), LURUACO (ATLANTICO ), MALAMBO (ATLANTICO ), MANATÍ (ATLANTICO ), PALMAR DE VARELA (ATLANTICO ), POLONUEVO (ATLANTICO ), PONEDERA (ATLANTICO ), PUERTO COLOMBIA (ATLANTICO ), REPELÓN (ATLANTICO ), SABANALARGA (ATLANTICO ), SALAMINA (MAGDALENA ), SANTA CATALINA (BOLIVAR ), SANTA ROSA (BOLIVAR ), SANTO TOMÁS (ATLANTICO ), TUBARÁ (ATLANTICO ), USIACURÍ (ATLANTICO ), VILLANUEVA (BOLIVAR )</t>
  </si>
  <si>
    <t>BARANOA, BARRANQUILLA, CANDELARIA, CARTAGENA, CLEMENCIA, GALAPA, JUAN DE ACOSTA, LURUACO, MALAMBO, MANATÍ, PALMAR DE VARELA, POLONUEVO, PONEDERA, PUERTO COLOMBIA, REPELÓN, SABANALARGA, SALAMINA, SANTA CATALINA, SANTA ROSA, SANTO TOMÁS, TUBARÁ, USIACURÍ, VILLANUEVA</t>
  </si>
  <si>
    <t>ATLANTICO, BOLIVAR, MAGDALENA</t>
  </si>
  <si>
    <t xml:space="preserve">LEWIS ENERGY COLOMBIA INC (50 %) , HOCOL S.A. (50 %) </t>
  </si>
  <si>
    <t>SSJN-3</t>
  </si>
  <si>
    <t>52 de 2008</t>
  </si>
  <si>
    <t>TENERIFE (MAGDALENA ), EL GUAMO (BOLIVAR ), CHIVOLO (MAGDALENA ), PEDRAZA (MAGDALENA ), ZAPAYÁN (MAGDALENA ), CONCORDIA (MAGDALENA ), ARROYOHONDO (BOLIVAR ), SUAN (ATLANTICO ), CALAMAR (BOLIVAR ), CERRO SAN ANTONIO (MAGDALENA ), SANTA LUCÍA (ATLANTICO ), EL PIÑON (MAGDALENA ), CAMPO DE LA CRUZ (ATLANTICO ), MANATÍ (ATLANTICO ), CANDELARIA (ATLANTICO ), SALAMINA (MAGDALENA ), PIVIJAY (MAGDALENA ), PONEDERA (ATLANTICO )</t>
  </si>
  <si>
    <t>TENERIFE, EL GUAMO, CHIVOLO, PEDRAZA, ZAPAYÁN, CONCORDIA, ARROYOHONDO, SUAN, CALAMAR, CERRO SAN ANTONIO, SANTA LUCÍA, EL PIÑON, CAMPO DE LA CRUZ, MANATÍ, CANDELARIA, SALAMINA, PIVIJAY, PONEDERA</t>
  </si>
  <si>
    <t>MAGDALENA, BOLIVAR, ATLANTICO</t>
  </si>
  <si>
    <t>SSJN-4</t>
  </si>
  <si>
    <t>44 de 2008</t>
  </si>
  <si>
    <t>14,00</t>
  </si>
  <si>
    <t>TOLÚ VIEJO (SUCRE ), COLOSO (SUCRE ), CHALÁN (SUCRE ), SANTIAGO DE TOLÚ (SUCRE ), OVEJAS (SUCRE ), EL CARMEN DE BOLÍVAR (BOLIVAR ), SAN JACINTO (BOLIVAR ), MARÍA LA BAJA (BOLIVAR ), SAN JUAN NEPOMUCENO (BOLIVAR ), EL GUAMO (BOLIVAR ), SAN ONOFRE (SUCRE )</t>
  </si>
  <si>
    <t>TOLÚ VIEJO, COLOSO, CHALÁN, SANTIAGO DE TOLÚ, OVEJAS, EL CARMEN DE BOLÍVAR, SAN JACINTO, MARÍA LA BAJA, SAN JUAN NEPOMUCENO, EL GUAMO, SAN ONOFRE</t>
  </si>
  <si>
    <t>SSJN-5</t>
  </si>
  <si>
    <t>45 de 2008</t>
  </si>
  <si>
    <t>SK INNOVATION CO LTD</t>
  </si>
  <si>
    <t>EL GUAMO (BOLIVAR ), SAN JUAN NEPOMUCENO (BOLIVAR ), ZAMBRANO (BOLIVAR ), CÓRDOBA (BOLIVAR ), ZAPAYÁN (MAGDALENA ), CHIVOLO (MAGDALENA ), PLATO (MAGDALENA ), TENERIFE (MAGDALENA ), NUEVA GRANADA (MAGDALENA ), SANTA ANA (MAGDALENA ), SANTA BÁRBARA DE PINTO (MAGDALENA )</t>
  </si>
  <si>
    <t>EL GUAMO, SAN JUAN NEPOMUCENO, ZAMBRANO, CÓRDOBA, ZAPAYÁN, CHIVOLO, PLATO, TENERIFE, NUEVA GRANADA, SANTA ANA, SANTA BÁRBARA DE PINTO</t>
  </si>
  <si>
    <t xml:space="preserve">SK INNOVATION CO LTD (50 %) , DCX S.A.S. (50 %) </t>
  </si>
  <si>
    <t>SSJN-7</t>
  </si>
  <si>
    <t>53 de 2008</t>
  </si>
  <si>
    <t>CNE OIL &amp; GAS S A S</t>
  </si>
  <si>
    <t>270702,26130</t>
  </si>
  <si>
    <t>SAHAGÚN (CORDOBA ), SAN BENITO ABAD (SUCRE ), CHINÚ (CORDOBA ), EL ROBLE (SUCRE ), GALERAS (SUCRE ), SAMPUÉS (SUCRE ), SAN ANDRÉS DE SOTAVENTO (CORDOBA ), TUCHÍN (CORDOBA ), COROZAL (SUCRE ), SAN LUIS DE SINCÉ (SUCRE ), SAN JUAN DE BETULIA (SUCRE ), PALMITO (SUCRE ), SINCELEJO (SUCRE ), SAN PEDRO (SUCRE ), MORROA (SUCRE ), LOS PALMITOS (SUCRE ), TOLÚ VIEJO (SUCRE ), COLOSO (SUCRE ), CHALÁN (SUCRE ), SANTIAGO DE TOLÚ (SUCRE ), OVEJAS (SUCRE )</t>
  </si>
  <si>
    <t>SAHAGÚN, SAN BENITO ABAD, CHINÚ, EL ROBLE, GALERAS, SAMPUÉS, SAN ANDRÉS DE SOTAVENTO, TUCHÍN, COROZAL, SAN LUIS DE SINCÉ, SAN JUAN DE BETULIA, PALMITO, SINCELEJO, SAN PEDRO, MORROA, LOS PALMITOS, TOLÚ VIEJO, COLOSO, CHALÁN, SANTIAGO DE TOLÚ, OVEJAS</t>
  </si>
  <si>
    <t xml:space="preserve">ONGC VIDESH LIMITED SUCURSAL COLOMBIANA (50 %) , CNE OIL &amp; GAS S A S (50 %) </t>
  </si>
  <si>
    <t>SSJN-9</t>
  </si>
  <si>
    <t>47 de 2008</t>
  </si>
  <si>
    <t>18,00</t>
  </si>
  <si>
    <t>HATILLO DE LOBA (BOLIVAR ), MARGARITA (BOLIVAR ), SAN FERNANDO (BOLIVAR ), MOMPÓS (BOLIVAR ), EL BANCO (MAGDALENA ), GUAMAL (META ), SAN ZENÓN (MAGDALENA ), SAN SEBASTIÁN DE BUENAVISTA (MAGDALENA ), ASTREA (CESAR ), SANTA ANA (MAGDALENA )</t>
  </si>
  <si>
    <t>HATILLO DE LOBA, MARGARITA, SAN FERNANDO, MOMPÓS, EL BANCO, GUAMAL, SAN ZENÓN, SAN SEBASTIÁN DE BUENAVISTA, ASTREA, SANTA ANA</t>
  </si>
  <si>
    <t>BOLIVAR, MAGDALENA, META, CESAR</t>
  </si>
  <si>
    <t xml:space="preserve">MAUREL &amp; PROM COLOMBIA BV (50 %) , HOCOL S.A. (50 %) </t>
  </si>
  <si>
    <t>SSJS 1</t>
  </si>
  <si>
    <t>59 de 2011</t>
  </si>
  <si>
    <t>287874,44000</t>
  </si>
  <si>
    <t>CANALETE (CORDOBA ), LOS CÓRDOBAS (CORDOBA ), MONTERÍA (CORDOBA ), CERETÉ (CORDOBA ), SAN PELAYO (CORDOBA ), PUERTO ESCONDIDO (CORDOBA ), LORICA (CORDOBA ), SAN PEDRO DE URABA (ANTIOQUIA ), NECOCLÍ (ANTIOQUIA ), SAN JUAN DE URABÁ (ANTIOQUIA ), ARBOLETES (ANTIOQUIA )</t>
  </si>
  <si>
    <t>CANALETE, LOS CÓRDOBAS, MONTERÍA, CERETÉ, SAN PELAYO, PUERTO ESCONDIDO, LORICA, SAN PEDRO DE URABA, NECOCLÍ, SAN JUAN DE URABÁ, ARBOLETES</t>
  </si>
  <si>
    <t xml:space="preserve">ECOPETROL S.A. (70 %) , SK INNOVATION CO LTD (30 %) </t>
  </si>
  <si>
    <t>SUEVA</t>
  </si>
  <si>
    <t>60 de 2009</t>
  </si>
  <si>
    <t>CAQUEZA (CUNDINAMARCA ), CHIPAQUE (CUNDINAMARCA ), UBAQUE (CUNDINAMARCA ), CHOACHÍ (CUNDINAMARCA ), FOMEQUE (CUNDINAMARCA ), GAMA (CUNDINAMARCA ), LA CALERA (CUNDINAMARCA ), JUNÍN (CUNDINAMARCA ), BOGOTÁ, D.C. (D.C. ), GUASCA (CUNDINAMARCA ), GACHETÁ (CUNDINAMARCA ), GUATAVITA (CUNDINAMARCA ), MANTA (CUNDINAMARCA ), TIBIRITA (CUNDINAMARCA ), MACHETA (CUNDINAMARCA )</t>
  </si>
  <si>
    <t>CAQUEZA, CHIPAQUE, UBAQUE, CHOACHÍ, FOMEQUE, GAMA, LA CALERA, JUNÍN, BOGOTÁ, D.C., GUASCA, GACHETÁ, GUATAVITA, MANTA, TIBIRITA, MACHETA</t>
  </si>
  <si>
    <t>SURIMENA</t>
  </si>
  <si>
    <t>SURORIENTE</t>
  </si>
  <si>
    <t>36528,85810</t>
  </si>
  <si>
    <t>TACACHO</t>
  </si>
  <si>
    <t>58 de 2010</t>
  </si>
  <si>
    <t>238363,78350</t>
  </si>
  <si>
    <t>PUERTO LEGUÍZAMO (PUTUMAYO ), SOLITA (CAQUETA ), PUERTO GUZMÁN (PUTUMAYO ), SOLANO (CAQUETA )</t>
  </si>
  <si>
    <t>PUERTO LEGUÍZAMO, SOLITA, PUERTO GUZMÁN, SOLANO</t>
  </si>
  <si>
    <t xml:space="preserve">PETRODORADO SOUTH AMERICA S.A. SUCURSAL COLOMBIA (49,5 %) , AMERISUR EXPLORACIÓN COLOMBIA LIMITADA (50,5 %) </t>
  </si>
  <si>
    <t>SOLANO (CAQUETA ), SOLITA (CAQUETA ), PUERTO GUZMÁN (PUTUMAYO ), PUERTO LEGUÍZAMO (PUTUMAYO ), PUERTO ASÍS (PUTUMAYO )</t>
  </si>
  <si>
    <t>SOLANO, SOLITA, PUERTO GUZMÁN, PUERTO LEGUÍZAMO, PUERTO ASÍS</t>
  </si>
  <si>
    <t>TALORA</t>
  </si>
  <si>
    <t>PETROSOUTH ENERGY CORPORATION SUCURSAL COLOMBIA</t>
  </si>
  <si>
    <t>15248,73030</t>
  </si>
  <si>
    <t>GIRARDOT (CUNDINAMARCA ), NARIÑO (CUNDINAMARCA ), COELLO (TOLIMA ), GUATAQUÍ (CUNDINAMARCA ), TOCAIMA (CUNDINAMARCA ), PIEDRAS (TOLIMA ), JERUSALÉN (CUNDINAMARCA )</t>
  </si>
  <si>
    <t>GIRARDOT, NARIÑO, COELLO, GUATAQUÍ, TOCAIMA, PIEDRAS, JERUSALÉN</t>
  </si>
  <si>
    <t xml:space="preserve">PETROSOUTH ENERGY CORPORATION SUCURSAL COLOMBIA (100 %) </t>
  </si>
  <si>
    <t>TAMARIN</t>
  </si>
  <si>
    <t>56 de 2009</t>
  </si>
  <si>
    <t>TAMBAQUI</t>
  </si>
  <si>
    <t>TAPIR</t>
  </si>
  <si>
    <t>PETROLEOS COLOMBIANOS SA</t>
  </si>
  <si>
    <t>TAYRONA</t>
  </si>
  <si>
    <t>PETROBRAS INTERNATIONAL BRASPETRO BV SUCURSAL COLOMIBA</t>
  </si>
  <si>
    <t>1300434,21410</t>
  </si>
  <si>
    <t>URIBIA (LA GUAJIRA )</t>
  </si>
  <si>
    <t>URIBIA</t>
  </si>
  <si>
    <t xml:space="preserve">ECOPETROL S.A. (30 %) , PETROBRAS INTERNATIONAL BRASPETRO BV SUCURSAL COLOMIBA (40 %) , REPSOL EXPLORACION COLOMBIA SA (20 %) , STATOIL COLOMBIA SUCURSAL ANTES STATOIL ETA NETHERLANDS B.V (10 %) </t>
  </si>
  <si>
    <t>TECA COCORNÁ</t>
  </si>
  <si>
    <t>-</t>
  </si>
  <si>
    <t>PUERTO NARE (ANTIOQUIA ), PUERTO TRIUNFO (ANTIOQUIA )</t>
  </si>
  <si>
    <t>PUERTO NARE, PUERTO TRIUNFO</t>
  </si>
  <si>
    <t xml:space="preserve">ECOPETROL S.A. (60 %) , OCCIDENTAL ANDINA LLC (40 %) </t>
  </si>
  <si>
    <t>TERECAY</t>
  </si>
  <si>
    <t>59 de 2009</t>
  </si>
  <si>
    <t>237399,01930</t>
  </si>
  <si>
    <t>PUERTO ASÍS (PUTUMAYO ), PUERTO LEGUÍZAMO (PUTUMAYO ), PUERTO GUZMÁN (PUTUMAYO )</t>
  </si>
  <si>
    <t>PUERTO ASÍS, PUERTO LEGUÍZAMO, PUERTO GUZMÁN</t>
  </si>
  <si>
    <t>TIBU</t>
  </si>
  <si>
    <t>93248,65900</t>
  </si>
  <si>
    <t>CÚCUTA (NORTE DE SANTANDER ), SARDINATA (NORTE DE SANTANDER ), TIBÚ (NORTE DE SANTANDER )</t>
  </si>
  <si>
    <t>CÚCUTA, SARDINATA, TIBÚ</t>
  </si>
  <si>
    <t>TIBURON</t>
  </si>
  <si>
    <t>17 de 2006</t>
  </si>
  <si>
    <t>99492,04000</t>
  </si>
  <si>
    <t>TINGUA</t>
  </si>
  <si>
    <t>AGUACHICA (CESAR ), ARENAL (BOLIVAR ), GAMARRA (CESAR ), MORALES (BOLIVAR ), PUERTO WILCHES (SANTANDER ), RÍO VIEJO (BOLIVAR ), SAN PABLO (BOLIVAR ), SIMITÍ (BOLIVAR )</t>
  </si>
  <si>
    <t>AGUACHICA, ARENAL, GAMARRA, MORALES, PUERTO WILCHES, RÍO VIEJO, SAN PABLO, SIMITÍ</t>
  </si>
  <si>
    <t>CESAR, BOLIVAR, SANTANDER</t>
  </si>
  <si>
    <t xml:space="preserve">REPSOL EXPLORACION COLOMBIA SA (100 %) </t>
  </si>
  <si>
    <t>TINIGUA</t>
  </si>
  <si>
    <t>7 de 2009</t>
  </si>
  <si>
    <t>42680,68000</t>
  </si>
  <si>
    <t>URIBE (META )</t>
  </si>
  <si>
    <t>URIBE</t>
  </si>
  <si>
    <t>TIPLE</t>
  </si>
  <si>
    <t>24205,65420</t>
  </si>
  <si>
    <t>TISQUIRAMA</t>
  </si>
  <si>
    <t>7814,56130</t>
  </si>
  <si>
    <t>SAN MARTÍN (CESAR ), RÍO DE ORO (CESAR ), AGUACHICA (CESAR )</t>
  </si>
  <si>
    <t>SAN MARTÍN, RÍO DE ORO, AGUACHICA</t>
  </si>
  <si>
    <t>TISQUIRAMA OCCIDENTAL</t>
  </si>
  <si>
    <t>09 de 2006</t>
  </si>
  <si>
    <t>TOCA</t>
  </si>
  <si>
    <t>192,87600</t>
  </si>
  <si>
    <t>SAN ALBERTO (CESAR )</t>
  </si>
  <si>
    <t>SAN ALBERTO</t>
  </si>
  <si>
    <t>TOLDADO</t>
  </si>
  <si>
    <t>1793,17580</t>
  </si>
  <si>
    <t>ORTEGA (TOLIMA )</t>
  </si>
  <si>
    <t>TOLEDO</t>
  </si>
  <si>
    <t>BOCHALEMA (NORTE DE SANTANDER ), CHINÁCOTA (NORTE DE SANTANDER ), CHITAGÁ (NORTE DE SANTANDER ), CUBARÁ (BOYACA ), CÚCUTA (NORTE DE SANTANDER ), DURANIA (NORTE DE SANTANDER ), EL ZULIA (NORTE DE SANTANDER ), HERRÁN (NORTE DE SANTANDER ), LABATECA (NORTE DE SANTANDER ), LOURDES (NORTE DE SANTANDER ), PAMPLONA (NORTE DE SANTANDER ), PAMPLONITA (NORTE DE SANTANDER ), RAGONVALIA (NORTE DE SANTANDER ), SAN CAYETANO (NORTE DE SANTANDER ), TIBÚ (NORTE DE SANTANDER ), VILLA DEL ROSARIO (NORTE DE SANTANDER )</t>
  </si>
  <si>
    <t>BOCHALEMA, CHINÁCOTA, CHITAGÁ, CUBARÁ, CÚCUTA, DURANIA, EL ZULIA, HERRÁN, LABATECA, LOURDES, PAMPLONA, PAMPLONITA, RAGONVALIA, SAN CAYETANO, TIBÚ, VILLA DEL ROSARIO</t>
  </si>
  <si>
    <t>NORTE DE SANTANDER, BOYACA</t>
  </si>
  <si>
    <t>ATACO (TOLIMA ), CHAPARRAL (TOLIMA )</t>
  </si>
  <si>
    <t>ATACO, CHAPARRAL</t>
  </si>
  <si>
    <t>TOPOYACO</t>
  </si>
  <si>
    <t>CURILLO (CAQUETA ), SAN JOSÉ DEL FRAGUA (CAQUETA ), PIAMONTE (CAUCA )</t>
  </si>
  <si>
    <t>CURILLO, SAN JOSÉ DEL FRAGUA, PIAMONTE</t>
  </si>
  <si>
    <t>CAQUETA, CAUCA</t>
  </si>
  <si>
    <t>TOY</t>
  </si>
  <si>
    <t>2969,17300</t>
  </si>
  <si>
    <t>TUM OFF 3</t>
  </si>
  <si>
    <t>57 de 2011</t>
  </si>
  <si>
    <t>TURPIAL</t>
  </si>
  <si>
    <t>18 de 2008</t>
  </si>
  <si>
    <t>TPL COLOMBIA LTD - SUCURSAL COLOMBIA ANTES PANATLANTIC COLOMBIA LTD SUCURSAL EN COLOMBIA</t>
  </si>
  <si>
    <t>44946,72000</t>
  </si>
  <si>
    <t>PUERTO SALGAR (CUNDINAMARCA ), YACOPÍ (CUNDINAMARCA ), PUERTO BOYACÁ (BOYACA ), SONSON (ANTIOQUIA ), PUERTO TRIUNFO (ANTIOQUIA ), PUERTO NARE (ANTIOQUIA )</t>
  </si>
  <si>
    <t>PUERTO SALGAR, YACOPÍ, PUERTO BOYACÁ, SONSON, PUERTO TRIUNFO, PUERTO NARE</t>
  </si>
  <si>
    <t>CUNDINAMARCA, BOYACA, ANTIOQUIA</t>
  </si>
  <si>
    <t xml:space="preserve">TPL COLOMBIA LTD - SUCURSAL COLOMBIA ANTES PANATLANTIC COLOMBIA LTD SUCURSAL EN COLOMBIA (50 %) , PLUSPETROL COLOMBIA CORPORATION SUCURSAL COLOMBIANA (50 %) </t>
  </si>
  <si>
    <t>PUERTO BOYACÁ (BOYACA ), PUERTO NARE (ANTIOQUIA ), PUERTO SALGAR (CUNDINAMARCA ), PUERTO TRIUNFO (ANTIOQUIA ), SONSON (ANTIOQUIA ), YACOPÍ (CUNDINAMARCA )</t>
  </si>
  <si>
    <t>PUERTO BOYACÁ, PUERTO NARE, PUERTO SALGAR, PUERTO TRIUNFO, SONSON, YACOPÍ</t>
  </si>
  <si>
    <t>BOYACA, ANTIOQUIA, CUNDINAMARCA</t>
  </si>
  <si>
    <t>UPAR</t>
  </si>
  <si>
    <t>97250,29000</t>
  </si>
  <si>
    <t>HOBO (HUILA ), YAGUARÁ (HUILA ), CAMPOALEGRE (HUILA ), RIVERA (HUILA ), TERUEL (HUILA ), SANTA MARÍA (HUILA ), PALERMO (HUILA )</t>
  </si>
  <si>
    <t>HOBO, YAGUARÁ, CAMPOALEGRE, RIVERA, TERUEL, SANTA MARÍA, PALERMO</t>
  </si>
  <si>
    <t>UPIA</t>
  </si>
  <si>
    <t>URA 4</t>
  </si>
  <si>
    <t>44 de 2012</t>
  </si>
  <si>
    <t>URABA</t>
  </si>
  <si>
    <t>URIBANTE</t>
  </si>
  <si>
    <t>16312,67890</t>
  </si>
  <si>
    <t>VALDIVIA ALMAGRO</t>
  </si>
  <si>
    <t>VALLE LUNAR</t>
  </si>
  <si>
    <t>HARKEN DE COLOMBIA LIMITED - CANCELADA</t>
  </si>
  <si>
    <t>PAZ DE ARIPORO (CASANARE ), LA PRIMAVERA (VICHADA ), SANTA ROSALÍA (VICHADA )</t>
  </si>
  <si>
    <t>PAZ DE ARIPORO, LA PRIMAVERA, SANTA ROSALÍA</t>
  </si>
  <si>
    <t xml:space="preserve">HARKEN DE COLOMBIA LIMITED - CANCELADA (100 %) </t>
  </si>
  <si>
    <t>VICTORIA</t>
  </si>
  <si>
    <t>PLATINO ENERGY HOLDINGS II CORP. SUCURSAL COLOMBIA EN LIQUIDACIÓN</t>
  </si>
  <si>
    <t>LA DORADA (CALDAS ), NORCASIA (CALDAS ), SAMANÁ (CALDAS ), VICTORIA (CALDAS ), SAN SEBASTIÁN DE MARIQUITA (TOLIMA ), FALAN (TOLIMA ), GUAYABAL DE SIQUIMA (CUNDINAMARCA )</t>
  </si>
  <si>
    <t>LA DORADA, NORCASIA, SAMANÁ, VICTORIA, SAN SEBASTIÁN DE MARIQUITA, FALAN, GUAYABAL DE SIQUIMA</t>
  </si>
  <si>
    <t>CALDAS, TOLIMA, CUNDINAMARCA</t>
  </si>
  <si>
    <t xml:space="preserve">PLATINO ENERGY HOLDINGS II CORP. SUCURSAL COLOMBIA EN LIQUIDACIÓN (100 %) </t>
  </si>
  <si>
    <t>VILLANUEVA</t>
  </si>
  <si>
    <t>PARATEBUENO (CUNDINAMARCA ), BARRANCA DE UPÍA (META ), SABANALARGA (CASANARE ), MONTERREY (CASANARE ), TAURAMENA (CASANARE ), VILLANUEVA (CASANARE )</t>
  </si>
  <si>
    <t>PARATEBUENO, BARRANCA DE UPÍA, SABANALARGA, MONTERREY, TAURAMENA, VILLANUEVA</t>
  </si>
  <si>
    <t>CUNDINAMARCA, META, CASANARE</t>
  </si>
  <si>
    <t xml:space="preserve">PERENCO OIL AND GAS COLOMBIA LIMITED (50 %) , OCCIDENTAL ANDINA LLC (50 %) </t>
  </si>
  <si>
    <t>VILLARRICA NORTE</t>
  </si>
  <si>
    <t>PETROBRAS DE VALORES INTERNACIONAL DE ESPAÑA SL SUCURSAL COLOMBIA</t>
  </si>
  <si>
    <t>44557,11340</t>
  </si>
  <si>
    <t>PRADO (TOLIMA ), COLOMBIA (HUILA ), DOLORES (TOLIMA ), VILLARRICA (TOLIMA )</t>
  </si>
  <si>
    <t>PRADO, COLOMBIA, DOLORES, VILLARRICA</t>
  </si>
  <si>
    <t xml:space="preserve">NEXEN PETROLEUM COLOMBIA LIMITED (50 %) , PETROBRAS DE VALORES INTERNACIONAL DE ESPAÑA SL SUCURSAL COLOMBIA (50 %) </t>
  </si>
  <si>
    <t>VIM 1</t>
  </si>
  <si>
    <t>16 DE 2014</t>
  </si>
  <si>
    <t>90508,67000</t>
  </si>
  <si>
    <t>CHIVOLO (MAGDALENA ), CÓRDOBA (BOLIVAR ), EL GUAMO (BOLIVAR ), PLATO (MAGDALENA ), SAN JACINTO (BOLIVAR ), SAN JUAN NEPOMUCENO (BOLIVAR ), TENERIFE (MAGDALENA ), ZAMBRANO (BOLIVAR ), ZAPAYÁN (MAGDALENA )</t>
  </si>
  <si>
    <t>CHIVOLO, CÓRDOBA, EL GUAMO, PLATO, SAN JACINTO, SAN JUAN NEPOMUCENO, TENERIFE, ZAMBRANO, ZAPAYÁN</t>
  </si>
  <si>
    <t>MAGDALENA, BOLIVAR</t>
  </si>
  <si>
    <t>VIM 15</t>
  </si>
  <si>
    <t>019 de 2012</t>
  </si>
  <si>
    <t>131964,61670</t>
  </si>
  <si>
    <t>SAN JACINTO DEL CAUCA (BOLIVAR ), AYAPEL (CORDOBA ), GUARANDA (SUCRE ), MAJAGUAL (SUCRE ), SAN BENITO ABAD (SUCRE ), CAUCASIA (ANTIOQUIA ), NECHÍ (ANTIOQUIA )</t>
  </si>
  <si>
    <t>SAN JACINTO DEL CAUCA, AYAPEL, GUARANDA, MAJAGUAL, SAN BENITO ABAD, CAUCASIA, NECHÍ</t>
  </si>
  <si>
    <t>BOLIVAR, CORDOBA, SUCRE, ANTIOQUIA</t>
  </si>
  <si>
    <t>VIM 19</t>
  </si>
  <si>
    <t>015 de 2012</t>
  </si>
  <si>
    <t>25120,89000</t>
  </si>
  <si>
    <t>GALERAS (SUCRE ), SAN LUIS DE SINCÉ (SUCRE ), BUENAVISTA (SUCRE ), MAGANGUÉ (BOLIVAR ), SAN PEDRO (SUCRE )</t>
  </si>
  <si>
    <t>GALERAS, SAN LUIS DE SINCÉ, BUENAVISTA, MAGANGUÉ, SAN PEDRO</t>
  </si>
  <si>
    <t xml:space="preserve">CNE OIL &amp; GAS S A S (100 %) </t>
  </si>
  <si>
    <t>VIM 2</t>
  </si>
  <si>
    <t>63 de 2011</t>
  </si>
  <si>
    <t>CÓRDOBA (BOLIVAR ), MAGANGUÉ (BOLIVAR ), MOMPÓS (BOLIVAR ), TALAIGUA NUEVO (BOLIVAR )</t>
  </si>
  <si>
    <t>CÓRDOBA, MAGANGUÉ, MOMPÓS, TALAIGUA NUEVO</t>
  </si>
  <si>
    <t xml:space="preserve">SK INNOVATION CO LTD (100 %) </t>
  </si>
  <si>
    <t>VIM 21</t>
  </si>
  <si>
    <t>016 de 2012</t>
  </si>
  <si>
    <t>20682,28310</t>
  </si>
  <si>
    <t>PUEBLO NUEVO (CORDOBA ), SAN MARCOS (SUCRE ), SAHAGÚN (CORDOBA )</t>
  </si>
  <si>
    <t>PUEBLO NUEVO, SAN MARCOS, SAHAGÚN</t>
  </si>
  <si>
    <t>VIM 3</t>
  </si>
  <si>
    <t>08 DEL 2014</t>
  </si>
  <si>
    <t>90999,58000</t>
  </si>
  <si>
    <t>CICUCO (BOLIVAR ), GALERAS (SUCRE ), MAGANGUÉ (BOLIVAR ), MOMPÓS (BOLIVAR ), PINILLOS (BOLIVAR ), SAN BENITO ABAD (SUCRE ), SINCE (SUCRE ), SUCRE (SUCRE ), TALAIGUA NUEVO (BOLIVAR )</t>
  </si>
  <si>
    <t>CICUCO, GALERAS, MAGANGUÉ, MOMPÓS, PINILLOS, SAN BENITO ABAD, SINCE, SUCRE, TALAIGUA NUEVO</t>
  </si>
  <si>
    <t>BOLIVAR, SUCRE, SUCRE</t>
  </si>
  <si>
    <t>VIM 5</t>
  </si>
  <si>
    <t>7 de 2011</t>
  </si>
  <si>
    <t>258392,85150</t>
  </si>
  <si>
    <t>PUEBLO NUEVO (CORDOBA ), SAN MARCOS (SUCRE ), LA UNIÓN (SUCRE ), CAIMITO (SUCRE ), SAHAGÚN (CORDOBA ), CIÉNAGA DE ORO (CORDOBA ), SAN BENITO ABAD (SUCRE ), CHINÚ (CORDOBA ), EL ROBLE (SUCRE )</t>
  </si>
  <si>
    <t>PUEBLO NUEVO, SAN MARCOS, LA UNIÓN, CAIMITO, SAHAGÚN, CIÉNAGA DE ORO, SAN BENITO ABAD, CHINÚ, EL ROBLE</t>
  </si>
  <si>
    <t>VIM 6</t>
  </si>
  <si>
    <t>8 de 2011</t>
  </si>
  <si>
    <t>En Instancia Ejecutiva</t>
  </si>
  <si>
    <t>304272,63000</t>
  </si>
  <si>
    <t>GUARANDA (SUCRE ), SAN MARCOS (SUCRE ), MAJAGUAL (SUCRE ), ACHÍ (BOLIVAR ), SUCRE (SUCRE ), PINILLOS (BOLIVAR ), SAN BENITO ABAD (SUCRE ), MAGANGUÉ (BOLIVAR )</t>
  </si>
  <si>
    <t>GUARANDA, SAN MARCOS, MAJAGUAL, ACHÍ, SUCRE, PINILLOS, SAN BENITO ABAD, MAGANGUÉ</t>
  </si>
  <si>
    <t>VIM 8</t>
  </si>
  <si>
    <t>020 de 2012</t>
  </si>
  <si>
    <t>152070,60690</t>
  </si>
  <si>
    <t>LA APARTADA (CORDOBA ), MONTELÍBANO (CORDOBA ), BUENAVISTA (CORDOBA ), AYAPEL (CORDOBA ), PLANETA RICA (CORDOBA ), PUEBLO NUEVO (CORDOBA ), SAN MARCOS (SUCRE ), CAUCASIA (ANTIOQUIA )</t>
  </si>
  <si>
    <t>LA APARTADA, MONTELÍBANO, BUENAVISTA, AYAPEL, PLANETA RICA, PUEBLO NUEVO, SAN MARCOS, CAUCASIA</t>
  </si>
  <si>
    <t>CORDOBA, SUCRE, ANTIOQUIA</t>
  </si>
  <si>
    <t>VMM 1</t>
  </si>
  <si>
    <t>39 de 2009</t>
  </si>
  <si>
    <t>52086,53430</t>
  </si>
  <si>
    <t>RÍO DE ORO (CESAR ), GAMARRA (CESAR ), AGUACHICA (CESAR ), LA GLORIA (CESAR ), EL CARMEN (NORTE DE SANTANDER ), OCAÑA (NORTE DE SANTANDER )</t>
  </si>
  <si>
    <t>RÍO DE ORO, GAMARRA, AGUACHICA, LA GLORIA, EL CARMEN, OCAÑA</t>
  </si>
  <si>
    <t>CESAR, NORTE DE SANTANDER</t>
  </si>
  <si>
    <t>VMM 11</t>
  </si>
  <si>
    <t>38 de 2011</t>
  </si>
  <si>
    <t>754,65770</t>
  </si>
  <si>
    <t>PUERTO BOYACÁ (BOYACA ), BOLÍVAR (SANTANDER ), CIMITARRA (SANTANDER )</t>
  </si>
  <si>
    <t>PUERTO BOYACÁ, BOLÍVAR, CIMITARRA</t>
  </si>
  <si>
    <t>VMM 12</t>
  </si>
  <si>
    <t>21 de 2009</t>
  </si>
  <si>
    <t>INGENIERIA CONSTRUCCIONES Y EQUIPOS CONEQUIPOS ING LTDA</t>
  </si>
  <si>
    <t>28546,11040</t>
  </si>
  <si>
    <t>LA DORADA (CALDAS ), PUERTO BOYACÁ (BOYACA ), SONSON (ANTIOQUIA ), PUERTO TRIUNFO (ANTIOQUIA ), PUERTO NARE (ANTIOQUIA )</t>
  </si>
  <si>
    <t>LA DORADA, PUERTO BOYACÁ, SONSON, PUERTO TRIUNFO, PUERTO NARE</t>
  </si>
  <si>
    <t>CALDAS, BOYACA, ANTIOQUIA</t>
  </si>
  <si>
    <t xml:space="preserve">INGENIERIA CONSTRUCCIONES Y EQUIPOS CONEQUIPOS ING LTDA (100 %) </t>
  </si>
  <si>
    <t>VMM 13</t>
  </si>
  <si>
    <t>34 de 2009</t>
  </si>
  <si>
    <t>OTANCHE (BOYACA ), PAUNA (BOYACA ), PUERTO BOYACÁ (BOYACA ), SAN PABLO DE BORBUR (BOYACA )</t>
  </si>
  <si>
    <t>OTANCHE, PAUNA, PUERTO BOYACÁ, SAN PABLO DE BORBUR</t>
  </si>
  <si>
    <t>VMM 14</t>
  </si>
  <si>
    <t>36 de 2009</t>
  </si>
  <si>
    <t>OPICA BLC S.A.</t>
  </si>
  <si>
    <t>SONSON (ANTIOQUIA ), LA DORADA (CALDAS ), PALESTINA (CALDAS ), CAPARRAPÍ (CUNDINAMARCA ), PUERTO SALGAR (CUNDINAMARCA ), YACOPÍ (CUNDINAMARCA )</t>
  </si>
  <si>
    <t>SONSON, LA DORADA, PALESTINA, CAPARRAPÍ, PUERTO SALGAR, YACOPÍ</t>
  </si>
  <si>
    <t>ANTIOQUIA, CALDAS, CUNDINAMARCA</t>
  </si>
  <si>
    <t xml:space="preserve">OPICA BLC S.A. (100 %) </t>
  </si>
  <si>
    <t>VMM 15</t>
  </si>
  <si>
    <t>24 de 2009</t>
  </si>
  <si>
    <t>24088,90000</t>
  </si>
  <si>
    <t>HONDA (TOLIMA ), GUADUAS (CUNDINAMARCA ), VICTORIA (CALDAS ), LA DORADA (CALDAS ), PUERTO SALGAR (CUNDINAMARCA )</t>
  </si>
  <si>
    <t>HONDA, GUADUAS, VICTORIA, LA DORADA, PUERTO SALGAR</t>
  </si>
  <si>
    <t>VMM 16</t>
  </si>
  <si>
    <t>51 de 2012</t>
  </si>
  <si>
    <t>116565,53870</t>
  </si>
  <si>
    <t>LÉRIDA (TOLIMA ), ARMERO (TOLIMA ), FALAN (TOLIMA ), SAN SEBASTIÁN DE MARIQUITA (TOLIMA ), HONDA (TOLIMA ), VICTORIA (CALDAS ), NORCASIA (CALDAS ), LA DORADA (CALDAS ), PUERTO SALGAR (CUNDINAMARCA ), PUERTO BOYACÁ (BOYACA ), SONSON (ANTIOQUIA )</t>
  </si>
  <si>
    <t>LÉRIDA, ARMERO, FALAN, SAN SEBASTIÁN DE MARIQUITA, HONDA, VICTORIA, NORCASIA, LA DORADA, PUERTO SALGAR, PUERTO BOYACÁ, SONSON</t>
  </si>
  <si>
    <t>TOLIMA, CALDAS, CUNDINAMARCA, BOYACA, ANTIOQUIA</t>
  </si>
  <si>
    <t>VMM 17</t>
  </si>
  <si>
    <t>37 de 2009</t>
  </si>
  <si>
    <t>MORICHAL SINOCO SUCURSAL COLOMBIA S.A</t>
  </si>
  <si>
    <t>39927,20000</t>
  </si>
  <si>
    <t>CHAGUANÍ (CUNDINAMARCA ), ARMERO (TOLIMA ), SAN SEBASTIÁN DE MARIQUITA (TOLIMA ), HONDA (TOLIMA ), GUADUAS (CUNDINAMARCA )</t>
  </si>
  <si>
    <t>CHAGUANÍ, ARMERO, SAN SEBASTIÁN DE MARIQUITA, HONDA, GUADUAS</t>
  </si>
  <si>
    <t xml:space="preserve">MORICHAL SINOCO SUCURSAL COLOMBIA S.A (100 %) </t>
  </si>
  <si>
    <t>VMM 18</t>
  </si>
  <si>
    <t>33 de 2011</t>
  </si>
  <si>
    <t>MONTAJES JM S.A. EN REORGNIZACION</t>
  </si>
  <si>
    <t>30743,00000</t>
  </si>
  <si>
    <t>PULÍ (CUNDINAMARCA ), QUIPILE (CUNDINAMARCA ), BELTRÁN (CUNDINAMARCA ), ANOLAIMA (CUNDINAMARCA ), BITUIMA (CUNDINAMARCA ), GUAYABAL DE SIQUIMA (CUNDINAMARCA ), AMBALEMA (TOLIMA ), VIANÍ (CUNDINAMARCA ), SAN JUAN DE RÍO SECO (CUNDINAMARCA ), CHAGUANÍ (CUNDINAMARCA ), GUADUAS (CUNDINAMARCA )</t>
  </si>
  <si>
    <t>PULÍ, QUIPILE, BELTRÁN, ANOLAIMA, BITUIMA, GUAYABAL DE SIQUIMA, AMBALEMA, VIANÍ, SAN JUAN DE RÍO SECO, CHAGUANÍ, GUADUAS</t>
  </si>
  <si>
    <t xml:space="preserve">MONTAJES JM S.A. EN REORGNIZACION (100 %) </t>
  </si>
  <si>
    <t>VMM 2</t>
  </si>
  <si>
    <t>17 de 2009</t>
  </si>
  <si>
    <t>30598,26000</t>
  </si>
  <si>
    <t>AGUACHICA (CESAR ), GAMARRA (CESAR ), PUERTO WILCHES (SANTANDER ), RÍO DE ORO (CESAR ), SAN MARTÍN (CESAR )</t>
  </si>
  <si>
    <t>AGUACHICA, GAMARRA, PUERTO WILCHES, RÍO DE ORO, SAN MARTÍN</t>
  </si>
  <si>
    <t xml:space="preserve">CARRAO ENERGY S.A. SUCURSAL COLOMBIA (33 %) , VETRA EXPLORACION Y PRODUCCION COLOMBIA S.A.S. ANTES PETROTESTING COLOMBIA S.A. (67 %) </t>
  </si>
  <si>
    <t>VMM 2 ADICIONAL</t>
  </si>
  <si>
    <t>NA</t>
  </si>
  <si>
    <t>Adicional - Acuerdo 3 de 2014</t>
  </si>
  <si>
    <t>CONOCOPHILLIPS COLOMBIA VENTURES LTD. SUCURSAL COLOMBIA</t>
  </si>
  <si>
    <t>29564,88380</t>
  </si>
  <si>
    <t>AGUACHICA (CESAR ), GAMARRA (CESAR ), RÍO DE ORO (CESAR ), SAN MARTÍN (CESAR )</t>
  </si>
  <si>
    <t>AGUACHICA, GAMARRA, RÍO DE ORO, SAN MARTÍN</t>
  </si>
  <si>
    <t xml:space="preserve">CANACOL ENERGY COLOMBIA SAS (20 %) , CONOCOPHILLIPS COLOMBIA VENTURES LTD. SUCURSAL COLOMBIA (80 %) </t>
  </si>
  <si>
    <t>VMM 26</t>
  </si>
  <si>
    <t>06 de 2011</t>
  </si>
  <si>
    <t>BOLÍVAR (SANTANDER ), CIMITARRA (SANTANDER ), EL PEÑÓN (SANTANDER ), LANDÁZURI (SANTANDER ), SUCRE (SANTANDER )</t>
  </si>
  <si>
    <t>BOLÍVAR, CIMITARRA, EL PEÑÓN, LANDÁZURI, SUCRE</t>
  </si>
  <si>
    <t xml:space="preserve">OGX PETROLEO E GAS LTDA AHORA DOMMO ENERGIA S.A. SUCURSAL COLOMBIA (100 %) </t>
  </si>
  <si>
    <t>VMM 27</t>
  </si>
  <si>
    <t>14 de 2011</t>
  </si>
  <si>
    <t>PUERTO WILCHES (SANTANDER ), SIMITÍ (BOLIVAR )</t>
  </si>
  <si>
    <t>PUERTO WILCHES, SIMITÍ</t>
  </si>
  <si>
    <t>SANTANDER, BOLIVAR</t>
  </si>
  <si>
    <t xml:space="preserve">SHELL EXPLORATION AND PRODUCTION COLOMBIA GMBH (SEPC) SUCURSAL COLOMBIA (70 %) , CONOCOPHILLIPS COLOMBIA VENTURES LTD. SUCURSAL COLOMBIA (30 %) </t>
  </si>
  <si>
    <t>VMM 28</t>
  </si>
  <si>
    <t>20 de 2011</t>
  </si>
  <si>
    <t>SABANA DE TORRES (SANTANDER ), SAN PABLO (BOLIVAR ), PUERTO WILCHES (SANTANDER ), SIMITÍ (BOLIVAR ), RIONEGRO (SANTANDER )</t>
  </si>
  <si>
    <t>SABANA DE TORRES, SAN PABLO, PUERTO WILCHES, SIMITÍ, RIONEGRO</t>
  </si>
  <si>
    <t xml:space="preserve">PETROLEOS DEL NORTE S.A (15 %) , SHELL EXPLORATION AND PRODUCTION COLOMBIA GMBH (SEPC) SUCURSAL COLOMBIA (55 %) , CONOCOPHILLIPS COLOMBIA VENTURES LTD. SUCURSAL COLOMBIA (30 %) </t>
  </si>
  <si>
    <t>VMM 29</t>
  </si>
  <si>
    <t>54 de 2012</t>
  </si>
  <si>
    <t>177813,41290</t>
  </si>
  <si>
    <t>ICONONZO (TOLIMA ), MELGAR (TOLIMA ), ARBELÁEZ (CUNDINAMARCA ), NILO (CUNDINAMARCA ), TIBACUY (CUNDINAMARCA ), AGUA DE DIOS (CUNDINAMARCA ), FUSAGASUGÁ (CUNDINAMARCA ), COELLO (TOLIMA ), VIOTÁ (CUNDINAMARCA ), GUATAQUÍ (CUNDINAMARCA ), TOCAIMA (CUNDINAMARCA ), APULO (CUNDINAMARCA ), PIEDRAS (TOLIMA ), ANAPOIMA (CUNDINAMARCA ), JERUSALÉN (CUNDINAMARCA ), ALVARADO (TOLIMA ), LA MESA (CUNDINAMARCA ), PULÍ (CUNDINAMARCA ), CACHIPAY (CUNDINAMARCA ), QUIPILE (CUNDINAMARCA ), VENADILLO (TOLIMA ), BELTRÁN (CUNDINAMARCA ), ANOLAIMA (CUNDINAMARCA ), AMBALEMA (TOLIMA ), LÉRIDA (TOLIMA ), SAN JUAN DE RÍO SECO (CUNDINAMARCA ), ARMERO (TOLIMA )</t>
  </si>
  <si>
    <t>ICONONZO, MELGAR, ARBELÁEZ, NILO, TIBACUY, AGUA DE DIOS, FUSAGASUGÁ, COELLO, VIOTÁ, GUATAQUÍ, TOCAIMA, APULO, PIEDRAS, ANAPOIMA, JERUSALÉN, ALVARADO, LA MESA, PULÍ, CACHIPAY, QUIPILE, VENADILLO, BELTRÁN, ANOLAIMA, AMBALEMA, LÉRIDA, SAN JUAN DE RÍO SECO, ARMERO</t>
  </si>
  <si>
    <t>VMM 3</t>
  </si>
  <si>
    <t>50 de 2009</t>
  </si>
  <si>
    <t>SAN ALBERTO (CESAR ), SAN MARTÍN (CESAR ), PUERTO WILCHES (SANTANDER ), AGUACHICA (CESAR )</t>
  </si>
  <si>
    <t>SAN ALBERTO, SAN MARTÍN, PUERTO WILCHES, AGUACHICA</t>
  </si>
  <si>
    <t xml:space="preserve">VMM 3 ADICIONAL </t>
  </si>
  <si>
    <t>33714,89000</t>
  </si>
  <si>
    <t>AGUACHICA (CESAR ), PUERTO WILCHES (SANTANDER ), SAN ALBERTO (CESAR ), SAN MARTÍN (CESAR )</t>
  </si>
  <si>
    <t>AGUACHICA, PUERTO WILCHES, SAN ALBERTO, SAN MARTÍN</t>
  </si>
  <si>
    <t xml:space="preserve">CNE OIL &amp; GAS S A S (20 %) , CONOCOPHILLIPS COLOMBIA VENTURES LTD. SUCURSAL COLOMBIA (80 %) </t>
  </si>
  <si>
    <t>VMM 32</t>
  </si>
  <si>
    <t>58 de 2011</t>
  </si>
  <si>
    <t>32117,20640</t>
  </si>
  <si>
    <t>GUADUAS (CUNDINAMARCA ), CAPARRAPÍ (CUNDINAMARCA ), LA DORADA (CALDAS ), PUERTO SALGAR (CUNDINAMARCA )</t>
  </si>
  <si>
    <t>GUADUAS, CAPARRAPÍ, LA DORADA, PUERTO SALGAR</t>
  </si>
  <si>
    <t>CUNDINAMARCA, CALDAS</t>
  </si>
  <si>
    <t xml:space="preserve">ECOPETROL S.A. (51 %) , CPVEN E&amp;P CORP (49 %) , CONSORCIO CPVEN-ECOPETROL (0 %) </t>
  </si>
  <si>
    <t>VMM 35</t>
  </si>
  <si>
    <t>39 de 2011</t>
  </si>
  <si>
    <t>7074,40000</t>
  </si>
  <si>
    <t>VMM 37</t>
  </si>
  <si>
    <t>13 de 2011</t>
  </si>
  <si>
    <t>17465,43740</t>
  </si>
  <si>
    <t>CANTAGALLO (BOLIVAR ), PUERTO WILCHES (SANTANDER ), YONDÓ (ANTIOQUIA )</t>
  </si>
  <si>
    <t>CANTAGALLO, PUERTO WILCHES, YONDÓ</t>
  </si>
  <si>
    <t>BOLIVAR, SANTANDER, ANTIOQUIA</t>
  </si>
  <si>
    <t xml:space="preserve">PATRIOT ENERGY SUCURSAL COLOMBIA (30 %) , EXXON MOBIL EXPLORATION COLOMBIA LIMITED (70 %) </t>
  </si>
  <si>
    <t>VMM 39</t>
  </si>
  <si>
    <t>36 de 2012</t>
  </si>
  <si>
    <t>20552,45800</t>
  </si>
  <si>
    <t>SABANA DE TORRES (SANTANDER ), PUERTO WILCHES (SANTANDER )</t>
  </si>
  <si>
    <t>SABANA DE TORRES, PUERTO WILCHES</t>
  </si>
  <si>
    <t>VMM 4</t>
  </si>
  <si>
    <t>23 de 2009</t>
  </si>
  <si>
    <t>LA LUNA E&amp;P S DE RL SUCURSAL COLOMBIA ANTES SOURCE SOUTH AMERICA ONE S DE RL</t>
  </si>
  <si>
    <t>62690,30000</t>
  </si>
  <si>
    <t>SAN ALBERTO (CESAR ), SAN MARTÍN (CESAR ), RÍO DE ORO (CESAR ), LA ESPERANZA (NORTE DE SANTANDER ), OCAÑA (NORTE DE SANTANDER )</t>
  </si>
  <si>
    <t>SAN ALBERTO, SAN MARTÍN, RÍO DE ORO, LA ESPERANZA, OCAÑA</t>
  </si>
  <si>
    <t xml:space="preserve">LA LUNA E&amp;P S DE RL SUCURSAL COLOMBIA ANTES SOURCE SOUTH AMERICA ONE S DE RL (100 %) </t>
  </si>
  <si>
    <t>VMM 5</t>
  </si>
  <si>
    <t>50 de 2012</t>
  </si>
  <si>
    <t>146485,18900</t>
  </si>
  <si>
    <t>CIMITARRA (SANTANDER ), PUERTO PARRA (SANTANDER ), BARRANCABERMEJA (SANTANDER ), PUERTO BERRÍO (ANTIOQUIA ), YONDÓ (ANTIOQUIA )</t>
  </si>
  <si>
    <t>CIMITARRA, PUERTO PARRA, BARRANCABERMEJA, PUERTO BERRÍO, YONDÓ</t>
  </si>
  <si>
    <t>SANTANDER, ANTIOQUIA</t>
  </si>
  <si>
    <t>VMM 6</t>
  </si>
  <si>
    <t>43 de 2009</t>
  </si>
  <si>
    <t>32097,58500</t>
  </si>
  <si>
    <t>VÉLEZ (SANTANDER ), LANDÁZURI (SANTANDER ), CIMITARRA (SANTANDER ), PUERTO PARRA (SANTANDER ), SIMACOTA (SANTANDER )</t>
  </si>
  <si>
    <t>VÉLEZ, LANDÁZURI, CIMITARRA, PUERTO PARRA, SIMACOTA</t>
  </si>
  <si>
    <t>VMM 7</t>
  </si>
  <si>
    <t>41 de 2012</t>
  </si>
  <si>
    <t>SABANA DE TORRES (SANTANDER ), RIONEGRO (SANTANDER ), LA ESPERANZA (NORTE DE SANTANDER )</t>
  </si>
  <si>
    <t>SABANA DE TORRES, RIONEGRO, LA ESPERANZA</t>
  </si>
  <si>
    <t>VMM 8</t>
  </si>
  <si>
    <t>32 de 2012</t>
  </si>
  <si>
    <t>13049,13000</t>
  </si>
  <si>
    <t>10,00</t>
  </si>
  <si>
    <t>CANTAGALLO (BOLIVAR ), SAN PABLO (BOLIVAR )</t>
  </si>
  <si>
    <t>CANTAGALLO, SAN PABLO</t>
  </si>
  <si>
    <t>VMM 9</t>
  </si>
  <si>
    <t>49 de 2009</t>
  </si>
  <si>
    <t>PETROLEOS COLOMBIANOS LIMITED - CANCELADA</t>
  </si>
  <si>
    <t>CIMITARRA (SANTANDER )</t>
  </si>
  <si>
    <t>CIMITARRA</t>
  </si>
  <si>
    <t xml:space="preserve">PETROLEOS COLOMBIANOS LIMITED - CANCELADA (100 %) </t>
  </si>
  <si>
    <t>VMM 9 (YNC)</t>
  </si>
  <si>
    <t>17 de 2014</t>
  </si>
  <si>
    <t>61679,14000</t>
  </si>
  <si>
    <t>VSM 1</t>
  </si>
  <si>
    <t>42 de 2012</t>
  </si>
  <si>
    <t>TELLO (HUILA ), NEIVA (HUILA ), AIPE (HUILA )</t>
  </si>
  <si>
    <t>TELLO, NEIVA, AIPE</t>
  </si>
  <si>
    <t>VSM 10</t>
  </si>
  <si>
    <t>14 de 2009</t>
  </si>
  <si>
    <t>43275,97000</t>
  </si>
  <si>
    <t>PRADO (TOLIMA ), COYAIMA (TOLIMA ), SALDAÑA (TOLIMA ), PURIFICACIÓN (TOLIMA ), ESPINAL (TOLIMA ), GUAMO (TOLIMA ), SUÁREZ (TOLIMA )</t>
  </si>
  <si>
    <t>PRADO, COYAIMA, SALDAÑA, PURIFICACIÓN, ESPINAL, GUAMO, SUÁREZ</t>
  </si>
  <si>
    <t>VSM 12</t>
  </si>
  <si>
    <t>40 de 2011</t>
  </si>
  <si>
    <t>56729,92000</t>
  </si>
  <si>
    <t>PALERMO (HUILA ), NEIVA (HUILA ), ATACO (TOLIMA ), PLANADAS (TOLIMA ), AIPE (HUILA )</t>
  </si>
  <si>
    <t>PALERMO, NEIVA, ATACO, PLANADAS, AIPE</t>
  </si>
  <si>
    <t>VSM 13</t>
  </si>
  <si>
    <t>41 de 2011</t>
  </si>
  <si>
    <t>CAMPOALEGRE (HUILA ), RIVERA (HUILA ), PALERMO (HUILA ), TELLO (HUILA ), NEIVA (HUILA )</t>
  </si>
  <si>
    <t>CAMPOALEGRE, RIVERA, PALERMO, TELLO, NEIVA</t>
  </si>
  <si>
    <t>VSM 14</t>
  </si>
  <si>
    <t>49 de 2011</t>
  </si>
  <si>
    <t>TÉCNICA VIAL S. EN C.A.</t>
  </si>
  <si>
    <t>56319,55180</t>
  </si>
  <si>
    <t>PAICOL (HUILA ), LA PLATA (HUILA ), TESALIA (HUILA ), NÁTAGA (HUILA ), YAGUARÁ (HUILA ), IQUIRA (HUILA ), PAEZ (CAUCA )</t>
  </si>
  <si>
    <t>PAICOL, LA PLATA, TESALIA, NÁTAGA, YAGUARÁ, IQUIRA, PAEZ</t>
  </si>
  <si>
    <t>HUILA, CAUCA</t>
  </si>
  <si>
    <t xml:space="preserve">TÉCNICA VIAL S. EN C.A. (100 %) </t>
  </si>
  <si>
    <t>VSM 15</t>
  </si>
  <si>
    <t>24 de 2011</t>
  </si>
  <si>
    <t>FLAMINGO OIL S.A.</t>
  </si>
  <si>
    <t>42783,93360</t>
  </si>
  <si>
    <t>GIGANTE (HUILA ), HOBO (HUILA ), ALGECIRAS (HUILA ), YAGUARÁ (HUILA ), CAMPOALEGRE (HUILA )</t>
  </si>
  <si>
    <t>GIGANTE, HOBO, ALGECIRAS, YAGUARÁ, CAMPOALEGRE</t>
  </si>
  <si>
    <t xml:space="preserve">FLAMINGO OIL S.A. (100 %) </t>
  </si>
  <si>
    <t>VSM 22</t>
  </si>
  <si>
    <t>17 de 2011</t>
  </si>
  <si>
    <t>34451,56170</t>
  </si>
  <si>
    <t>TESALIA (HUILA ), NÁTAGA (HUILA ), YAGUARÁ (HUILA ), IQUIRA (HUILA ), TERUEL (HUILA )</t>
  </si>
  <si>
    <t>TESALIA, NÁTAGA, YAGUARÁ, IQUIRA, TERUEL</t>
  </si>
  <si>
    <t>VSM 3</t>
  </si>
  <si>
    <t>16 de 2011</t>
  </si>
  <si>
    <t>42087,61670</t>
  </si>
  <si>
    <t>ALVARADO (TOLIMA ), COELLO (TOLIMA ), ESPINAL (TOLIMA ), FLANDES (TOLIMA ), GIRARDOT (CUNDINAMARCA ), IBAGUÉ (TOLIMA ), NARIÑO (CUNDINAMARCA ), PIEDRAS (TOLIMA ), RICAURTE (CUNDINAMARCA ), TOCAIMA (CUNDINAMARCA )</t>
  </si>
  <si>
    <t>ALVARADO, COELLO, ESPINAL, FLANDES, GIRARDOT, IBAGUÉ, NARIÑO, PIEDRAS, RICAURTE, TOCAIMA</t>
  </si>
  <si>
    <t>VSM 32</t>
  </si>
  <si>
    <t>44 de 2009</t>
  </si>
  <si>
    <t>66542,86000</t>
  </si>
  <si>
    <t>GUADALUPE (HUILA ), ALTAMIRA (HUILA ), FLORENCIA (CAQUETA ), TARQUI (HUILA ), EL PAUJIL (CAQUETA ), GARZÓN (HUILA ), PITAL (HUILA ), AGRADO (HUILA )</t>
  </si>
  <si>
    <t>GUADALUPE, ALTAMIRA, FLORENCIA, TARQUI, EL PAUJIL, GARZÓN, PITAL, AGRADO</t>
  </si>
  <si>
    <t>VSM 9</t>
  </si>
  <si>
    <t>11 de 2011</t>
  </si>
  <si>
    <t>64696,74540</t>
  </si>
  <si>
    <t>NEIVA (HUILA ), AIPE (HUILA ), ATACO (TOLIMA ), NATAGAIMA (TOLIMA )</t>
  </si>
  <si>
    <t>NEIVA, AIPE, ATACO, NATAGAIMA</t>
  </si>
  <si>
    <t>YALEA</t>
  </si>
  <si>
    <t>CONCESION</t>
  </si>
  <si>
    <t>YAMU</t>
  </si>
  <si>
    <t>2261,42430</t>
  </si>
  <si>
    <t>YAVI</t>
  </si>
  <si>
    <t>ALPUJARRA (TOLIMA ), CABRERA (CUNDINAMARCA ), CUNDAY (TOLIMA ), DOLORES (TOLIMA ), ICONONZO (TOLIMA ), NATAGAIMA (TOLIMA ), PRADO (TOLIMA ), PURIFICACIÓN (TOLIMA ), VENECIA (CUNDINAMARCA ), VILLARRICA (TOLIMA ), VILLAVIEJA (HUILA )</t>
  </si>
  <si>
    <t>ALPUJARRA, CABRERA, CUNDAY, DOLORES, ICONONZO, NATAGAIMA, PRADO, PURIFICACIÓN, VENECIA, VILLARRICA, VILLAVIEJA</t>
  </si>
  <si>
    <t>TOLIMA, CUNDINAMARCA, HUILA</t>
  </si>
  <si>
    <t xml:space="preserve">PERENCO OIL AND GAS COLOMBIA LIMITED (35 %) , NEXEN PETROLEUM COLOMBIA LIMITED (35 %) , CEPSA COLOMBIA S.A. (30 %) </t>
  </si>
  <si>
    <t>YD CAT 1</t>
  </si>
  <si>
    <t>18 DEL 2014</t>
  </si>
  <si>
    <t>TRAYECTORIA OIL &amp; GAS SUCURSAL COLOMBIA</t>
  </si>
  <si>
    <t>1541,27290</t>
  </si>
  <si>
    <t>TIBÚ (NORTE DE SANTANDER )</t>
  </si>
  <si>
    <t>TIBÚ</t>
  </si>
  <si>
    <t xml:space="preserve">TRAYECTORIA OIL &amp; GAS SUCURSAL COLOMBIA (100 %) </t>
  </si>
  <si>
    <t>YD LLA 1</t>
  </si>
  <si>
    <t>19 DEL 2014</t>
  </si>
  <si>
    <t>1777,80250</t>
  </si>
  <si>
    <t>YD LLA 2</t>
  </si>
  <si>
    <t>2 del 2014</t>
  </si>
  <si>
    <t>CABUYARO (META )</t>
  </si>
  <si>
    <t>CABUYARO</t>
  </si>
  <si>
    <t xml:space="preserve">CONSORCIO ANDES ENERGIA PLC – INTEGRA OIL &amp; GAS S.A.S (0 %) , ANDES ENERGIA PLC SUCURSAL COLOMBIA CAMBIO DE NOMBRE A PHOENIX GLOBAL RESOURCES (70 %) , INTEGRA OIL &amp; GAS S.A.S. SUCURSAL COLOMBIA (30 %) </t>
  </si>
  <si>
    <t>YD LLA 3</t>
  </si>
  <si>
    <t>20 DEL 2014</t>
  </si>
  <si>
    <t>381,46050</t>
  </si>
  <si>
    <t>YD LLA 4</t>
  </si>
  <si>
    <t>22 DE 2014</t>
  </si>
  <si>
    <t>YD LLA 5</t>
  </si>
  <si>
    <t>3 del 2014</t>
  </si>
  <si>
    <t>YD LLA 6</t>
  </si>
  <si>
    <t>701,26730</t>
  </si>
  <si>
    <t>VILLANUEVA (CASANARE )</t>
  </si>
  <si>
    <t>YD LLA 7</t>
  </si>
  <si>
    <t>24 de 2014</t>
  </si>
  <si>
    <t>379,10030</t>
  </si>
  <si>
    <t>BARRANCA DE UPÍA (META ), VILLANUEVA (CASANARE )</t>
  </si>
  <si>
    <t>BARRANCA DE UPÍA, VILLANUEVA</t>
  </si>
  <si>
    <t>YD LLA 8</t>
  </si>
  <si>
    <t>YD PUT 1</t>
  </si>
  <si>
    <t>23 DE 2014</t>
  </si>
  <si>
    <t>MOMPOS OIL COMPANY INC.</t>
  </si>
  <si>
    <t>2354,31000</t>
  </si>
  <si>
    <t>PIAMONTE (CAUCA ), SAN JOSÉ DEL FRAGUA (CAQUETA )</t>
  </si>
  <si>
    <t>PIAMONTE, SAN JOSÉ DEL FRAGUA</t>
  </si>
  <si>
    <t>CAUCA, CAQUETA</t>
  </si>
  <si>
    <t xml:space="preserve">MOMPOS OIL COMPANY INC. (100 %) </t>
  </si>
  <si>
    <t>YD SN 1</t>
  </si>
  <si>
    <t>10 DE 2014</t>
  </si>
  <si>
    <t>8029,38720</t>
  </si>
  <si>
    <t>TOLÚ VIEJO (SUCRE )</t>
  </si>
  <si>
    <t>TOLÚ VIEJO</t>
  </si>
  <si>
    <t>ZETA</t>
  </si>
  <si>
    <t>HATO COROZAL (CASANARE ), NUNCHÍA (CASANARE ), PAZ DE ARIPORO (CASANARE ), PORE (CASANARE ), TAME (ARAUCA )</t>
  </si>
  <si>
    <t>HATO COROZAL, NUNCHÍA, PAZ DE ARIPORO, PORE, TAME</t>
  </si>
  <si>
    <t>ASOC</t>
  </si>
  <si>
    <t>NO</t>
  </si>
  <si>
    <t>FRONTERA ENERGY COLOMBIA CORP, SUCURSAL COLOMBIA ANTES META PETROLEUM CORP ANTESTETHYS PETROLEUM COMPANY LIMITED1</t>
  </si>
  <si>
    <t>ABANICO (ASOC)</t>
  </si>
  <si>
    <t>Claudia Lily Bravo</t>
  </si>
  <si>
    <t>CANACOL ENERGY COLOMBIA SAS1</t>
  </si>
  <si>
    <t>ACHAPO (E&amp;P)</t>
  </si>
  <si>
    <t>ECOPETROL S.A.1</t>
  </si>
  <si>
    <t>ACHIRA (ASOC)</t>
  </si>
  <si>
    <t>Blanca Cilia  Poveda</t>
  </si>
  <si>
    <t>Diego Alonso Ortega</t>
  </si>
  <si>
    <t>Andrea del Pilar Torres Gallardo</t>
  </si>
  <si>
    <t>David Jose Younes Hidalgo</t>
  </si>
  <si>
    <t>Carlos  Mora</t>
  </si>
  <si>
    <t>Sandra Milena Luna Osorio</t>
  </si>
  <si>
    <t>DRUMMOND ENERGY, INC1</t>
  </si>
  <si>
    <t>ADICIONAL LA LOMA (E&amp;P)</t>
  </si>
  <si>
    <t>Andrés Felipe Triana Alucena</t>
  </si>
  <si>
    <t>EMERALD ENERGY PLC SUCURSAL COLOMBIA1</t>
  </si>
  <si>
    <t>AGERATO (E&amp;P)</t>
  </si>
  <si>
    <t>Piter Andres Vega Vanegas</t>
  </si>
  <si>
    <t>CEPSA COLOMBIA S.A.1</t>
  </si>
  <si>
    <t>AGUA VERDE (TEA)</t>
  </si>
  <si>
    <t>Juan Carlos  Bernal Roncancio</t>
  </si>
  <si>
    <t>Fidel  Mejia</t>
  </si>
  <si>
    <t>CE</t>
  </si>
  <si>
    <t>PAREX RESOURCES COLOMBIA LTD 1</t>
  </si>
  <si>
    <t>AGUAS BLANCAS (CE)</t>
  </si>
  <si>
    <t>Carolina  Borbon</t>
  </si>
  <si>
    <t>Jennifer Malaver Solano</t>
  </si>
  <si>
    <t>Juan Camilo Florez Ninco</t>
  </si>
  <si>
    <t>Convenio E&amp;E</t>
  </si>
  <si>
    <t>Sandra Paola Tovar Sandoval</t>
  </si>
  <si>
    <t>ECOPETROL S.A.2</t>
  </si>
  <si>
    <t>AGUILA (Convenio E&amp;E)</t>
  </si>
  <si>
    <t>Gustavo Toloza Ydarraga</t>
  </si>
  <si>
    <t>ECOPETROL S.A.3</t>
  </si>
  <si>
    <t>ALAMO (Convenio E&amp;E)</t>
  </si>
  <si>
    <t>PLATINO ENERGY BARBADOS CORP SUCURSAL COLOMBIA CANCELADA1</t>
  </si>
  <si>
    <t>ALCARAVÁN (ASOC)</t>
  </si>
  <si>
    <t>OCCIDENTAL ANDINA LLC1</t>
  </si>
  <si>
    <t>ALCATRAZ (TEA)</t>
  </si>
  <si>
    <t>Jose Vicente Cubides Torres</t>
  </si>
  <si>
    <t>REPSOL EXPLORACION COLOMBIA SA1</t>
  </si>
  <si>
    <t>ALEA (TEA)</t>
  </si>
  <si>
    <t>Camilo Andrés Niño Rodriguez</t>
  </si>
  <si>
    <t>VETRA EXPLORACION Y PRODUCCION COLOMBIA S.A.S. ANTES PETROTESTING COLOMBIA S.A.1</t>
  </si>
  <si>
    <t>ALEA-1846-D (E&amp;P)</t>
  </si>
  <si>
    <t xml:space="preserve">Diana  Palacios </t>
  </si>
  <si>
    <t>Marlon Rolando Moreno Infante</t>
  </si>
  <si>
    <t>Jenny Jackeline Ardila Olarte</t>
  </si>
  <si>
    <t>SI</t>
  </si>
  <si>
    <t>GRAN TIERRA COLOMBIA INC SUCURSAL1</t>
  </si>
  <si>
    <t>ALEA-1848-A (E&amp;P)</t>
  </si>
  <si>
    <t>GRAN TIERRA COLOMBIA INC SUCURSAL2</t>
  </si>
  <si>
    <t>ALEA-1947-C (E&amp;P)</t>
  </si>
  <si>
    <t>José Mauricio Martinez</t>
  </si>
  <si>
    <t>Wilson Javier Zárate Téllez</t>
  </si>
  <si>
    <t>Juliana Romero Martínez</t>
  </si>
  <si>
    <t>Xiomara  Rey</t>
  </si>
  <si>
    <t>Mariana Estrada Jacobson</t>
  </si>
  <si>
    <t>FRONTERA ENERGY COLOMBIA CORP, SUCURSAL COLOMBIA ANTES META PETROLEUM CORP ANTESTETHYS PETROLEUM COMPANY LIMITED2</t>
  </si>
  <si>
    <t>ALHUCEMA (E&amp;P)</t>
  </si>
  <si>
    <t>FRONTERA ENERGY COLOMBIA CORP, SUCURSAL COLOMBIA ANTES META PETROLEUM CORP ANTESTETHYS PETROLEUM COMPANY LIMITED3</t>
  </si>
  <si>
    <t>ALICANTE (Convenio E&amp;E)</t>
  </si>
  <si>
    <t>Orlando Andrés Aguilar Patiño</t>
  </si>
  <si>
    <t>José Luís Arrieta Gutiérrez</t>
  </si>
  <si>
    <t>Lady Viviana Pineda Mateus</t>
  </si>
  <si>
    <t>INTEROIL COLOMBIA EXPLORATION AND PRODUCTION1</t>
  </si>
  <si>
    <t>ALTAIR (E&amp;P)</t>
  </si>
  <si>
    <t>EMERALD ENERGY PLC SUCURSAL COLOMBIA2</t>
  </si>
  <si>
    <t>ALTAMIRA (TEA)</t>
  </si>
  <si>
    <t>Andres Cely</t>
  </si>
  <si>
    <t>PETROMINERALES COLOMBIA LTD SUCURSAL COLOMBIA1</t>
  </si>
  <si>
    <t>ALTAMIRA-3431-B (E&amp;P)</t>
  </si>
  <si>
    <t>PETROMINERALES COLOMBIA LTD SUCURSAL COLOMBIA2</t>
  </si>
  <si>
    <t>ALTAMIRA-3431-D (E&amp;P)</t>
  </si>
  <si>
    <t>ECOPETROL S.A.4</t>
  </si>
  <si>
    <t>AMAZONAS 4 (TEA)</t>
  </si>
  <si>
    <t>INTEROIL COLOMBIA EXPLORATION AND PRODUCTION2</t>
  </si>
  <si>
    <t>AMBROSÍA (ASOC)</t>
  </si>
  <si>
    <t>Nancy Zambrano Serrato</t>
  </si>
  <si>
    <t>Maria Del Pilar Lara Perdomo</t>
  </si>
  <si>
    <t>AMERISUR EXPLORACIÓN COLOMBIA LIMITADA1</t>
  </si>
  <si>
    <t>ANDAQUIES (E&amp;P)</t>
  </si>
  <si>
    <t>EMPRESA PETROLERA DE SERVICIOS Y ASESORIAS S.A. - EMPESA S.A.1</t>
  </si>
  <si>
    <t>ANDAQUIES (TEA)</t>
  </si>
  <si>
    <t>Marinela  Mendoza Peinado</t>
  </si>
  <si>
    <t>Oscar Enrique Hernández Romero</t>
  </si>
  <si>
    <t>María Alejandra Gutierrez P</t>
  </si>
  <si>
    <t>Cindy Katherine Tulcan Realpe</t>
  </si>
  <si>
    <t>CARBONES Y PETROLEOS COLOMBIANOS CARBOPETROL S.A.1</t>
  </si>
  <si>
    <t>ANDINO SUR (E&amp;P)</t>
  </si>
  <si>
    <t>Claudia Jimena Soto Montes</t>
  </si>
  <si>
    <t>Irene Arroyave Trujillo</t>
  </si>
  <si>
    <t>Luisa Fernanda Arias Valencia</t>
  </si>
  <si>
    <t>PETROLEOS DEL MAR1</t>
  </si>
  <si>
    <t>ANTARES (E&amp;P)</t>
  </si>
  <si>
    <t>PAN ANDEAN COLOMBIA1</t>
  </si>
  <si>
    <t>ANTORCHA (E&amp;P)</t>
  </si>
  <si>
    <t>Mayra Andreina Rincon Gomez</t>
  </si>
  <si>
    <t>ECOPETROL S.A.5</t>
  </si>
  <si>
    <t>APIAY (CE)</t>
  </si>
  <si>
    <t>ECOPETROL S.A.6</t>
  </si>
  <si>
    <t>ARAUCA (CE)</t>
  </si>
  <si>
    <t>FRONTERA ENERGY COLOMBIA CORP, SUCURSAL COLOMBIA ANTES META PETROLEUM CORP ANTESTETHYS PETROLEUM COMPANY LIMITED4</t>
  </si>
  <si>
    <t>ARAUCA (E&amp;P)</t>
  </si>
  <si>
    <t>FRONTERA ENERGY COLOMBIA CORP, SUCURSAL COLOMBIA ANTES META PETROLEUM CORP ANTESTETHYS PETROLEUM COMPANY LIMITED5</t>
  </si>
  <si>
    <t>ARAUCA (TEA)</t>
  </si>
  <si>
    <t>Ivan Mauricio Suaza Espinosa</t>
  </si>
  <si>
    <t>ECOPETROL S.A.7</t>
  </si>
  <si>
    <t>AREA OCCIDENTAL (CE)</t>
  </si>
  <si>
    <t>ECOPETROL S.A.8</t>
  </si>
  <si>
    <t>AREA SUR (CE)</t>
  </si>
  <si>
    <t>HOCOL S.A.1</t>
  </si>
  <si>
    <t>ARMERO (CE)</t>
  </si>
  <si>
    <t>PERENCO OIL AND GAS COLOMBIA LIMITED1</t>
  </si>
  <si>
    <t>ARPA (TEA)</t>
  </si>
  <si>
    <t>Paola del Pilar Berrio Clavijo</t>
  </si>
  <si>
    <t>FRONTERA ENERGY COLOMBIA CORP, SUCURSAL COLOMBIA ANTES META PETROLEUM CORP ANTESTETHYS PETROLEUM COMPANY LIMITED6</t>
  </si>
  <si>
    <t>ARRENDAJO (E&amp;P)</t>
  </si>
  <si>
    <t>Ana Lorena Martinez Ruiz</t>
  </si>
  <si>
    <t>ECOPETROL S.A.9</t>
  </si>
  <si>
    <t>AYOMBE (CE)</t>
  </si>
  <si>
    <t>Lilibet Gómez León</t>
  </si>
  <si>
    <t>GRAN TIERRA ENERGY COLOMBIA LTD1</t>
  </si>
  <si>
    <t>AZAR (E&amp;P)</t>
  </si>
  <si>
    <t>ECOPETROL S.A.10</t>
  </si>
  <si>
    <t>BADEA (E&amp;P)</t>
  </si>
  <si>
    <t>Carlos Zamora</t>
  </si>
  <si>
    <t>PERENCO OIL AND GAS COLOMBIA LIMITED2</t>
  </si>
  <si>
    <t>BALAY (E&amp;P)</t>
  </si>
  <si>
    <t>TEXICAN OIL LTD SUCURSAL EN COLOMBIA1</t>
  </si>
  <si>
    <t>BAMBU COLORADO (E&amp;P)</t>
  </si>
  <si>
    <t>OCCIDENTAL ANDINA LLC2</t>
  </si>
  <si>
    <t>BAMBUCO (E&amp;P)</t>
  </si>
  <si>
    <t>NEXEN PETROLEUM COLOMBIA LIMITED1</t>
  </si>
  <si>
    <t>BARBOSA (E&amp;P)</t>
  </si>
  <si>
    <t>ECOPETROL S.A.11</t>
  </si>
  <si>
    <t>BARRANCA-LEBRIJA (CE)</t>
  </si>
  <si>
    <t>OPEN CHOKE EXPLORATION LLC1</t>
  </si>
  <si>
    <t>BERILO (TEA)</t>
  </si>
  <si>
    <t>COLPAN OIL &amp; GAS LTD SUCURSAL COLOMBIA1</t>
  </si>
  <si>
    <t>BERRIO (E&amp;P)</t>
  </si>
  <si>
    <t>COLPAN OIL &amp; GAS LTD SUCURSAL COLOMBIA2</t>
  </si>
  <si>
    <t>BERRIO (TEA)</t>
  </si>
  <si>
    <t>ECOPETROL S.A.12</t>
  </si>
  <si>
    <t>BITUIMA (Convenio E&amp;E)</t>
  </si>
  <si>
    <t>CINCO RANCH PETROLEUM COLOMBIA INC SUCURSAL COLOMBIA.1</t>
  </si>
  <si>
    <t>BOCACHICO (ASOC)</t>
  </si>
  <si>
    <t>NEXEN PETROLEUM COLOMBIA LIMITED2</t>
  </si>
  <si>
    <t>BOGOTA (TEA)</t>
  </si>
  <si>
    <t>LAGOSUR PETROLEUM COLOMBIA INC SUCURSAL COLOMBIA1</t>
  </si>
  <si>
    <t>BOLIVAR (ASOC)</t>
  </si>
  <si>
    <t>PERENCO OIL AND GAS COLOMBIA LIMITED.1</t>
  </si>
  <si>
    <t>BOQUERÓN (ASOC)</t>
  </si>
  <si>
    <t>Haiver Nahin Manosalva</t>
  </si>
  <si>
    <t>PAREX RESOURCES COLOMBIA LTD 2</t>
  </si>
  <si>
    <t>BORANDA (Convenio E&amp;E)</t>
  </si>
  <si>
    <t>RELIANCE INDUSTRIES LIMITED SUCURSAL COLOMBIA1</t>
  </si>
  <si>
    <t>BOROJO (TEA)</t>
  </si>
  <si>
    <t>RELIANCE EXPLORATION &amp; PRODUCTION DMCC1</t>
  </si>
  <si>
    <t>BOROJO NORTH (E&amp;P)</t>
  </si>
  <si>
    <t>RELIANCE EXPLORATION &amp; PRODUCTION DMCC2</t>
  </si>
  <si>
    <t>BOROJO SOUTH (E&amp;P)</t>
  </si>
  <si>
    <t>MAXIM WELL SERVICES LTDA MWS - CANCELADA1</t>
  </si>
  <si>
    <t>BOSQUES (E&amp;P)</t>
  </si>
  <si>
    <t>INVERSIONES Y OPERACIONES BLOQUE B SAS1</t>
  </si>
  <si>
    <t>BUENAVISTA (E&amp;E)</t>
  </si>
  <si>
    <t>PACIFIC STRATUS ENERGY COLOMBIA CORP O PACIFIC STRATUS ENERGY COLOMBIA CORP SUCURSAL COLOMBIA-CANCELADA1</t>
  </si>
  <si>
    <t>BUGANVILES (ASOC)</t>
  </si>
  <si>
    <t>NEW GRANADA ENERGY CORPORATION SUCURSAL COLOMBIANA1</t>
  </si>
  <si>
    <t>CABIONA (E&amp;E)</t>
  </si>
  <si>
    <t>Karent Lorena Bustos Agudelo</t>
  </si>
  <si>
    <t>PAREX RESOURCES COLOMBIA LTD SUCURSAL1</t>
  </si>
  <si>
    <t>CABRESTERO (E&amp;P)</t>
  </si>
  <si>
    <t>EMERALD ENERGY PLC SUCURSAL COLOMBIA3</t>
  </si>
  <si>
    <t>CACHAMA (TEA)</t>
  </si>
  <si>
    <t>Carlos Humberto Ocampo Silva</t>
  </si>
  <si>
    <t>FRONTERA ENERGY COLOMBIA CORP, SUCURSAL COLOMBIA ANTES META PETROLEUM CORP ANTESTETHYS PETROLEUM COMPANY LIMITED7</t>
  </si>
  <si>
    <t>CACHICAMO (E&amp;P)</t>
  </si>
  <si>
    <t>FRONTERA ENERGY COLOMBIA CORP, SUCURSAL COLOMBIA ANTES META PETROLEUM CORP ANTESTETHYS PETROLEUM COMPANY LIMITED8</t>
  </si>
  <si>
    <t>CAG 5 (TEA)</t>
  </si>
  <si>
    <t>FRONTERA ENERGY COLOMBIA CORP, SUCURSAL COLOMBIA ANTES META PETROLEUM CORP ANTESTETHYS PETROLEUM COMPANY LIMITED9</t>
  </si>
  <si>
    <t>CAG 6 (E&amp;P)</t>
  </si>
  <si>
    <t>Saul Alexander Tovar Piraban</t>
  </si>
  <si>
    <t>ECOPETROL S.A.13</t>
  </si>
  <si>
    <t>CAGUAN (CE)</t>
  </si>
  <si>
    <t>PERENCO OIL AND GAS COLOMBIA LIMITED3</t>
  </si>
  <si>
    <t>CAIMAN (TEA)</t>
  </si>
  <si>
    <t>ECOPETROL S.A.14</t>
  </si>
  <si>
    <t>CAIMITO (CE)</t>
  </si>
  <si>
    <t>ECOPETROL S.A.15</t>
  </si>
  <si>
    <t>CAMOA (CE)</t>
  </si>
  <si>
    <t>EMERALD ENERGY PLC SUCURSAL COLOMBIA4</t>
  </si>
  <si>
    <t>CAMPO RICO (ASOC)</t>
  </si>
  <si>
    <t>Maria del Mar  Pastrana Tovar</t>
  </si>
  <si>
    <t>ECOPETROL S.A.16</t>
  </si>
  <si>
    <t>CAMPOS TELLO Y LA JAGUA (E&amp;E)</t>
  </si>
  <si>
    <t>FRONTERA ENERGY COLOMBIA CORP, SUCURSAL COLOMBIA ANTES META PETROLEUM CORP ANTESTETHYS PETROLEUM COMPANY LIMITED10</t>
  </si>
  <si>
    <t>CANAGUARO (E&amp;P)</t>
  </si>
  <si>
    <t>OCCIDENTAL ANDINA LLC3</t>
  </si>
  <si>
    <t>CANDILEJAS (TEA)</t>
  </si>
  <si>
    <t>ADVANTAGE ENERGY SUCURSAL COLOMBIA 1</t>
  </si>
  <si>
    <t>CAÑO LOS TOTUMOS (E&amp;P)</t>
  </si>
  <si>
    <t>ECOPETROL S.A.17</t>
  </si>
  <si>
    <t>CAÑO SUR (E&amp;E)</t>
  </si>
  <si>
    <t>PAREX RESOURCES COLOMBIA LTD SUCURSAL2</t>
  </si>
  <si>
    <t>CAPACHOS (CE)</t>
  </si>
  <si>
    <t>OCCIDENTAL ANDINA LLC4</t>
  </si>
  <si>
    <t>CAPORAL (E&amp;P)</t>
  </si>
  <si>
    <t>CEPSA COLOMBIA S.A.2</t>
  </si>
  <si>
    <t>CARACARA (ASOC)</t>
  </si>
  <si>
    <t>COLOMBIA ENERGY DEVELOPMENT CO1</t>
  </si>
  <si>
    <t>CARACOLI (E&amp;P)</t>
  </si>
  <si>
    <t>PETROSANTANDER (COLOMBIA) INC.1</t>
  </si>
  <si>
    <t>CARARE LAS MONAS (ASOC)</t>
  </si>
  <si>
    <t>Gloria Cecilia Salamanca</t>
  </si>
  <si>
    <t>WATTLE PETROLEUM COMPANY S.A.S1</t>
  </si>
  <si>
    <t>CARBONERA (E&amp;P)</t>
  </si>
  <si>
    <t>ECOPETROL S.A.18</t>
  </si>
  <si>
    <t>CARDON (E&amp;P)</t>
  </si>
  <si>
    <t>ECOPETROL S.A.19</t>
  </si>
  <si>
    <t>CARIOCA (TEA)</t>
  </si>
  <si>
    <t>PERENCO COLOMBIA LIMITED1</t>
  </si>
  <si>
    <t>CASANARE (ASOC)</t>
  </si>
  <si>
    <t>FRONTERA ENERGY COLOMBIA CORP, SUCURSAL COLOMBIA ANTES META PETROLEUM CORP ANTESTETHYS PETROLEUM COMPANY LIMITED11</t>
  </si>
  <si>
    <t>CASANARE ESTE (E&amp;E)</t>
  </si>
  <si>
    <t>Carlos Fabian Palacios Cortes</t>
  </si>
  <si>
    <t>OCCIDENTAL ANDINA LLC5</t>
  </si>
  <si>
    <t>CASCABEL (E&amp;P)</t>
  </si>
  <si>
    <t>FRONTERA ENERGY COLOMBIA CORP, SUCURSAL COLOMBIA ANTES META PETROLEUM CORP ANTESTETHYS PETROLEUM COMPANY LIMITED12</t>
  </si>
  <si>
    <t>CASIMENA (E&amp;P)</t>
  </si>
  <si>
    <t>FRONTERA ENERGY COLOMBIA CORP, SUCURSAL COLOMBIA ANTES META PETROLEUM CORP ANTESTETHYS PETROLEUM COMPANY LIMITED13</t>
  </si>
  <si>
    <t>CASTOR (E&amp;P)</t>
  </si>
  <si>
    <t>ECOPETROL S.A.20</t>
  </si>
  <si>
    <t>CAT 3 (E&amp;P)</t>
  </si>
  <si>
    <t>PETROLIFERA PETROLEUM (COLOMBIA) LIMITED1</t>
  </si>
  <si>
    <t>CATGUAS (E&amp;P)</t>
  </si>
  <si>
    <t>GRAN TIERRA ENERGY COLOMBIA LTD2</t>
  </si>
  <si>
    <t>CAUCA 6 (TEA)</t>
  </si>
  <si>
    <t>GRAN TIERRA ENERGY COLOMBIA LTD3</t>
  </si>
  <si>
    <t>CAUCA 7 (TEA)</t>
  </si>
  <si>
    <t>PAREX RESOURCES COLOMBIA LTD SUCURSAL3</t>
  </si>
  <si>
    <t>CEBUCAN (E&amp;P)</t>
  </si>
  <si>
    <t>CANACOL ENERGY COLOMBIA SAS2</t>
  </si>
  <si>
    <t>CEDRELA (E&amp;P)</t>
  </si>
  <si>
    <t>EMERALD ENERGY PLC SUCURSAL COLOMBIA5</t>
  </si>
  <si>
    <t>CEIBA (E&amp;P)</t>
  </si>
  <si>
    <t>PAREX RESOURCES COLOMBIA LTD SUCURSAL4</t>
  </si>
  <si>
    <t>CERRERO (E&amp;P)</t>
  </si>
  <si>
    <t>PACIFIC STRATUS ENERGY COLOMBIA CORP O PACIFIC STRATUS ENERGY COLOMBIA CORP SUCURSAL COLOMBIA-CANCELADA2</t>
  </si>
  <si>
    <t>CERRITO (ASOC)</t>
  </si>
  <si>
    <t>GRAN TIERRA ENERGY COLOMBIA LTD4</t>
  </si>
  <si>
    <t>CHAZA (E&amp;E)</t>
  </si>
  <si>
    <t>HOCOL S.A.2</t>
  </si>
  <si>
    <t>CHENCHE (CE)</t>
  </si>
  <si>
    <t>PETROMINERALES COLOMBIA LTD SUCURSAL COLOMBIA3</t>
  </si>
  <si>
    <t>CHICAGO (TEA)</t>
  </si>
  <si>
    <t>COMPETROL LTDA1</t>
  </si>
  <si>
    <t>CHICUACO (E&amp;P)</t>
  </si>
  <si>
    <t>PETROMINERALES COLOMBIA LTD SUCURSAL COLOMBIA4</t>
  </si>
  <si>
    <t>CHIGUIRO (TEA)</t>
  </si>
  <si>
    <t>FRONTERA ENERGY COLOMBIA CORP, SUCURSAL COLOMBIA ANTES META PETROLEUM CORP ANTESTETHYS PETROLEUM COMPANY LIMITED14</t>
  </si>
  <si>
    <t>CHIGUIRO ESTE (E&amp;P)</t>
  </si>
  <si>
    <t>Juan Carlos Garces Martínez</t>
  </si>
  <si>
    <t>FRONTERA ENERGY COLOMBIA CORP, SUCURSAL COLOMBIA ANTES META PETROLEUM CORP ANTESTETHYS PETROLEUM COMPANY LIMITED15</t>
  </si>
  <si>
    <t>CHIGUIRO OESTE (E&amp;P)</t>
  </si>
  <si>
    <t>ECOPETROL S.A.21</t>
  </si>
  <si>
    <t>CHIMICHAGUA (CE)</t>
  </si>
  <si>
    <t>PACIFIC STRATUS ENERGY COLOMBIA CORP O PACIFIC STRATUS ENERGY COLOMBIA CORP SUCURSAL COLOMBIA-CANCELADA3</t>
  </si>
  <si>
    <t>CHIPALO (ASOC)</t>
  </si>
  <si>
    <t>OCCIDENTAL DE COLOMBIA LLC1</t>
  </si>
  <si>
    <t>CHIPIRÓN (ASOC)</t>
  </si>
  <si>
    <t>NEXEN PETROLEUM COLOMBIA LIMITED3</t>
  </si>
  <si>
    <t>CHIQUINQUIRA (E&amp;P)</t>
  </si>
  <si>
    <t>ECOPETROL S.A.22</t>
  </si>
  <si>
    <t>CHURUCO (Convenio E&amp;E)</t>
  </si>
  <si>
    <t>ECOPETROL S.A.23</t>
  </si>
  <si>
    <t>CICUCO BOQUETE (CE)</t>
  </si>
  <si>
    <t>ECOPETROL S.A.24</t>
  </si>
  <si>
    <t>CICUCO MOMPOSINA (CE)</t>
  </si>
  <si>
    <t>HOCOL S.A.3</t>
  </si>
  <si>
    <t>CLARINERO (E&amp;P)</t>
  </si>
  <si>
    <t>AMERISUR EXPLORACIÓN COLOMBIA LIMITADA2</t>
  </si>
  <si>
    <t>COATI (E&amp;E)</t>
  </si>
  <si>
    <t>HOCOL S.A.4</t>
  </si>
  <si>
    <t>COCLI (E&amp;P)</t>
  </si>
  <si>
    <t>ANADARKO COLOMBIA COMPANY SUCURSAL COLOMBIA1</t>
  </si>
  <si>
    <t>COL 1 (TEA)</t>
  </si>
  <si>
    <t>ANADARKO COLOMBIA COMPANY SUCURSAL COLOMBIA2</t>
  </si>
  <si>
    <t>COL 2 (TEA)</t>
  </si>
  <si>
    <t>NOBLE ENERGY COLOMBIA LIMITED1</t>
  </si>
  <si>
    <t>COL 3 (E&amp;P)</t>
  </si>
  <si>
    <t>SHELL EXPLORATION AND PRODUCTION COLOMBIA GMBH (SEPC) SUCURSAL COLOMBIA1</t>
  </si>
  <si>
    <t>COL 3 (TEA)</t>
  </si>
  <si>
    <t>REPSOL EXPLORACION COLOMBIA SA2</t>
  </si>
  <si>
    <t>COL 4 (E&amp;P)</t>
  </si>
  <si>
    <t>REPSOL EXPLORACION COLOMBIA SA3</t>
  </si>
  <si>
    <t>COL 4 (TEA)</t>
  </si>
  <si>
    <t>ECOPETROL S.A.25</t>
  </si>
  <si>
    <t>COL 5 (E&amp;P)</t>
  </si>
  <si>
    <t>ANADARKO COLOMBIA COMPANY SUCURSAL COLOMBIA3</t>
  </si>
  <si>
    <t>COL 5 (TEA)</t>
  </si>
  <si>
    <t>ANADARKO COLOMBIA COMPANY SUCURSAL COLOMBIA4</t>
  </si>
  <si>
    <t>COL 6 (TEA)</t>
  </si>
  <si>
    <t>ANADARKO COLOMBIA COMPANY SUCURSAL COLOMBIA5</t>
  </si>
  <si>
    <t>COL 7 (TEA)</t>
  </si>
  <si>
    <t>ALPHA CONSULTORES LTDA.1</t>
  </si>
  <si>
    <t>COLIBRI (E&amp;E)</t>
  </si>
  <si>
    <t>SOLANA PETROLEUM EXPLORATION COLOMBIA LIMITED1</t>
  </si>
  <si>
    <t>COLONIA (E&amp;P)</t>
  </si>
  <si>
    <t>OCCIDENTAL ANDINA LLC6</t>
  </si>
  <si>
    <t>COMADRE NORTE (TEA)</t>
  </si>
  <si>
    <t>CONSTRUCTORA NORBERTO ODEBRECHT S.A1</t>
  </si>
  <si>
    <t>COMUNEROS (TEA)</t>
  </si>
  <si>
    <t>NIKOIL ENERGY CORP SUC COLOMBIA ANTES LUKOIL OVERSEAS COLOMBIA LTDA1</t>
  </si>
  <si>
    <t>CÓNDOR (ASOC)</t>
  </si>
  <si>
    <t>SHONA ENERGY (COLOMBIA) LIMITED1</t>
  </si>
  <si>
    <t>COR 11 (E&amp;P)</t>
  </si>
  <si>
    <t>YPF COLOMBIA S.A.S1</t>
  </si>
  <si>
    <t>COR 12 (E&amp;P)</t>
  </si>
  <si>
    <t>YPF COLOMBIA S.A.S2</t>
  </si>
  <si>
    <t>COR 14 (E&amp;P)</t>
  </si>
  <si>
    <t>MAUREL &amp; PROM COLOMBIA BV1</t>
  </si>
  <si>
    <t>COR 15 (E&amp;P)</t>
  </si>
  <si>
    <t>MAUREL &amp; PROM COLOMBIA BV2</t>
  </si>
  <si>
    <t>COR 15 (TEA)</t>
  </si>
  <si>
    <t>KINETEX MULTICOMPONENT SERVICES SA SUCURSAL COLOMBIA - CANCELADA1</t>
  </si>
  <si>
    <t>COR 23 (E&amp;P)</t>
  </si>
  <si>
    <t>FRONTERA ENERGY COLOMBIA CORP, SUCURSAL COLOMBIA ANTES META PETROLEUM CORP ANTESTETHYS PETROLEUM COMPANY LIMITED16</t>
  </si>
  <si>
    <t>COR 24 (TEA)</t>
  </si>
  <si>
    <t>YPF COLOMBIA S.A.S3</t>
  </si>
  <si>
    <t>COR 33 (E&amp;P)</t>
  </si>
  <si>
    <t>CARRAO ENERGY S.A. SUCURSAL COLOMBIA1</t>
  </si>
  <si>
    <t>COR 39 (E&amp;P)</t>
  </si>
  <si>
    <t>CNEOG COLOMBIA SUCURSAL COLOMBIA1</t>
  </si>
  <si>
    <t>COR 4 (E&amp;P)</t>
  </si>
  <si>
    <t>EXXON MOBIL EXPLORATION COLOMBIA LIMITED1</t>
  </si>
  <si>
    <t>COR 46 (TEA)</t>
  </si>
  <si>
    <t>INTEROIL COLOMBIA EXPLORATION AND PRODUCTION3</t>
  </si>
  <si>
    <t>COR 6 (E&amp;P)</t>
  </si>
  <si>
    <t>ECOPETROL S.A.26</t>
  </si>
  <si>
    <t>COR 62 (E&amp;P)</t>
  </si>
  <si>
    <t>MANSAROVAR ENERGY COLOMBIA LTD1</t>
  </si>
  <si>
    <t>CORALES (TEA)</t>
  </si>
  <si>
    <t>FRONTERA ENERGY COLOMBIA CORP, SUCURSAL COLOMBIA ANTES META PETROLEUM CORP ANTESTETHYS PETROLEUM COMPANY LIMITED17</t>
  </si>
  <si>
    <t>CORCEL (E&amp;E)</t>
  </si>
  <si>
    <t>TEXICAN OIL LTD SUCURSAL EN COLOMBIA2</t>
  </si>
  <si>
    <t>CORDILLERA DE FLOR COLORADA (TEA)</t>
  </si>
  <si>
    <t>PETROMINERALES COLOMBIA LTD SUCURSAL COLOMBIA5</t>
  </si>
  <si>
    <t>CORITO (TEA)</t>
  </si>
  <si>
    <t>PERENCO COLOMBIA LIMITED2</t>
  </si>
  <si>
    <t>COROCORA (ASOC)</t>
  </si>
  <si>
    <t>OCCIDENTAL DE COLOMBIA LLC2</t>
  </si>
  <si>
    <t>COSECHA (ASOC)</t>
  </si>
  <si>
    <t>FRONTERA ENERGY COLOMBIA CORP, SUCURSAL COLOMBIA ANTES META PETROLEUM CORP ANTESTETHYS PETROLEUM COMPANY LIMITED18</t>
  </si>
  <si>
    <t>CPE-1 (TEA)</t>
  </si>
  <si>
    <t>ECOPETROL S.A.27</t>
  </si>
  <si>
    <t>CPE-2 (TEA)</t>
  </si>
  <si>
    <t>CEPSA COLOMBIA S.A.3</t>
  </si>
  <si>
    <t>CPE-3 (TEA)</t>
  </si>
  <si>
    <t>ECOPETROL S.A.28</t>
  </si>
  <si>
    <t>CPE-4 (TEA)</t>
  </si>
  <si>
    <t>BHP BILLITON PETROLEUM COLOMBIA CORPORATION SUCURSAL COLOMBIA-CANCELADA1</t>
  </si>
  <si>
    <t>CPE-5 (TEA)</t>
  </si>
  <si>
    <t>FRONTERA ENERGY COLOMBIA CORP, SUCURSAL COLOMBIA ANTES META PETROLEUM CORP ANTESTETHYS PETROLEUM COMPANY LIMITED19</t>
  </si>
  <si>
    <t>CPE-6 (E&amp;P)</t>
  </si>
  <si>
    <t>FRONTERA ENERGY COLOMBIA CORP, SUCURSAL COLOMBIA ANTES META PETROLEUM CORP ANTESTETHYS PETROLEUM COMPANY LIMITED20</t>
  </si>
  <si>
    <t>CPE-6 (TEA)</t>
  </si>
  <si>
    <t>PLUSPETROL COLOMBIA CORPORATION SUCURSAL COLOMBIANA1</t>
  </si>
  <si>
    <t>CPE-7 (TEA)</t>
  </si>
  <si>
    <t>TALISMAN COLOMBIA OIL &amp; GAS LTD1</t>
  </si>
  <si>
    <t>CPE-8 (TEA)</t>
  </si>
  <si>
    <t>FRONTERA ENERGY COLOMBIA CORP, SUCURSAL COLOMBIA ANTES META PETROLEUM CORP ANTESTETHYS PETROLEUM COMPANY LIMITED21</t>
  </si>
  <si>
    <t>CPO 1 (E&amp;P)</t>
  </si>
  <si>
    <t>ECOPETROL S.A.29</t>
  </si>
  <si>
    <t>CPO 10 (E&amp;P)</t>
  </si>
  <si>
    <t>HUPECOL OPERATING CO LLC1</t>
  </si>
  <si>
    <t>CPO 11 (E&amp;P)</t>
  </si>
  <si>
    <t>FRONTERA ENERGY COLOMBIA CORP, SUCURSAL COLOMBIA ANTES META PETROLEUM CORP ANTESTETHYS PETROLEUM COMPANY LIMITED22</t>
  </si>
  <si>
    <t>CPO 12 (E&amp;P)</t>
  </si>
  <si>
    <t>TECPETROL COLOMBIA S.A.S.1</t>
  </si>
  <si>
    <t>CPO 13 (E&amp;P)</t>
  </si>
  <si>
    <t>CEPSA COLOMBIA S.A.4</t>
  </si>
  <si>
    <t>CPO 14 (E&amp;P)</t>
  </si>
  <si>
    <t>HOCOL S.A.5</t>
  </si>
  <si>
    <t>CPO 16 (E&amp;P)</t>
  </si>
  <si>
    <t>HOCOL S.A.6</t>
  </si>
  <si>
    <t>CPO 17 (E&amp;P)</t>
  </si>
  <si>
    <t>PLUSPETROL COLOMBIA CORPORATION SUCURSAL COLOMBIANA2</t>
  </si>
  <si>
    <t>CPO 2 (E&amp;P)</t>
  </si>
  <si>
    <t>PLUSPETROL COLOMBIA CORPORATION SUCURSAL COLOMBIANA3</t>
  </si>
  <si>
    <t>CPO 3 (E&amp;P)</t>
  </si>
  <si>
    <t>GEOPARK COLOMBIA S.A.S1</t>
  </si>
  <si>
    <t>CPO 4 (E&amp;P)</t>
  </si>
  <si>
    <t>Luz Ángela Flórez López</t>
  </si>
  <si>
    <t>ONGC VIDESH LIMITED SUCURSAL COLOMBIANA1</t>
  </si>
  <si>
    <t>CPO 5 (E&amp;P)</t>
  </si>
  <si>
    <t>TECPETROL COLOMBIA S.A.S.2</t>
  </si>
  <si>
    <t>CPO 6 (E&amp;P)</t>
  </si>
  <si>
    <t>TECPETROL COLOMBIA S.A.S.3</t>
  </si>
  <si>
    <t>CPO 7 (E&amp;P)</t>
  </si>
  <si>
    <t>ECOPETROL S.A.30</t>
  </si>
  <si>
    <t>CPO 8 (E&amp;P)</t>
  </si>
  <si>
    <t>ECOPETROL S.A.31</t>
  </si>
  <si>
    <t>CPO 9 (E&amp;P)</t>
  </si>
  <si>
    <t>DRUMMOND ENERGY, INC2</t>
  </si>
  <si>
    <t>CR 2 (E&amp;P)</t>
  </si>
  <si>
    <t>OGX PETROLEO E GAS LTDA AHORA DOMMO ENERGIA S.A. SUCURSAL COLOMBIA1</t>
  </si>
  <si>
    <t>CR 2 (TEA)</t>
  </si>
  <si>
    <t>DRUMMOND ENERGY, INC3</t>
  </si>
  <si>
    <t>CR 3 (E&amp;P)</t>
  </si>
  <si>
    <t>OGX PETROLEO E GAS LTDA AHORA DOMMO ENERGIA S.A. SUCURSAL COLOMBIA2</t>
  </si>
  <si>
    <t>CR 3 (TEA)</t>
  </si>
  <si>
    <t>DRUMMOND ENERGY, INC4</t>
  </si>
  <si>
    <t>CR 4 (E&amp;P)</t>
  </si>
  <si>
    <t>OGX PETROLEO E GAS LTDA AHORA DOMMO ENERGIA S.A. SUCURSAL COLOMBIA3</t>
  </si>
  <si>
    <t>CR 4 (TEA)</t>
  </si>
  <si>
    <t>FRONTERA ENERGY COLOMBIA CORP, SUCURSAL COLOMBIA ANTES META PETROLEUM CORP ANTESTETHYS PETROLEUM COMPANY LIMITED23</t>
  </si>
  <si>
    <t>CR-01 (E&amp;P)</t>
  </si>
  <si>
    <t>OCCIDENTAL DE COLOMBIA LLC3</t>
  </si>
  <si>
    <t>CRAVO NORTE (ASOC)</t>
  </si>
  <si>
    <t>FRONTERA ENERGY COLOMBIA CORP, SUCURSAL COLOMBIA ANTES META PETROLEUM CORP ANTESTETHYS PETROLEUM COMPANY LIMITED24</t>
  </si>
  <si>
    <t>CRAVOVIEJO (E&amp;E)</t>
  </si>
  <si>
    <t>CEPSA COLOMBIA S.A.5</t>
  </si>
  <si>
    <t>CUATRO (TEA)</t>
  </si>
  <si>
    <t>ECOPETROL S.A.32</t>
  </si>
  <si>
    <t>CUBARRAL (CE)</t>
  </si>
  <si>
    <t>FRONTERA ENERGY COLOMBIA CORP, SUCURSAL COLOMBIA ANTES META PETROLEUM CORP ANTESTETHYS PETROLEUM COMPANY LIMITED25</t>
  </si>
  <si>
    <t>CUBIRO (E&amp;E)</t>
  </si>
  <si>
    <t>ECOPETROL S.A.33</t>
  </si>
  <si>
    <t>CUISINDE (Convenio E&amp;E)</t>
  </si>
  <si>
    <t>PAREX RESOURCES COLOMBIA LTD 3</t>
  </si>
  <si>
    <t>DE MARES (Convenio E&amp;E)</t>
  </si>
  <si>
    <t>PACIFIC STRATUS ENERGY COLOMBIA CORP O PACIFIC STRATUS ENERGY COLOMBIA CORP SUCURSAL COLOMBIA-CANCELADA4</t>
  </si>
  <si>
    <t>DINDAL (ASOC)</t>
  </si>
  <si>
    <t>NEW GRANADA ENERGY CORPORATION SUCURSAL COLOMBIANA2</t>
  </si>
  <si>
    <t>DOROTEA (E&amp;E)</t>
  </si>
  <si>
    <t>EMERALD ENERGY PLC SUCURSAL COLOMBIA6</t>
  </si>
  <si>
    <t>DURILLO (E&amp;P)</t>
  </si>
  <si>
    <t>ECOPETROL S.A.34</t>
  </si>
  <si>
    <t>EGORO (TEA)</t>
  </si>
  <si>
    <t>INTEROIL COLOMBIA EXPLORATION AND PRODUCTION4</t>
  </si>
  <si>
    <t>EL BONGO (TEA)</t>
  </si>
  <si>
    <t>TALISMAN COLOMBIA OIL &amp; GAS LTD2</t>
  </si>
  <si>
    <t>EL CAUCHO (TEA)</t>
  </si>
  <si>
    <t>SPEP ENERGY NETHERLANDS B V ANTES TEPMA1</t>
  </si>
  <si>
    <t>EL CONCHAL (TEA)</t>
  </si>
  <si>
    <t>PETROLEOS SUD AMERICANOS SUCURSAL COLOMBIA (OPERADOR)1</t>
  </si>
  <si>
    <t>EL DIFÍCIL (CE)</t>
  </si>
  <si>
    <t>PAREX RESOURCES COLOMBIA LTD SUCURSAL5</t>
  </si>
  <si>
    <t>EL EDEN (E&amp;P)</t>
  </si>
  <si>
    <t>ECOPETROL S.A.35</t>
  </si>
  <si>
    <t>EL PENSIL (Convenio E&amp;E)</t>
  </si>
  <si>
    <t>PETROSANTANDER (COLOMBIA) INC.2</t>
  </si>
  <si>
    <t>EL PIÑAL (ASOC)</t>
  </si>
  <si>
    <t>GRAN TIERRA ENERGY COLOMBIA LTD5</t>
  </si>
  <si>
    <t>EL PORTON (E&amp;P)</t>
  </si>
  <si>
    <t>NEXEN PETROLEUM COLOMBIA LIMITED4</t>
  </si>
  <si>
    <t>EL QUESO NORTE (TEA)</t>
  </si>
  <si>
    <t>COMTROL COLOMBIA S A1</t>
  </si>
  <si>
    <t>EL REMANSO (E&amp;P)</t>
  </si>
  <si>
    <t>CEPSA COLOMBIA S.A.6</t>
  </si>
  <si>
    <t>EL SANCY (E&amp;P)</t>
  </si>
  <si>
    <t>HOCOL S.A.7</t>
  </si>
  <si>
    <t>EL TIGRE (TEA)</t>
  </si>
  <si>
    <t>R3 EXPLORACION Y PRODUCCION SA1</t>
  </si>
  <si>
    <t>EL TRIUNFO (E&amp;E)</t>
  </si>
  <si>
    <t>PETROLEOS SUD AMERICANOS SUCURSAL COLOMBIA (OPERADOR)2</t>
  </si>
  <si>
    <t>ENTRERRIOS (CE)</t>
  </si>
  <si>
    <t>GEOPRODUCTION OIL AND GAS COMPANY OF COLOMBIA1</t>
  </si>
  <si>
    <t>ESPERANZA (E&amp;E)</t>
  </si>
  <si>
    <t>HOCOL S.A.8</t>
  </si>
  <si>
    <t>ESPINAL (CE)</t>
  </si>
  <si>
    <t>PERENCO COLOMBIA LIMITED3</t>
  </si>
  <si>
    <t>ESTERO (ASOC)</t>
  </si>
  <si>
    <t>FENIX OIL &amp; GAS LIMITED SUCURSAL COLOMBIA1</t>
  </si>
  <si>
    <t>FENIX (E&amp;P)</t>
  </si>
  <si>
    <t>FENIX OIL &amp; GAS SOCIEDAD POR ACCIONES SIMPLIFICADAS1</t>
  </si>
  <si>
    <t>FENIX (TEA)</t>
  </si>
  <si>
    <t>NEXEN PETROLEUM COLOMBIA LIMITED5</t>
  </si>
  <si>
    <t>FOMEQUE (TEA)</t>
  </si>
  <si>
    <t>PAREX RESOURCES COLOMBIA LTD 4</t>
  </si>
  <si>
    <t>FORTUNA (ASOC)</t>
  </si>
  <si>
    <t>BHP BILLITON PETROLEUM AMERICAS SUCURSAL COLOMBIA1</t>
  </si>
  <si>
    <t>FUERTE (TEA)</t>
  </si>
  <si>
    <t>ANADARKO COLOMBIA COMPANY SUCURSAL COLOMBIA6</t>
  </si>
  <si>
    <t>FUERTE NORTE (E&amp;P)</t>
  </si>
  <si>
    <t>ECOPETROL S.A.36</t>
  </si>
  <si>
    <t>FUERTE SUR (E&amp;P)</t>
  </si>
  <si>
    <t>HUPECOL OPERATING CO LLC2</t>
  </si>
  <si>
    <t>GABAN (E&amp;P)</t>
  </si>
  <si>
    <t>PETROLEOS DEL NORTE S.A1</t>
  </si>
  <si>
    <t>GAITA (E&amp;P)</t>
  </si>
  <si>
    <t>NEXEN PETROLEUM COLOMBIA LIMITED6</t>
  </si>
  <si>
    <t>GARAGOA (E&amp;P)</t>
  </si>
  <si>
    <t>PERENCO COLOMBIA LIMITED4</t>
  </si>
  <si>
    <t>GARCERO (ASOC)</t>
  </si>
  <si>
    <t>Fabiola Leonor Perdomo Carrillo</t>
  </si>
  <si>
    <t>CEPSA COLOMBIA S.A.7</t>
  </si>
  <si>
    <t>GARIBAY (E&amp;P)</t>
  </si>
  <si>
    <t>TURKISH PETROLEUM INTERNATIONAL COMPANY LIMITED SUCURSAL COLOMBIA1</t>
  </si>
  <si>
    <t>GONZALEZ (Convenio E&amp;E)</t>
  </si>
  <si>
    <t>HOCOL S.A.9</t>
  </si>
  <si>
    <t>GUA 2 (E&amp;P)</t>
  </si>
  <si>
    <t>REPSOL EXPLORACION COLOMBIA SA4</t>
  </si>
  <si>
    <t>GUA OFF 1 (E&amp;P)</t>
  </si>
  <si>
    <t>REPSOL EXPLORACION COLOMBIA SA5</t>
  </si>
  <si>
    <t>GUA OFF 1 (TEA)</t>
  </si>
  <si>
    <t>ONGC VIDESH LIMITED SUCURSAL COLOMBIANA2</t>
  </si>
  <si>
    <t>GUA OFF 2 (E&amp;P)</t>
  </si>
  <si>
    <t>NOBLE ENERGY COLOMBIA LIMITED2</t>
  </si>
  <si>
    <t>GUA OFF 3 (E&amp;P)</t>
  </si>
  <si>
    <t>SHELL EXPLORATION AND PRODUCTION COLOMBIA GMBH (SEPC) SUCURSAL COLOMBIA2</t>
  </si>
  <si>
    <t>GUA OFF 3 (TEA)</t>
  </si>
  <si>
    <t>LEWIS ENERGY COLOMBIA INC1</t>
  </si>
  <si>
    <t>GUACHIRÍA (ASOC)</t>
  </si>
  <si>
    <t>PETROLIFERA PETROLEUM (COLOMBIA) LIMITED2</t>
  </si>
  <si>
    <t>GUACHIRIA NORTE (E&amp;E)</t>
  </si>
  <si>
    <t>LEWIS ENERGY COLOMBIA INC2</t>
  </si>
  <si>
    <t>GUACHIRIA SUR (E&amp;P)</t>
  </si>
  <si>
    <t>PERENCO OIL AND GAS COLOMBIA LIMITED4</t>
  </si>
  <si>
    <t>GUADUAL (E&amp;P)</t>
  </si>
  <si>
    <t>PP</t>
  </si>
  <si>
    <t>MANSAROVAR ENERGY COLOMBIA LTD2</t>
  </si>
  <si>
    <t>GUAGUAQUI - TERAN (PP)</t>
  </si>
  <si>
    <t>NIKOIL ENERGY CORP SUC COLOMBIA ANTES LUKOIL OVERSEAS COLOMBIA LTDA2</t>
  </si>
  <si>
    <t>GUAICARAMO (TEA)</t>
  </si>
  <si>
    <t>HOCOL S.A.10</t>
  </si>
  <si>
    <t>GUAIMARAL (TEA)</t>
  </si>
  <si>
    <t>CHEVRON PETROLEUM COMPANY1</t>
  </si>
  <si>
    <t>GUAJIRA (ASOC)</t>
  </si>
  <si>
    <t>FRONTERA ENERGY COLOMBIA CORP, SUCURSAL COLOMBIA ANTES META PETROLEUM CORP ANTESTETHYS PETROLEUM COMPANY LIMITED26</t>
  </si>
  <si>
    <t>GUAMA (E&amp;P)</t>
  </si>
  <si>
    <t>ECOPETROL S.A.37</t>
  </si>
  <si>
    <t>GUARIQUIES (ASOC)</t>
  </si>
  <si>
    <t>HOCOL S.A.11</t>
  </si>
  <si>
    <t>GUARROJO (E&amp;P)</t>
  </si>
  <si>
    <t>LAS QUINCHAS RESOURCE CORP SUCURSAL COLOMBIA1</t>
  </si>
  <si>
    <t>GUASIMO (E&amp;E)</t>
  </si>
  <si>
    <t>FRONTERA ENERGY COLOMBIA CORP, SUCURSAL COLOMBIA ANTES META PETROLEUM CORP ANTESTETHYS PETROLEUM COMPANY LIMITED27</t>
  </si>
  <si>
    <t>GUATIQUIA (E&amp;P)</t>
  </si>
  <si>
    <t>PETROMINERALES COLOMBIA LTD SUCURSAL COLOMBIA6</t>
  </si>
  <si>
    <t>GUATIQUIA (TEA)</t>
  </si>
  <si>
    <t>GRAN TIERRA ENERGY COLOMBIA LTD6</t>
  </si>
  <si>
    <t>GUAYUYACO (ASOC)</t>
  </si>
  <si>
    <t>HOCOL S.A.12</t>
  </si>
  <si>
    <t>GUEPARDO (TEA)</t>
  </si>
  <si>
    <t>ECOPETROL S.A.38</t>
  </si>
  <si>
    <t>HATO NUEVO (CE)</t>
  </si>
  <si>
    <t>EMERALD ENERGY PLC SUCURSAL COLOMBIA7</t>
  </si>
  <si>
    <t>HELEN (E&amp;P)</t>
  </si>
  <si>
    <t>ECOPETROL S.A.39</t>
  </si>
  <si>
    <t>HOBO (CE)</t>
  </si>
  <si>
    <t>ECOPETROL S.A.40</t>
  </si>
  <si>
    <t>HUILA (CE)</t>
  </si>
  <si>
    <t>HOCOL S.A.13</t>
  </si>
  <si>
    <t>HUMADEA (TEA)</t>
  </si>
  <si>
    <t>PETROMINERALES COLOMBIA LTD SUCURSAL COLOMBIA7</t>
  </si>
  <si>
    <t>JABALI (E&amp;P)</t>
  </si>
  <si>
    <t>EMERALD ENERGY PLC SUCURSAL COLOMBIA8</t>
  </si>
  <si>
    <t>JACARANDA (E&amp;P)</t>
  </si>
  <si>
    <t>FRONTERA ENERGY COLOMBIA CORP, SUCURSAL COLOMBIA ANTES META PETROLEUM CORP ANTESTETHYS PETROLEUM COMPANY LIMITED28</t>
  </si>
  <si>
    <t>JAGUAR (E&amp;P)</t>
  </si>
  <si>
    <t>HUPECOL CARACARA LLC HOY GEOPARK CUERVA SUCURSAL COLOMBIA - CANCELADA1</t>
  </si>
  <si>
    <t>JAGUEYES (TEA)</t>
  </si>
  <si>
    <t>PAREX RESOURCES COLOMBIA LTD SUCURSAL6</t>
  </si>
  <si>
    <t>JAGUEYES 3432-A (E&amp;P)</t>
  </si>
  <si>
    <t>TABASCO OIL COMPANY LLC1</t>
  </si>
  <si>
    <t>JAGUEYES 3432-B (E&amp;P)</t>
  </si>
  <si>
    <t>FRONTERA ENERGY COLOMBIA CORP, SUCURSAL COLOMBIA ANTES META PETROLEUM CORP ANTESTETHYS PETROLEUM COMPANY LIMITED29</t>
  </si>
  <si>
    <t>JAGUEYES 3433-A (E&amp;P)</t>
  </si>
  <si>
    <t>GREEN POWER SUCURSAL COLOMBIA (SUCURSAL DE LA SOCIEDAD GREEN POWER CORPORATION S.A)1</t>
  </si>
  <si>
    <t>JOROPO (E&amp;E)</t>
  </si>
  <si>
    <t>ECOPETROL S.A.41</t>
  </si>
  <si>
    <t>LA CIRA INFANTAS (CE)</t>
  </si>
  <si>
    <t>FRONTERA ENERGY COLOMBIA CORP, SUCURSAL COLOMBIA ANTES META PETROLEUM CORP ANTESTETHYS PETROLEUM COMPANY LIMITED30</t>
  </si>
  <si>
    <t>LA CRECIENTE (E&amp;E)</t>
  </si>
  <si>
    <t>GEOPARK COLOMBIA S.A.S2</t>
  </si>
  <si>
    <t>LA CUERVA (E&amp;P)</t>
  </si>
  <si>
    <t>PETROLEOS DEL NORTE S.A2</t>
  </si>
  <si>
    <t>LA INDIA (TEA)</t>
  </si>
  <si>
    <t>DRUMMOND LTD1</t>
  </si>
  <si>
    <t>LA LOMA (E&amp;E)</t>
  </si>
  <si>
    <t>NEW HORIZON EXPLORATION INC COLOMBIA1</t>
  </si>
  <si>
    <t>LA MAYE (E&amp;P)</t>
  </si>
  <si>
    <t>AZABACHE ENERGY INC SUCURSAL COLOMBIA ANTES ARGENTA OIL &amp; SUCURSAL COLOMBIA1</t>
  </si>
  <si>
    <t>LA MONA (E&amp;P)</t>
  </si>
  <si>
    <t>AZABACHE ENERGY INC SUCURSAL COLOMBIA ANTES ARGENTA OIL &amp; SUCURSAL COLOMBIA2</t>
  </si>
  <si>
    <t>LA MONA (TEA)</t>
  </si>
  <si>
    <t>GRAN TIERRA ENERGY COLOMBIA LTD7</t>
  </si>
  <si>
    <t>LA PALOMA (E&amp;P)</t>
  </si>
  <si>
    <t>VAROSA ENERGY SOCIEDAD POR ACCIONES SIMPLIFICADAS1</t>
  </si>
  <si>
    <t>LA POLA (E&amp;P)</t>
  </si>
  <si>
    <t>ECOPETROL S.A.42</t>
  </si>
  <si>
    <t>LA PUNTA (CE)</t>
  </si>
  <si>
    <t>ECOPETROL S.A.43</t>
  </si>
  <si>
    <t>LA ROMPIDA (CE)</t>
  </si>
  <si>
    <t>CEPSA COLOMBIA S.A.8</t>
  </si>
  <si>
    <t>LA UNION (TEA)</t>
  </si>
  <si>
    <t>Jose Ricardo Torres</t>
  </si>
  <si>
    <t>FRONTERA ENERGY COLOMBIA CORP, SUCURSAL COLOMBIA ANTES META PETROLEUM CORP ANTESTETHYS PETROLEUM COMPANY LIMITED31</t>
  </si>
  <si>
    <t>LAS AGUILAS (E&amp;P)</t>
  </si>
  <si>
    <t>EMERALD ENERGY PLC SUCURSAL COLOMBIA9</t>
  </si>
  <si>
    <t>LAS BRISAS (TEA)</t>
  </si>
  <si>
    <t>NEW GRANADA ENERGY CORPORATION SUCURSAL COLOMBIANA3</t>
  </si>
  <si>
    <t>LAS GARZAS (E&amp;P)</t>
  </si>
  <si>
    <t>LAS QUINCHAS RESOURCE CORP SUCURSAL COLOMBIA2</t>
  </si>
  <si>
    <t>LAS QUINCHAS (ASOC)</t>
  </si>
  <si>
    <t>ECOPETROL S.A.44</t>
  </si>
  <si>
    <t>LEBRIJA (CE)</t>
  </si>
  <si>
    <t>NEW GRANADA ENERGY CORPORATION SUCURSAL COLOMBIANA4</t>
  </si>
  <si>
    <t>LEONA (E&amp;P)</t>
  </si>
  <si>
    <t>REPSOL EXPLORACION COLOMBIA SA6</t>
  </si>
  <si>
    <t>LIGIA (TEA)</t>
  </si>
  <si>
    <t>HOCOL S.A.14</t>
  </si>
  <si>
    <t>LINCE (E&amp;P)</t>
  </si>
  <si>
    <t>ECOPETROL S.A.45</t>
  </si>
  <si>
    <t>LISAMA NUTRIA (CE)</t>
  </si>
  <si>
    <t>GRAN TIERRA ENERGY COLOMBIA LTD8</t>
  </si>
  <si>
    <t>LLA 1 (E&amp;P)</t>
  </si>
  <si>
    <t>PAREX RESOURCES COLOMBIA LTD SUCURSAL7</t>
  </si>
  <si>
    <t>LLA 10 (E&amp;P)</t>
  </si>
  <si>
    <t>STETSON OIL AND GAS LTD SUCURSAL COLOMBIA1</t>
  </si>
  <si>
    <t>LLA 11 (E&amp;P)</t>
  </si>
  <si>
    <t>INTEGRA OIL &amp; GAS S.A.S. SUCURSAL COLOMBIA1</t>
  </si>
  <si>
    <t>LLA 12 (E&amp;P)</t>
  </si>
  <si>
    <t>HOCOL S.A.15</t>
  </si>
  <si>
    <t>LLA 13 (E&amp;P)</t>
  </si>
  <si>
    <t>ECOPETROL S.A.46</t>
  </si>
  <si>
    <t>LLA 14 (E&amp;P)</t>
  </si>
  <si>
    <t>FRONTERA ENERGY COLOMBIA CORP, SUCURSAL COLOMBIA ANTES META PETROLEUM CORP ANTESTETHYS PETROLEUM COMPANY LIMITED32</t>
  </si>
  <si>
    <t>LLA 15 (E&amp;P)</t>
  </si>
  <si>
    <t>PAREX RESOURCES COLOMBIA LTD SUCURSAL8</t>
  </si>
  <si>
    <t>LLA 16 (E&amp;P)</t>
  </si>
  <si>
    <t>PAREX RESOURCES COLOMBIA LTD SUCURSAL9</t>
  </si>
  <si>
    <t>LLA 17 (E&amp;P)</t>
  </si>
  <si>
    <t>LOH ENERGY SUCURSAL COLOMBIA1</t>
  </si>
  <si>
    <t>LLA 18 (E&amp;P)</t>
  </si>
  <si>
    <t>FRONTERA ENERGY COLOMBIA CORP, SUCURSAL COLOMBIA ANTES META PETROLEUM CORP ANTESTETHYS PETROLEUM COMPANY LIMITED33</t>
  </si>
  <si>
    <t>LLA 19 (E&amp;P)</t>
  </si>
  <si>
    <t>INTEGRA OIL &amp; GAS S.A.S. SUCURSAL COLOMBIA2</t>
  </si>
  <si>
    <t>LLA 2 (E&amp;P)</t>
  </si>
  <si>
    <t>PAREX RESOURCES COLOMBIA LTD SUCURSAL10</t>
  </si>
  <si>
    <t>LLA 20 (E&amp;P)</t>
  </si>
  <si>
    <t>OMEGA ENERGY COLOMBIA1</t>
  </si>
  <si>
    <t>LLA 21 (E&amp;P)</t>
  </si>
  <si>
    <t>CEPSA COLOMBIA S.A.9</t>
  </si>
  <si>
    <t>LLA 22 (E&amp;P)</t>
  </si>
  <si>
    <t>CARRAO ENERGY S.A. SUCURSAL COLOMBIA2</t>
  </si>
  <si>
    <t>LLA 23 (E&amp;P)</t>
  </si>
  <si>
    <t>PAREX RESOURCES COLOMBIA LTD SUCURSAL11</t>
  </si>
  <si>
    <t>LLA 24 (E&amp;P)</t>
  </si>
  <si>
    <t>FRONTERA ENERGY COLOMBIA CORP, SUCURSAL COLOMBIA ANTES META PETROLEUM CORP ANTESTETHYS PETROLEUM COMPANY LIMITED34</t>
  </si>
  <si>
    <t>LLA 25 (E&amp;P)</t>
  </si>
  <si>
    <t>PAREX RESOURCES COLOMBIA LTD SUCURSAL12</t>
  </si>
  <si>
    <t>LLA 26 (E&amp;P)</t>
  </si>
  <si>
    <t>OMNIA ENERGY INC SUCURSAL COLOMBIA - EN REORGANIZACION1</t>
  </si>
  <si>
    <t>LLA 27 (E&amp;P)</t>
  </si>
  <si>
    <t>INTEGRA OIL &amp; GAS S.A.S. SUCURSAL COLOMBIA3</t>
  </si>
  <si>
    <t>LLA 28 (E&amp;P)</t>
  </si>
  <si>
    <t>PAREX RESOURCES COLOMBIA LTD SUCURSAL13</t>
  </si>
  <si>
    <t>LLA 29 (E&amp;P)</t>
  </si>
  <si>
    <t>INTEGRA OIL &amp; GAS S.A.S. SUCURSAL COLOMBIA4</t>
  </si>
  <si>
    <t>LLA 3 (E&amp;P)</t>
  </si>
  <si>
    <t>PAREX RESOURCES COLOMBIA LTD SUCURSAL14</t>
  </si>
  <si>
    <t>LLA 30 (E&amp;P)</t>
  </si>
  <si>
    <t>FRONTERA ENERGY COLOMBIA CORP, SUCURSAL COLOMBIA ANTES META PETROLEUM CORP ANTESTETHYS PETROLEUM COMPANY LIMITED35</t>
  </si>
  <si>
    <t>LLA 31 (E&amp;P)</t>
  </si>
  <si>
    <t>VERANO ENERGY ( BARBADOS ) LIMITED REPRESENTADA POR PAREX VERANO LIMITED SUCURSAL1</t>
  </si>
  <si>
    <t>LLA 32 (E&amp;P)</t>
  </si>
  <si>
    <t>BC EXPLORACIÓN Y PRODUCCIÓN DE HIDROCARBUROS SL SUCURSAL COLOMBIA1</t>
  </si>
  <si>
    <t>LLA 33 (E&amp;P)</t>
  </si>
  <si>
    <t>GEOPARK COLOMBIA S.A.S3</t>
  </si>
  <si>
    <t>LLA 34 (E&amp;P)</t>
  </si>
  <si>
    <t>MONTECZ S.A.1</t>
  </si>
  <si>
    <t>LLA 36 (E&amp;P)</t>
  </si>
  <si>
    <t>ECOPETROL S.A.47</t>
  </si>
  <si>
    <t>LLA 37 (E&amp;P)</t>
  </si>
  <si>
    <t>ECOPETROL S.A.48</t>
  </si>
  <si>
    <t>LLA 38 (E&amp;P)</t>
  </si>
  <si>
    <t>OCCIDENTAL CONDOR LLC 1</t>
  </si>
  <si>
    <t>LLA 39 (E&amp;P)</t>
  </si>
  <si>
    <t>ECOPETROL S.A.49</t>
  </si>
  <si>
    <t>LLA 4 (E&amp;P)</t>
  </si>
  <si>
    <t>PAREX RESOURCES COLOMBIA LTD SUCURSAL15</t>
  </si>
  <si>
    <t>LLA 40 (E&amp;P)</t>
  </si>
  <si>
    <t>ALANGE ENERGY CORP SUCURSAL COLOMBIA1</t>
  </si>
  <si>
    <t>LLA 41 (E&amp;P)</t>
  </si>
  <si>
    <t>TELPICO COLOMBIA LLC1</t>
  </si>
  <si>
    <t>LLA 42 (E&amp;P)</t>
  </si>
  <si>
    <t>BC EXPLORACIÓN Y PRODUCCIÓN DE HIDROCARBUROS SL SUCURSAL COLOMBIA2</t>
  </si>
  <si>
    <t>LLA 43 (E&amp;P)</t>
  </si>
  <si>
    <t>PERENCO COLOMBIA LIMITED5</t>
  </si>
  <si>
    <t>LLA 45 (E&amp;P)</t>
  </si>
  <si>
    <t>INTEROIL COLOMBIA EXPLORATION AND PRODUCTION5</t>
  </si>
  <si>
    <t>LLA 47 (E&amp;P)</t>
  </si>
  <si>
    <t>SERVIOJEDA COMPAÑIA ANONIMA1</t>
  </si>
  <si>
    <t>LLA 48 (E&amp;P)</t>
  </si>
  <si>
    <t>INTEGRA OIL &amp; GAS S.A.S. SUCURSAL COLOMBIA5</t>
  </si>
  <si>
    <t>LLA 49 (E&amp;P)</t>
  </si>
  <si>
    <t>VETRA EXPLORACION Y PRODUCCION COLOMBIA S.A.S. ANTES PETROTESTING COLOMBIA S.A.2</t>
  </si>
  <si>
    <t>LLA 5 (E&amp;P)</t>
  </si>
  <si>
    <t>GULFSANDS PETROLEUM PLC SUCURSAL COLOMBIA (100%)1</t>
  </si>
  <si>
    <t>LLA 50 (E&amp;P)</t>
  </si>
  <si>
    <t>INTEGRA OIL &amp; GAS S.A.S. SUCURSAL COLOMBIA6</t>
  </si>
  <si>
    <t>LLA 51 (E&amp;P)</t>
  </si>
  <si>
    <t>OCCIDENTAL CONDOR LLC 2</t>
  </si>
  <si>
    <t>LLA 52 (E&amp;P)</t>
  </si>
  <si>
    <t>GRAN TIERRA ENERGY COLOMBIA LTD9</t>
  </si>
  <si>
    <t>LLA 53 (E&amp;P)</t>
  </si>
  <si>
    <t>FRONTERA ENERGY COLOMBIA CORP, SUCURSAL COLOMBIA ANTES META PETROLEUM CORP ANTESTETHYS PETROLEUM COMPANY LIMITED36</t>
  </si>
  <si>
    <t>LLA 55 (E&amp;P)</t>
  </si>
  <si>
    <t>TABASCO OIL COMPANY LLC2</t>
  </si>
  <si>
    <t>LLA 56 (E&amp;P)</t>
  </si>
  <si>
    <t>PAREX RESOURCES COLOMBIA LTD SUCURSAL16</t>
  </si>
  <si>
    <t>LLA 57 (E&amp;P)</t>
  </si>
  <si>
    <t>HUPECOL OPERATING CO LLC3</t>
  </si>
  <si>
    <t>LLA 58 (E&amp;P)</t>
  </si>
  <si>
    <t>FRONTERA ENERGY COLOMBIA CORP, SUCURSAL COLOMBIA ANTES META PETROLEUM CORP ANTESTETHYS PETROLEUM COMPANY LIMITED37</t>
  </si>
  <si>
    <t>LLA 59 (E&amp;P)</t>
  </si>
  <si>
    <t>ECOPETROL S.A.50</t>
  </si>
  <si>
    <t>LLA 6 (E&amp;P)</t>
  </si>
  <si>
    <t>SUELOPETROL, C.A. SUCURSAL COLOMBIA1</t>
  </si>
  <si>
    <t>LLA 61 (E&amp;P)</t>
  </si>
  <si>
    <t>GEOPARK COLOMBIA S.A.S4</t>
  </si>
  <si>
    <t>LLA 62 (E&amp;P)</t>
  </si>
  <si>
    <t>VETRA EXPLORACION Y PRODUCCION COLOMBIA S.A.S. ANTES PETROTESTING COLOMBIA S.A.3</t>
  </si>
  <si>
    <t>LLA 64 (E&amp;P)</t>
  </si>
  <si>
    <t>HOCOL S.A.16</t>
  </si>
  <si>
    <t>LLA 65 (E&amp;P)</t>
  </si>
  <si>
    <t>BC EXPLORACIÓN Y PRODUCCIÓN DE HIDROCARBUROS SL SUCURSAL COLOMBIA3</t>
  </si>
  <si>
    <t>LLA 66 (E&amp;P)</t>
  </si>
  <si>
    <t>MANSAROVAR ENERGY COLOMBIA LTD3</t>
  </si>
  <si>
    <t>LLA 69 (E&amp;P)</t>
  </si>
  <si>
    <t>FRONTERA ENERGY COLOMBIA CORP, SUCURSAL COLOMBIA ANTES META PETROLEUM CORP ANTESTETHYS PETROLEUM COMPANY LIMITED38</t>
  </si>
  <si>
    <t>LLA 7 (E&amp;P)</t>
  </si>
  <si>
    <t>GRAN TIERRA ENERGY COLOMBIA LTD10</t>
  </si>
  <si>
    <t>LLA 70 (E&amp;P)</t>
  </si>
  <si>
    <t>GEO TECHNOLOGY L.A SUCURSAL COLOMBIA1</t>
  </si>
  <si>
    <t>LLA 71 (E&amp;P)</t>
  </si>
  <si>
    <t>VETRA EXPLORACION Y PRODUCCION COLOMBIA S.A.S. ANTES PETROTESTING COLOMBIA S.A.4</t>
  </si>
  <si>
    <t>LLA 78 (E&amp;P)</t>
  </si>
  <si>
    <t>INTEGRA OIL &amp; GAS S.A.S. SUCURSAL COLOMBIA7</t>
  </si>
  <si>
    <t>LLA 79 (E&amp;P)</t>
  </si>
  <si>
    <t>ECOPETROL S.A.51</t>
  </si>
  <si>
    <t>LLA 8 (E&amp;P)</t>
  </si>
  <si>
    <t>FRONTERA ENERGY COLOMBIA CORP, SUCURSAL COLOMBIA ANTES META PETROLEUM CORP ANTESTETHYS PETROLEUM COMPANY LIMITED39</t>
  </si>
  <si>
    <t>LLA 83 (E&amp;P)</t>
  </si>
  <si>
    <t>ECOPETROL S.A.52</t>
  </si>
  <si>
    <t>LLA 9 (E&amp;P)</t>
  </si>
  <si>
    <t>COLOMBIA ENERGY DEVELOPMENT CO2</t>
  </si>
  <si>
    <t>LOS HATOS (E&amp;E)</t>
  </si>
  <si>
    <t>PAREX RESOURCES COLOMBIA LTD SUCURSAL17</t>
  </si>
  <si>
    <t>LOS OCARROS (E&amp;P)</t>
  </si>
  <si>
    <t>HUPECOL OPERATING CO LLC4</t>
  </si>
  <si>
    <t>LOS PICACHOS (E&amp;P)</t>
  </si>
  <si>
    <t>HUPECOL OPERATING CO LLC5</t>
  </si>
  <si>
    <t>LOS PICACHOS (TEA)</t>
  </si>
  <si>
    <t>COLOMBIA ENERGY DEVELOPMENT CO3</t>
  </si>
  <si>
    <t>LOS SAUCES (E&amp;P)</t>
  </si>
  <si>
    <t>NEXEN PETROLEUM COLOMBIA LIMITED7</t>
  </si>
  <si>
    <t>LOWER VILLETA (TEA)</t>
  </si>
  <si>
    <t>COLOMBIA ENERGY DEVELOPMENT CO4</t>
  </si>
  <si>
    <t>LUNA LLENA (E&amp;P)</t>
  </si>
  <si>
    <t>ECOPETROL S.A.53</t>
  </si>
  <si>
    <t>MACARENAS (E&amp;E)</t>
  </si>
  <si>
    <t>OCCIDENTAL ANDINA LLC7</t>
  </si>
  <si>
    <t>MACAUREL (E&amp;P)</t>
  </si>
  <si>
    <t>HUPECOL OPERATING CO LLC6</t>
  </si>
  <si>
    <t>MACAYA (E&amp;P)</t>
  </si>
  <si>
    <t>HUPECOL OPERATING CO LLC7</t>
  </si>
  <si>
    <t>MACAYA (TEA)</t>
  </si>
  <si>
    <t>PETROLIFERA PETROLEUM (COLOMBIA) LIMITED3</t>
  </si>
  <si>
    <t>MAGDALENA (E&amp;P)</t>
  </si>
  <si>
    <t>ECOPETROL S.A.54</t>
  </si>
  <si>
    <t>MAGDALENA MEDIO (CE)</t>
  </si>
  <si>
    <t>ECOPETROL S.A.55</t>
  </si>
  <si>
    <t>MAJAGUAL (E&amp;P)</t>
  </si>
  <si>
    <t>INTEROIL COLOMBIA EXPLORATION AND PRODUCTION6</t>
  </si>
  <si>
    <t>MANÁ (ASOC)</t>
  </si>
  <si>
    <t>FRONTERA ENERGY COLOMBIA CORP, SUCURSAL COLOMBIA ANTES META PETROLEUM CORP ANTESTETHYS PETROLEUM COMPANY LIMITED40</t>
  </si>
  <si>
    <t>MANDARINA (E&amp;P)</t>
  </si>
  <si>
    <t>EMERALD ENERGY PLC SUCURSAL COLOMBIA10</t>
  </si>
  <si>
    <t>MANTECAL (TEA)</t>
  </si>
  <si>
    <t>EMERALD ENERGY PLC SUCURSAL COLOMBIA11</t>
  </si>
  <si>
    <t>MANZANO (E&amp;P)</t>
  </si>
  <si>
    <t>FRONTERA ENERGY COLOMBIA CORP, SUCURSAL COLOMBIA ANTES META PETROLEUM CORP ANTESTETHYS PETROLEUM COMPANY LIMITED41</t>
  </si>
  <si>
    <t>MAPACHE (E&amp;P)</t>
  </si>
  <si>
    <t>GAS PETROLEO Y DERIVADOS DE COLOMBIA SAS PETROCOLOMBIA SAS1</t>
  </si>
  <si>
    <t>MAPUIRO (E&amp;P)</t>
  </si>
  <si>
    <t>TEXICAN OIL LTD SUCURSAL EN COLOMBIA3</t>
  </si>
  <si>
    <t>MARACAS (ASOC)</t>
  </si>
  <si>
    <t>EMERALD ENERGY PLC SUCURSAL COLOMBIA12</t>
  </si>
  <si>
    <t>MARANTA (E&amp;P)</t>
  </si>
  <si>
    <t>PERENCO COLOMBIA LIMITED6</t>
  </si>
  <si>
    <t>MARE MARE (TEA)</t>
  </si>
  <si>
    <t>MKMS ENERJI SUCURSAL COLOMBIA1</t>
  </si>
  <si>
    <t>MARIA CONCHITA (E&amp;P)</t>
  </si>
  <si>
    <t>EMERALD ENERGY PLC SUCURSAL COLOMBIA13</t>
  </si>
  <si>
    <t>MATAMBO (ASOC)</t>
  </si>
  <si>
    <t>AMERISUR EXPLORACIÓN COLOMBIA LIMITADA3</t>
  </si>
  <si>
    <t>MECAYA (E&amp;P)</t>
  </si>
  <si>
    <t>ECOPETROL S.A.56</t>
  </si>
  <si>
    <t>MERAYANA (TEA)</t>
  </si>
  <si>
    <t>CEPSA COLOMBIA S.A.10</t>
  </si>
  <si>
    <t>MERECURE (E&amp;P)</t>
  </si>
  <si>
    <t>GRAN TIERRA ENERGY COLOMBIA LTD11</t>
  </si>
  <si>
    <t>MIDAS (E&amp;P)</t>
  </si>
  <si>
    <t>PERENCO OIL AND GAS COLOMBIA LIMITED5</t>
  </si>
  <si>
    <t>MONACO (TEA)</t>
  </si>
  <si>
    <t>LAS QUINCHAS RESOURCE CORP SUCURSAL COLOMBIA3</t>
  </si>
  <si>
    <t>MORICHE (E&amp;E)</t>
  </si>
  <si>
    <t>DCX S.A.S.1</t>
  </si>
  <si>
    <t>MORICHITO (E&amp;E)</t>
  </si>
  <si>
    <t>PAREX RESOURCES COLOMBIA LTD SUCURSAL18</t>
  </si>
  <si>
    <t>MORPHO (Convenio E&amp;E)</t>
  </si>
  <si>
    <t>MAUREL &amp; PROM COLOMBIA BV3</t>
  </si>
  <si>
    <t>MUISCA (E&amp;P)</t>
  </si>
  <si>
    <t>HOCOL S.A.17</t>
  </si>
  <si>
    <t>MUISCA (TEA)</t>
  </si>
  <si>
    <t>GRAN TIERRA ENERGY COLOMBIA LTD12</t>
  </si>
  <si>
    <t>NANCY-BURDINE-MAXINE (CE)</t>
  </si>
  <si>
    <t>MANSAROVAR ENERGY COLOMBIA LTD4</t>
  </si>
  <si>
    <t>NARE (ASOC)</t>
  </si>
  <si>
    <t>OIRU CORPORATION1</t>
  </si>
  <si>
    <t>NASHIRA (E&amp;P)</t>
  </si>
  <si>
    <t>EQUION ENERGÍA LIMITED1</t>
  </si>
  <si>
    <t>NISCOTA (E&amp;P)</t>
  </si>
  <si>
    <t>EMERALD ENERGY PLC SUCURSAL COLOMBIA14</t>
  </si>
  <si>
    <t>NOGAL (E&amp;P)</t>
  </si>
  <si>
    <t>ECOPETROL S.A.57</t>
  </si>
  <si>
    <t>NORORIENTE (CE)</t>
  </si>
  <si>
    <t>ECOPETROL S.A.58</t>
  </si>
  <si>
    <t>ODISEA (E&amp;P)</t>
  </si>
  <si>
    <t>EMERALD ENERGY PLC SUCURSAL COLOMBIA15</t>
  </si>
  <si>
    <t>OMBU (E&amp;P)</t>
  </si>
  <si>
    <t>GAS PETROLEO Y DERIVADOS DE COLOMBIA SAS PETROCOLOMBIA SAS2</t>
  </si>
  <si>
    <t>OPÓN (ASOC)</t>
  </si>
  <si>
    <t>ECOPETROL S.A.59</t>
  </si>
  <si>
    <t>ORITO (CE)</t>
  </si>
  <si>
    <t>PERENCO COLOMBIA LIMITED7</t>
  </si>
  <si>
    <t>OROCUÉ (ASOC)</t>
  </si>
  <si>
    <t>PERENCO COLOMBIA LIMITED8</t>
  </si>
  <si>
    <t>OROPENDOLA (E&amp;E)</t>
  </si>
  <si>
    <t>HOCOL S.A.18</t>
  </si>
  <si>
    <t>ORTEGA (CE)</t>
  </si>
  <si>
    <t>CANACOL ENERGY COLOMBIA SAS3</t>
  </si>
  <si>
    <t>PACARANA (TEA)</t>
  </si>
  <si>
    <t>ECOPETROL S.A.60</t>
  </si>
  <si>
    <t>PACHAQUIARO (Convenio E&amp;E)</t>
  </si>
  <si>
    <t>FRONTERA ENERGY COLOMBIA CORP, SUCURSAL COLOMBIA ANTES META PETROLEUM CORP ANTESTETHYS PETROLEUM COMPANY LIMITED42</t>
  </si>
  <si>
    <t>PAJARO PINTO (E&amp;E)</t>
  </si>
  <si>
    <t>OCCIDENTAL ANDINA LLC8</t>
  </si>
  <si>
    <t>PALACIO (TEA)</t>
  </si>
  <si>
    <t>ECOPETROL S.A.61</t>
  </si>
  <si>
    <t>PALAGUA (CE)</t>
  </si>
  <si>
    <t>ECOPETROL S.A.62</t>
  </si>
  <si>
    <t>PALERMO (CE)</t>
  </si>
  <si>
    <t>ERAZO VALENCIA SAS1</t>
  </si>
  <si>
    <t>PALMA (E&amp;P)</t>
  </si>
  <si>
    <t>VETRA EXPLORACION Y PRODUCCION COLOMBIA S.A.S. ANTES PETROTESTING COLOMBIA S.A.5</t>
  </si>
  <si>
    <t>PARADIGMA (E&amp;P)</t>
  </si>
  <si>
    <t>INTEROIL COLOMBIA EXPLORATION AND PRODUCTION7</t>
  </si>
  <si>
    <t>PARAISO (E&amp;P)</t>
  </si>
  <si>
    <t>ECOPETROL S.A.63</t>
  </si>
  <si>
    <t>PAVAS (CE)</t>
  </si>
  <si>
    <t>ECOPETROL S.A.64</t>
  </si>
  <si>
    <t>PECHUI (E&amp;P)</t>
  </si>
  <si>
    <t>ECOPETROL S.A.65</t>
  </si>
  <si>
    <t>PENJAMO (Convenio E&amp;E)</t>
  </si>
  <si>
    <t>HOCOL S.A.19</t>
  </si>
  <si>
    <t>PERDICES (E&amp;E)</t>
  </si>
  <si>
    <t>EQUION ENERGÍA LIMITED2</t>
  </si>
  <si>
    <t>PIEDEMONTE (ASOC)</t>
  </si>
  <si>
    <t>ECOPETROL S.A.66</t>
  </si>
  <si>
    <t>PIJAO-POTRERILLO (CE)</t>
  </si>
  <si>
    <t>AMERISUR EXPLORACIÓN COLOMBIA LIMITADA4</t>
  </si>
  <si>
    <t>PLATANILLO (E&amp;P)</t>
  </si>
  <si>
    <t>ECOPETROL S.A.67</t>
  </si>
  <si>
    <t>PLAYON (CE)</t>
  </si>
  <si>
    <t>ECOPETROL S.A.68</t>
  </si>
  <si>
    <t>PLAYON (Convenio E&amp;E)</t>
  </si>
  <si>
    <t>SHONA ENERGY (COLOMBIA) LIMITED2</t>
  </si>
  <si>
    <t>PORTOFINO (E&amp;P)</t>
  </si>
  <si>
    <t>GRAN TIERRA ENERGY COLOMBIA LTD13</t>
  </si>
  <si>
    <t>PRIMAVERA (E&amp;P)</t>
  </si>
  <si>
    <t>ECOPETROL S.A.69</t>
  </si>
  <si>
    <t>PROVINCIA P NORTE (CE)</t>
  </si>
  <si>
    <t>ECOPETROL S.A.70</t>
  </si>
  <si>
    <t>PROVINCIA P SUR (CE)</t>
  </si>
  <si>
    <t>UNION TEMPORAL EXPET S.A. Y CONSULTORIA COLOMBIANA S. A1</t>
  </si>
  <si>
    <t>PUERTO LOPEZ OESTE (E&amp;P)</t>
  </si>
  <si>
    <t>HOCOL S.A.20</t>
  </si>
  <si>
    <t>PULI (CE)</t>
  </si>
  <si>
    <t>CEPSA COLOMBIA S.A.11</t>
  </si>
  <si>
    <t>PUNTERO (E&amp;P)</t>
  </si>
  <si>
    <t>ANADARKO COLOMBIA COMPANY SUCURSAL COLOMBIA7</t>
  </si>
  <si>
    <t>PURPLE ANGEL (E&amp;P)</t>
  </si>
  <si>
    <t>GRAN TIERRA ENERGY COLOMBIA LTD14</t>
  </si>
  <si>
    <t>PUT 1 (E&amp;P)</t>
  </si>
  <si>
    <t>GRAN TIERRA ENERGY COLOMBIA LTD15</t>
  </si>
  <si>
    <t>PUT 10 (E&amp;P)</t>
  </si>
  <si>
    <t>AMERISUR EXPLORACIÓN COLOMBIA LIMITADA5</t>
  </si>
  <si>
    <t>PUT 12 (E&amp;P)</t>
  </si>
  <si>
    <t>ECOPETROL S.A.71</t>
  </si>
  <si>
    <t>PUT 13 (E&amp;P)</t>
  </si>
  <si>
    <t>AMERISUR EXPLORACIÓN COLOMBIA LIMITADA6</t>
  </si>
  <si>
    <t>PUT 14 (E&amp;P)</t>
  </si>
  <si>
    <t>ECOPETROL S.A.72</t>
  </si>
  <si>
    <t>PUT 17 (TEA)</t>
  </si>
  <si>
    <t>GRAN TIERRA COLOMBIA INC SUCURSAL3</t>
  </si>
  <si>
    <t>PUT 2 (E&amp;P)</t>
  </si>
  <si>
    <t>PETROLEOS SUD AMERICANOS SUCURSAL COLOMBIA (OPERADOR)3</t>
  </si>
  <si>
    <t>PUT 24 (E&amp;P)</t>
  </si>
  <si>
    <t>GRAN TIERRA ENERGY COLOMBIA LTD16</t>
  </si>
  <si>
    <t>PUT 25 (E&amp;P)</t>
  </si>
  <si>
    <t>VAST EXPLORATION INC SUCURSAL COLOMBIA EN LIQUIDACION1</t>
  </si>
  <si>
    <t>PUT 3 (E&amp;P)</t>
  </si>
  <si>
    <t>AMERISUR EXPLORACIÓN COLOMBIA LIMITADA7</t>
  </si>
  <si>
    <t>PUT 30 (E&amp;P)</t>
  </si>
  <si>
    <t>GRAN TIERRA ENERGY COLOMBIA LTD17</t>
  </si>
  <si>
    <t>PUT 31 (E&amp;P)</t>
  </si>
  <si>
    <t>GRAN TIERRA ENERGY COLOMBIA LTD18</t>
  </si>
  <si>
    <t>PUT 4 (E&amp;P)</t>
  </si>
  <si>
    <t>RANGE RESOURCES LTD SUCURSAL COLOMBIA1</t>
  </si>
  <si>
    <t>PUT 5 (E&amp;P)</t>
  </si>
  <si>
    <t>PETRO CARIBBEAN RESOURCES LTD1</t>
  </si>
  <si>
    <t>PUT 6 (E&amp;P)</t>
  </si>
  <si>
    <t>GRAN TIERRA COLOMBIA INC SUCURSAL4</t>
  </si>
  <si>
    <t>PUT 7 (E&amp;P)</t>
  </si>
  <si>
    <t>VETRA EXPLORACION Y PRODUCCION COLOMBIA S.A.S. ANTES PETROTESTING COLOMBIA S.A.6</t>
  </si>
  <si>
    <t>PUT 8 (E&amp;P)</t>
  </si>
  <si>
    <t>AMERISUR EXPLORACIÓN COLOMBIA LIMITADA8</t>
  </si>
  <si>
    <t>PUT 9 (E&amp;P)</t>
  </si>
  <si>
    <t>GRAN TIERRA ENERGY COLOMBIA LTD19</t>
  </si>
  <si>
    <t>PUTUMAYO PIEDEMONTE NORTE (E&amp;P)</t>
  </si>
  <si>
    <t>GRAN TIERRA ENERGY COLOMBIA LTD20</t>
  </si>
  <si>
    <t>PUTUMAYO PIEDEMONTE SUR (E&amp;P)</t>
  </si>
  <si>
    <t>GRAN TIERRA ENERGY COLOMBIA LTD21</t>
  </si>
  <si>
    <t>PUTUMAYO WEST A (TEA)</t>
  </si>
  <si>
    <t>ECOPETROL S.A.73</t>
  </si>
  <si>
    <t>QUEBRADA LARGA (Convenio E&amp;E)</t>
  </si>
  <si>
    <t>ECOPETROL S.A.74</t>
  </si>
  <si>
    <t>QUEBRADA ROJA (CE)</t>
  </si>
  <si>
    <t>FRONTERA ENERGY COLOMBIA CORP, SUCURSAL COLOMBIA ANTES META PETROLEUM CORP ANTESTETHYS PETROLEUM COMPANY LIMITED43</t>
  </si>
  <si>
    <t>QUIFA (ASOC)</t>
  </si>
  <si>
    <t>HOCOL S.A.21</t>
  </si>
  <si>
    <t>QUIMBAYA (CE)</t>
  </si>
  <si>
    <t>ECOPETROL S.A.75</t>
  </si>
  <si>
    <t>RANCHO HERMOSO (CE)</t>
  </si>
  <si>
    <t>ONGC VIDESH LIMITED SUCURSAL COLOMBIANA3</t>
  </si>
  <si>
    <t>RC-10 (E&amp;P)</t>
  </si>
  <si>
    <t>REPSOL EXPLORACION COLOMBIA SA7</t>
  </si>
  <si>
    <t>RC-11 (E&amp;P)</t>
  </si>
  <si>
    <t>REPSOL EXPLORACION COLOMBIA SA8</t>
  </si>
  <si>
    <t>RC-12 (E&amp;P)</t>
  </si>
  <si>
    <t>EQUION ENERGÍA LIMITED3</t>
  </si>
  <si>
    <t>RC-4 (E&amp;P)</t>
  </si>
  <si>
    <t>ECOPETROL S.A.76</t>
  </si>
  <si>
    <t>RC-5 (E&amp;P)</t>
  </si>
  <si>
    <t>PERENCO OIL AND GAS COLOMBIA LIMITED6</t>
  </si>
  <si>
    <t>RC-6 (E&amp;P)</t>
  </si>
  <si>
    <t>ECOPETROL S.A.77</t>
  </si>
  <si>
    <t>RC-7 (E&amp;P)</t>
  </si>
  <si>
    <t>ONGC VIDESH LIMITED SUCURSAL COLOMBIANA4</t>
  </si>
  <si>
    <t>RC-8 (E&amp;P)</t>
  </si>
  <si>
    <t>ECOPETROL COSTA AFUERA COLOMBIA S A S1</t>
  </si>
  <si>
    <t>RC-9 (E&amp;P)</t>
  </si>
  <si>
    <t>EQUION ENERGÍA LIMITED4</t>
  </si>
  <si>
    <t>RECETOR (ASOC)</t>
  </si>
  <si>
    <t>FRONTERA ENERGY COLOMBIA CORP, SUCURSAL COLOMBIA ANTES META PETROLEUM CORP ANTESTETHYS PETROLEUM COMPANY LIMITED44</t>
  </si>
  <si>
    <t>RIO ARIARI (E&amp;P)</t>
  </si>
  <si>
    <t>PETROMINERALES COLOMBIA LTD SUCURSAL COLOMBIA8</t>
  </si>
  <si>
    <t>RIO ARIARI (TEA)</t>
  </si>
  <si>
    <t>HOCOL S.A.22</t>
  </si>
  <si>
    <t>RIO CABRERA (E&amp;P)</t>
  </si>
  <si>
    <t>EQUION ENERGÍA LIMITED5</t>
  </si>
  <si>
    <t>RÍO CHITAMENA (ASOC)</t>
  </si>
  <si>
    <t>CANACOL ENERGY COLOMBIA SAS4</t>
  </si>
  <si>
    <t>RIO CRAVO (E&amp;P)</t>
  </si>
  <si>
    <t>IBEROAMERICANA DE HIDROCARBUROS CQ EXPLORACION Y PRODUCCION SAS1</t>
  </si>
  <si>
    <t>RIO DE ORO (CE)</t>
  </si>
  <si>
    <t>PETROLEOS DEL NORTE S.A3</t>
  </si>
  <si>
    <t>RIO GUAYABITO (TEA)</t>
  </si>
  <si>
    <t>ECOPETROL S.A.78</t>
  </si>
  <si>
    <t>RIO HORTA (Convenio E&amp;E)</t>
  </si>
  <si>
    <t>PETROLEOS SUD AMERICANOS SUCURSAL COLOMBIA (OPERADOR)4</t>
  </si>
  <si>
    <t>RIO META (CE)</t>
  </si>
  <si>
    <t>INTEROIL COLOMBIA EXPLORATION AND PRODUCTION8</t>
  </si>
  <si>
    <t>RÍO OPIA (ASOC)</t>
  </si>
  <si>
    <t>HOCOL S.A.23</t>
  </si>
  <si>
    <t>RIO PAEZ (ASOC)</t>
  </si>
  <si>
    <t>PERENCO OIL AND GAS COLOMBIA LIMITED7</t>
  </si>
  <si>
    <t>RIO TUA (TEA)</t>
  </si>
  <si>
    <t>COLOMBIA ENERGY DEVELOPMENT CO5</t>
  </si>
  <si>
    <t>RIO VERDE (E&amp;E)</t>
  </si>
  <si>
    <t>NEXEN PETROLEUM COLOMBIA LIMITED8</t>
  </si>
  <si>
    <t>RIO YAYA (TEA)</t>
  </si>
  <si>
    <t>IBEROAMERICANA DE HIDROCARBUROS CQ EXPLORACION Y PRODUCCION SAS2</t>
  </si>
  <si>
    <t>RIO ZULIA (CE)</t>
  </si>
  <si>
    <t>OCCIDENTAL DE COLOMBIA LLC4</t>
  </si>
  <si>
    <t>RONDÓN (ASOC)</t>
  </si>
  <si>
    <t>GOLD OIL PLC SUCURSAL COLOMBIA1</t>
  </si>
  <si>
    <t>ROSABLANCA (E&amp;P)</t>
  </si>
  <si>
    <t>ECOPETROL S.A.79</t>
  </si>
  <si>
    <t>RUBIALES (CE)</t>
  </si>
  <si>
    <t>GRAN TIERRA ENERGY COLOMBIA LTD22</t>
  </si>
  <si>
    <t>RUMIYACO (E&amp;P)</t>
  </si>
  <si>
    <t>FRONTERA ENERGY COLOMBIA CORP, SUCURSAL COLOMBIA ANTES META PETROLEUM CORP ANTESTETHYS PETROLEUM COMPANY LIMITED45</t>
  </si>
  <si>
    <t>SABANERO (E&amp;P)</t>
  </si>
  <si>
    <t>HOCOL S.A.24</t>
  </si>
  <si>
    <t>SALTARIN (E&amp;P)</t>
  </si>
  <si>
    <t>HOCOL S.A.25</t>
  </si>
  <si>
    <t>SAMAN (E&amp;P)</t>
  </si>
  <si>
    <t>ECOPETROL S.A.80</t>
  </si>
  <si>
    <t>SAMICHAY (TEA)</t>
  </si>
  <si>
    <t>ECOPETROL S.A.81</t>
  </si>
  <si>
    <t>SAMICHAY A (E&amp;P)</t>
  </si>
  <si>
    <t>ECOPETROL S.A.82</t>
  </si>
  <si>
    <t>SAMICHAY B (E&amp;P)</t>
  </si>
  <si>
    <t>THX ENERGY SUCURSAL COLOMBIA - EN LIQUIDACION JUDICIAL ANTES THORNELOE ENERGY SUCURSAL COLOMBIA1</t>
  </si>
  <si>
    <t>SAN ANTONIO (E&amp;P)</t>
  </si>
  <si>
    <t>NEXEN PETROLEUM COLOMBIA LIMITED9</t>
  </si>
  <si>
    <t>SAN BERNARDO (TEA)</t>
  </si>
  <si>
    <t>ECOPETROL S.A.83</t>
  </si>
  <si>
    <t>SAN GABRIEL (Convenio E&amp;E)</t>
  </si>
  <si>
    <t>SOLANA PETROLEUM EXPLORATION COLOMBIA LIMITED2</t>
  </si>
  <si>
    <t>SAN PABLO (E&amp;P)</t>
  </si>
  <si>
    <t>SHONA ENERGY (COLOMBIA) LIMITED3</t>
  </si>
  <si>
    <t>SANGRETORO (E&amp;P)</t>
  </si>
  <si>
    <t>ECOPETROL S.A.84</t>
  </si>
  <si>
    <t>SANTA CLARA (CE)</t>
  </si>
  <si>
    <t>CARRAO ENERGY S.A. SUCURSAL COLOMBIA3</t>
  </si>
  <si>
    <t>SANTA ISABEL (E&amp;P)</t>
  </si>
  <si>
    <t>PERENCO COLOMBIA LIMITED9</t>
  </si>
  <si>
    <t>SANTA MARIA (TEA)</t>
  </si>
  <si>
    <t>FRONTERA ENERGY COLOMBIA CORP, SUCURSAL COLOMBIA ANTES META PETROLEUM CORP ANTESTETHYS PETROLEUM COMPANY LIMITED46</t>
  </si>
  <si>
    <t>SANTACRUZ (E&amp;P)</t>
  </si>
  <si>
    <t>GRAN TIERRA ENERGY COLOMBIA LTD23</t>
  </si>
  <si>
    <t>SANTANA (CE)</t>
  </si>
  <si>
    <t>HUPECOL OPERATING CO LLC8</t>
  </si>
  <si>
    <t>SERRANIA (E&amp;P)</t>
  </si>
  <si>
    <t>CANACOL ENERGY COLOMBIA SAS5</t>
  </si>
  <si>
    <t>SIERRA (E&amp;P)</t>
  </si>
  <si>
    <t>PETROLIFERA PETROLEUM (COLOMBIA) LIMITED4</t>
  </si>
  <si>
    <t>SIERRA NEVADA (E&amp;P)</t>
  </si>
  <si>
    <t>PETROLIFERA PETROLEUM (COLOMBIA) LIMITED5</t>
  </si>
  <si>
    <t>SIERRA NEVADA 2 (TEA)</t>
  </si>
  <si>
    <t>ECOPETROL S.A.85</t>
  </si>
  <si>
    <t>SILVESTRE (E&amp;P)</t>
  </si>
  <si>
    <t>HUPECOL CARACARA LLC HOY GEOPARK CUERVA SUCURSAL COLOMBIA - CANCELADA2</t>
  </si>
  <si>
    <t>SIMON (TEA)</t>
  </si>
  <si>
    <t>SHELL EXPLORATION AND PRODUCTION COLOMBIA GMBH (SEPC) SUCURSAL COLOMBIA3</t>
  </si>
  <si>
    <t>SIN OFF 7 (E&amp;P)</t>
  </si>
  <si>
    <t>ECOPETROL S.A.86</t>
  </si>
  <si>
    <t>SIRIRI (Convenio E&amp;E)</t>
  </si>
  <si>
    <t>GRAN TIERRA ENERGY COLOMBIA LTD24</t>
  </si>
  <si>
    <t>SN 1 (TEA)</t>
  </si>
  <si>
    <t>MAUREL &amp; PROM SA SUR AMERICA1</t>
  </si>
  <si>
    <t>SN 11 (E&amp;P)</t>
  </si>
  <si>
    <t>HOCOL S.A.26</t>
  </si>
  <si>
    <t>SN 15 (E&amp;P)</t>
  </si>
  <si>
    <t>HOCOL S.A.27</t>
  </si>
  <si>
    <t>SN 18 (E&amp;P)</t>
  </si>
  <si>
    <t>GRAN TIERRA ENERGY COLOMBIA LTD25</t>
  </si>
  <si>
    <t>SN 3 (E&amp;P)</t>
  </si>
  <si>
    <t>HOCOL S.A.28</t>
  </si>
  <si>
    <t>SN 8 (E&amp;P)</t>
  </si>
  <si>
    <t>CLEANENERGY RESOURCES S.A.S1</t>
  </si>
  <si>
    <t>SN 9 (E&amp;P)</t>
  </si>
  <si>
    <t>ECOPETROL S.A.87</t>
  </si>
  <si>
    <t>SOGAMOSO (CE)</t>
  </si>
  <si>
    <t>LEWIS ENERGY COLOMBIA INC3</t>
  </si>
  <si>
    <t>SSJN-1 (E&amp;P)</t>
  </si>
  <si>
    <t>FRONTERA ENERGY COLOMBIA CORP, SUCURSAL COLOMBIA ANTES META PETROLEUM CORP ANTESTETHYS PETROLEUM COMPANY LIMITED47</t>
  </si>
  <si>
    <t>SSJN-3 (E&amp;P)</t>
  </si>
  <si>
    <t>ECOPETROL S.A.88</t>
  </si>
  <si>
    <t>SSJN-4 (E&amp;P)</t>
  </si>
  <si>
    <t>SK INNOVATION CO LTD1</t>
  </si>
  <si>
    <t>SSJN-5 (E&amp;P)</t>
  </si>
  <si>
    <t>CNE OIL &amp; GAS S A S1</t>
  </si>
  <si>
    <t>SSJN-7 (E&amp;P)</t>
  </si>
  <si>
    <t>MAUREL &amp; PROM COLOMBIA BV4</t>
  </si>
  <si>
    <t>SSJN-9 (E&amp;P)</t>
  </si>
  <si>
    <t>ECOPETROL S.A.89</t>
  </si>
  <si>
    <t>SSJS 1 (E&amp;P)</t>
  </si>
  <si>
    <t>NEXEN PETROLEUM COLOMBIA LIMITED10</t>
  </si>
  <si>
    <t>SUEVA (E&amp;P)</t>
  </si>
  <si>
    <t>LEWIS ENERGY COLOMBIA INC4</t>
  </si>
  <si>
    <t>SURIMENA (E&amp;E)</t>
  </si>
  <si>
    <t>ECOPETROL S.A.90</t>
  </si>
  <si>
    <t>SURORIENTE (CE)</t>
  </si>
  <si>
    <t>AMERISUR EXPLORACIÓN COLOMBIA LIMITADA9</t>
  </si>
  <si>
    <t>TACACHO (E&amp;P)</t>
  </si>
  <si>
    <t>FRONTERA ENERGY COLOMBIA CORP, SUCURSAL COLOMBIA ANTES META PETROLEUM CORP ANTESTETHYS PETROLEUM COMPANY LIMITED48</t>
  </si>
  <si>
    <t>TACACHO (TEA)</t>
  </si>
  <si>
    <t>PETROSOUTH ENERGY CORPORATION SUCURSAL COLOMBIA1</t>
  </si>
  <si>
    <t>TALORA (E&amp;E)</t>
  </si>
  <si>
    <t>CANACOL ENERGY COLOMBIA SAS6</t>
  </si>
  <si>
    <t>TAMARIN (E&amp;P)</t>
  </si>
  <si>
    <t>ECOPETROL S.A.91</t>
  </si>
  <si>
    <t>TAMBAQUI (CE)</t>
  </si>
  <si>
    <t>PETROLEOS COLOMBIANOS SA1</t>
  </si>
  <si>
    <t>TAPIR (ASOC)</t>
  </si>
  <si>
    <t>PETROBRAS INTERNATIONAL BRASPETRO BV SUCURSAL COLOMIBA1</t>
  </si>
  <si>
    <t>TAYRONA (E&amp;E)</t>
  </si>
  <si>
    <t>Maria Helena Corredor Rojas</t>
  </si>
  <si>
    <t>ECOPETROL S.A.92</t>
  </si>
  <si>
    <t>TECA COCORNÁ (CE)</t>
  </si>
  <si>
    <t>AMERISUR EXPLORACIÓN COLOMBIA LIMITADA10</t>
  </si>
  <si>
    <t>TERECAY (E&amp;P)</t>
  </si>
  <si>
    <t>ECOPETROL S.A.93</t>
  </si>
  <si>
    <t>TIBU (CE)</t>
  </si>
  <si>
    <t>COLPAN OIL &amp; GAS LTD SUCURSAL COLOMBIA3</t>
  </si>
  <si>
    <t>TIBURON (E&amp;P)</t>
  </si>
  <si>
    <t>REPSOL EXPLORACION COLOMBIA SA9</t>
  </si>
  <si>
    <t>TINGUA (TEA)</t>
  </si>
  <si>
    <t>GRAN TIERRA COLOMBIA INC SUCURSAL5</t>
  </si>
  <si>
    <t>TINIGUA (E&amp;P)</t>
  </si>
  <si>
    <t>CEPSA COLOMBIA S.A.12</t>
  </si>
  <si>
    <t>TIPLE (E&amp;P)</t>
  </si>
  <si>
    <t>PETROLEOS DEL NORTE S.A4</t>
  </si>
  <si>
    <t>TISQUIRAMA (ASOC)</t>
  </si>
  <si>
    <t>ECOPETROL S.A.94</t>
  </si>
  <si>
    <t>TISQUIRAMA (CE)</t>
  </si>
  <si>
    <t>PETROLEOS DEL NORTE S.A5</t>
  </si>
  <si>
    <t>TISQUIRAMA OCCIDENTAL (TEA)</t>
  </si>
  <si>
    <t>ECOPETROL S.A.95</t>
  </si>
  <si>
    <t>TOCA (CE)</t>
  </si>
  <si>
    <t>HOCOL S.A.29</t>
  </si>
  <si>
    <t>TOLDADO (CE)</t>
  </si>
  <si>
    <t>ECOPETROL S.A.96</t>
  </si>
  <si>
    <t>TOLEDO (TEA)</t>
  </si>
  <si>
    <t>HOCOL S.A.30</t>
  </si>
  <si>
    <t>TOLIMA (CE)</t>
  </si>
  <si>
    <t>FRONTERA ENERGY COLOMBIA CORP, SUCURSAL COLOMBIA ANTES META PETROLEUM CORP ANTESTETHYS PETROLEUM COMPANY LIMITED49</t>
  </si>
  <si>
    <t>TOPOYACO (E&amp;P)</t>
  </si>
  <si>
    <t>HOCOL S.A.31</t>
  </si>
  <si>
    <t>TOY (CE)</t>
  </si>
  <si>
    <t>ECOPETROL S.A.97</t>
  </si>
  <si>
    <t>TUM OFF 3 (E&amp;P)</t>
  </si>
  <si>
    <t>TPL COLOMBIA LTD - SUCURSAL COLOMBIA ANTES PANATLANTIC COLOMBIA LTD SUCURSAL EN COLOMBIA1</t>
  </si>
  <si>
    <t>TURPIAL (E&amp;P)</t>
  </si>
  <si>
    <t>PETROLIFERA PETROLEUM (COLOMBIA) LIMITED6</t>
  </si>
  <si>
    <t>TURPIAL (TEA)</t>
  </si>
  <si>
    <t>ECOPETROL S.A.98</t>
  </si>
  <si>
    <t>UPAR (Convenio E&amp;E)</t>
  </si>
  <si>
    <t>ECOPETROL S.A.99</t>
  </si>
  <si>
    <t>UPIA (CE)</t>
  </si>
  <si>
    <t>ANADARKO COLOMBIA COMPANY SUCURSAL COLOMBIA8</t>
  </si>
  <si>
    <t>URA 4 (E&amp;P)</t>
  </si>
  <si>
    <t>ECOPETROL S.A.100</t>
  </si>
  <si>
    <t>URIBANTE (E&amp;E)</t>
  </si>
  <si>
    <t>IBEROAMERICANA DE HIDROCARBUROS CQ EXPLORACION Y PRODUCCION SAS3</t>
  </si>
  <si>
    <t>VALDIVIA ALMAGRO (CE)</t>
  </si>
  <si>
    <t>HARKEN DE COLOMBIA LIMITED - CANCELADA1</t>
  </si>
  <si>
    <t>VALLE LUNAR (TEA)</t>
  </si>
  <si>
    <t>PLATINO ENERGY HOLDINGS II CORP. SUCURSAL COLOMBIA EN LIQUIDACIÓN1</t>
  </si>
  <si>
    <t>VICTORIA (TEA)</t>
  </si>
  <si>
    <t>PERENCO OIL AND GAS COLOMBIA LIMITED8</t>
  </si>
  <si>
    <t>VILLANUEVA (E&amp;P)</t>
  </si>
  <si>
    <t>PETROBRAS DE VALORES INTERNACIONAL DE ESPAÑA SL SUCURSAL COLOMBIA1</t>
  </si>
  <si>
    <t>VILLARRICA NORTE (E&amp;E)</t>
  </si>
  <si>
    <t>PAREX RESOURCES COLOMBIA LTD SUCURSAL19</t>
  </si>
  <si>
    <t>VIM 1 (E&amp;P)</t>
  </si>
  <si>
    <t>HOCOL S.A.32</t>
  </si>
  <si>
    <t>VIM 15 (E&amp;P)</t>
  </si>
  <si>
    <t>CNE OIL &amp; GAS S A S2</t>
  </si>
  <si>
    <t>VIM 19 (E&amp;P)</t>
  </si>
  <si>
    <t>SK INNOVATION CO LTD2</t>
  </si>
  <si>
    <t>VIM 2 (E&amp;P)</t>
  </si>
  <si>
    <t>GEOPRODUCTION OIL AND GAS COMPANY OF COLOMBIA2</t>
  </si>
  <si>
    <t>VIM 21 (E&amp;P)</t>
  </si>
  <si>
    <t>GEOPARK COLOMBIA S.A.S5</t>
  </si>
  <si>
    <t>VIM 3 (E&amp;P)</t>
  </si>
  <si>
    <t>CNE OIL &amp; GAS S A S3</t>
  </si>
  <si>
    <t>VIM 5 (E&amp;P)</t>
  </si>
  <si>
    <t>HOCOL S.A.33</t>
  </si>
  <si>
    <t>VIM 6 (E&amp;P)</t>
  </si>
  <si>
    <t>HOCOL S.A.34</t>
  </si>
  <si>
    <t>VIM 8 (E&amp;P)</t>
  </si>
  <si>
    <t>LEWIS ENERGY COLOMBIA INC5</t>
  </si>
  <si>
    <t>VMM 1 (E&amp;P)</t>
  </si>
  <si>
    <t>PAREX RESOURCES COLOMBIA LTD SUCURSAL20</t>
  </si>
  <si>
    <t>VMM 11 (E&amp;P)</t>
  </si>
  <si>
    <t>INGENIERIA CONSTRUCCIONES Y EQUIPOS CONEQUIPOS ING LTDA1</t>
  </si>
  <si>
    <t>VMM 12 (E&amp;P)</t>
  </si>
  <si>
    <t>DCX S.A.S.2</t>
  </si>
  <si>
    <t>VMM 13 (E&amp;P)</t>
  </si>
  <si>
    <t>OPICA BLC S.A.1</t>
  </si>
  <si>
    <t>VMM 14 (E&amp;P)</t>
  </si>
  <si>
    <t>LOH ENERGY SUCURSAL COLOMBIA2</t>
  </si>
  <si>
    <t>VMM 15 (E&amp;P)</t>
  </si>
  <si>
    <t>ECOPETROL S.A.101</t>
  </si>
  <si>
    <t>VMM 16 (E&amp;P)</t>
  </si>
  <si>
    <t>MORICHAL SINOCO SUCURSAL COLOMBIA S.A1</t>
  </si>
  <si>
    <t>VMM 17 (E&amp;P)</t>
  </si>
  <si>
    <t>MONTAJES JM S.A. EN REORGNIZACION1</t>
  </si>
  <si>
    <t>VMM 18 (E&amp;P)</t>
  </si>
  <si>
    <t>CARRAO ENERGY S.A. SUCURSAL COLOMBIA4</t>
  </si>
  <si>
    <t>VMM 2 (E&amp;P)</t>
  </si>
  <si>
    <t>CONOCOPHILLIPS COLOMBIA VENTURES LTD. SUCURSAL COLOMBIA1</t>
  </si>
  <si>
    <t>VMM 2 ADICIONAL (E&amp;P)</t>
  </si>
  <si>
    <t>OGX PETROLEO E GAS LTDA AHORA DOMMO ENERGIA S.A. SUCURSAL COLOMBIA4</t>
  </si>
  <si>
    <t>VMM 26 (E&amp;P)</t>
  </si>
  <si>
    <t>SHELL EXPLORATION AND PRODUCTION COLOMBIA GMBH (SEPC) SUCURSAL COLOMBIA4</t>
  </si>
  <si>
    <t>VMM 27 (E&amp;P)</t>
  </si>
  <si>
    <t>SHELL EXPLORATION AND PRODUCTION COLOMBIA GMBH (SEPC) SUCURSAL COLOMBIA5</t>
  </si>
  <si>
    <t>VMM 28 (E&amp;P)</t>
  </si>
  <si>
    <t>ECOPETROL S.A.102</t>
  </si>
  <si>
    <t>VMM 29 (E&amp;P)</t>
  </si>
  <si>
    <t>SHELL EXPLORATION AND PRODUCTION COLOMBIA GMBH (SEPC) SUCURSAL COLOMBIA6</t>
  </si>
  <si>
    <t>VMM 3 (E&amp;P)</t>
  </si>
  <si>
    <t>CONOCOPHILLIPS COLOMBIA VENTURES LTD. SUCURSAL COLOMBIA2</t>
  </si>
  <si>
    <t>VMM 3 ADICIONAL  (E&amp;P)</t>
  </si>
  <si>
    <t>ECOPETROL S.A.103</t>
  </si>
  <si>
    <t>VMM 32 (E&amp;P)</t>
  </si>
  <si>
    <t>ALANGE ENERGY CORP SUCURSAL COLOMBIA2</t>
  </si>
  <si>
    <t>VMM 35 (E&amp;P)</t>
  </si>
  <si>
    <t>EXXON MOBIL EXPLORATION COLOMBIA LIMITED2</t>
  </si>
  <si>
    <t>VMM 37 (E&amp;P)</t>
  </si>
  <si>
    <t>CLEANENERGY RESOURCES S.A.S2</t>
  </si>
  <si>
    <t>VMM 39 (E&amp;P)</t>
  </si>
  <si>
    <t>LA LUNA E&amp;P S DE RL SUCURSAL COLOMBIA ANTES SOURCE SOUTH AMERICA ONE S DE RL1</t>
  </si>
  <si>
    <t>VMM 4 (E&amp;P)</t>
  </si>
  <si>
    <t>ECOPETROL S.A.104</t>
  </si>
  <si>
    <t>VMM 5 (E&amp;P)</t>
  </si>
  <si>
    <t>ECOPETROL S.A.105</t>
  </si>
  <si>
    <t>VMM 6 (E&amp;P)</t>
  </si>
  <si>
    <t>RANGE RESOURCES LTD SUCURSAL COLOMBIA2</t>
  </si>
  <si>
    <t>VMM 7 (E&amp;P)</t>
  </si>
  <si>
    <t>INTEGRA OIL &amp; GAS S.A.S. SUCURSAL COLOMBIA8</t>
  </si>
  <si>
    <t>VMM 8 (E&amp;P)</t>
  </si>
  <si>
    <t>PETROLEOS COLOMBIANOS LIMITED - CANCELADA1</t>
  </si>
  <si>
    <t>VMM 9 (E&amp;P)</t>
  </si>
  <si>
    <t>PAREX RESOURCES COLOMBIA LTD SUCURSAL21</t>
  </si>
  <si>
    <t>VMM 9 (YNC) (E&amp;P)</t>
  </si>
  <si>
    <t>RANGE RESOURCES LTD SUCURSAL COLOMBIA3</t>
  </si>
  <si>
    <t>VSM 1 (E&amp;P)</t>
  </si>
  <si>
    <t>HOCOL S.A.35</t>
  </si>
  <si>
    <t>VSM 10 (E&amp;P)</t>
  </si>
  <si>
    <t>ALANGE ENERGY CORP SUCURSAL COLOMBIA3</t>
  </si>
  <si>
    <t>VSM 12 (E&amp;P)</t>
  </si>
  <si>
    <t>ALANGE ENERGY CORP SUCURSAL COLOMBIA4</t>
  </si>
  <si>
    <t>VSM 13 (E&amp;P)</t>
  </si>
  <si>
    <t>TÉCNICA VIAL S. EN C.A.1</t>
  </si>
  <si>
    <t>VSM 14 (E&amp;P)</t>
  </si>
  <si>
    <t>FLAMINGO OIL S.A.1</t>
  </si>
  <si>
    <t>VSM 15 (E&amp;P)</t>
  </si>
  <si>
    <t>TELPICO COLOMBIA LLC2</t>
  </si>
  <si>
    <t>VSM 22 (E&amp;P)</t>
  </si>
  <si>
    <t>TELPICO COLOMBIA LLC3</t>
  </si>
  <si>
    <t>VSM 3 (E&amp;P)</t>
  </si>
  <si>
    <t>EMERALD ENERGY PLC SUCURSAL COLOMBIA16</t>
  </si>
  <si>
    <t>VSM 32 (E&amp;P)</t>
  </si>
  <si>
    <t>HOCOL S.A.36</t>
  </si>
  <si>
    <t>VSM 9 (E&amp;P)</t>
  </si>
  <si>
    <t>CONC</t>
  </si>
  <si>
    <t>PERENCO COLOMBIA LIMITED10</t>
  </si>
  <si>
    <t>YALEA (CONC)</t>
  </si>
  <si>
    <t>GEOPARK COLOMBIA S.A.S6</t>
  </si>
  <si>
    <t>YAMU (E&amp;E)</t>
  </si>
  <si>
    <t>PERENCO OIL AND GAS COLOMBIA LIMITED9</t>
  </si>
  <si>
    <t>YAVI (TEA)</t>
  </si>
  <si>
    <t>TRAYECTORIA OIL &amp; GAS SUCURSAL COLOMBIA1</t>
  </si>
  <si>
    <t>YD CAT 1 (E&amp;P)</t>
  </si>
  <si>
    <t>TRAYECTORIA OIL &amp; GAS SUCURSAL COLOMBIA2</t>
  </si>
  <si>
    <t>YD LLA 1 (E&amp;P)</t>
  </si>
  <si>
    <t>INTEGRA OIL &amp; GAS S.A.S. SUCURSAL COLOMBIA9</t>
  </si>
  <si>
    <t>YD LLA 2 (E&amp;P)</t>
  </si>
  <si>
    <t>TRAYECTORIA OIL &amp; GAS SUCURSAL COLOMBIA3</t>
  </si>
  <si>
    <t>YD LLA 3 (E&amp;P)</t>
  </si>
  <si>
    <t>VETRA EXPLORACION Y PRODUCCION COLOMBIA S.A.S. ANTES PETROTESTING COLOMBIA S.A.7</t>
  </si>
  <si>
    <t>YD LLA 4 (E&amp;P)</t>
  </si>
  <si>
    <t>INTEGRA OIL &amp; GAS S.A.S. SUCURSAL COLOMBIA10</t>
  </si>
  <si>
    <t>YD LLA 5 (E&amp;P)</t>
  </si>
  <si>
    <t>TRAYECTORIA OIL &amp; GAS SUCURSAL COLOMBIA4</t>
  </si>
  <si>
    <t>YD LLA 6 (E&amp;P)</t>
  </si>
  <si>
    <t>CLEANENERGY RESOURCES S.A.S3</t>
  </si>
  <si>
    <t>YD LLA 7 (E&amp;P)</t>
  </si>
  <si>
    <t>INTEGRA OIL &amp; GAS S.A.S. SUCURSAL COLOMBIA11</t>
  </si>
  <si>
    <t>YD LLA 8 (E&amp;P)</t>
  </si>
  <si>
    <t>MOMPOS OIL COMPANY INC.1</t>
  </si>
  <si>
    <t>YD PUT 1 (E&amp;P)</t>
  </si>
  <si>
    <t>HOCOL S.A.37</t>
  </si>
  <si>
    <t>YD SN 1 (E&amp;P)</t>
  </si>
  <si>
    <t>PERENCO OIL AND GAS COLOMBIA LIMITED10</t>
  </si>
  <si>
    <t>ZETA (TEA)</t>
  </si>
  <si>
    <t>Fase del Contrato</t>
  </si>
  <si>
    <t>Fecha Fin de la Fase</t>
  </si>
  <si>
    <t>Comercialidad</t>
  </si>
  <si>
    <t>Fecha de Comercialidad</t>
  </si>
  <si>
    <t>Área de Explotación/Campo</t>
  </si>
  <si>
    <t>Área de Explotación / Campo</t>
  </si>
  <si>
    <t>Paujil-Canario</t>
  </si>
  <si>
    <t>Aguas Blancas</t>
  </si>
  <si>
    <t>Altair</t>
  </si>
  <si>
    <t>Mizar</t>
  </si>
  <si>
    <t>Área Occidental</t>
  </si>
  <si>
    <t>Area Sur</t>
  </si>
  <si>
    <t>Azor</t>
  </si>
  <si>
    <t>Palmera</t>
  </si>
  <si>
    <t>Balay</t>
  </si>
  <si>
    <t>Barranca-Lebrija</t>
  </si>
  <si>
    <t>Boranda</t>
  </si>
  <si>
    <t>Cabiona A</t>
  </si>
  <si>
    <t>Cabiona B</t>
  </si>
  <si>
    <t>Kítaro-Akira</t>
  </si>
  <si>
    <t>Caguán</t>
  </si>
  <si>
    <t>Camoa</t>
  </si>
  <si>
    <t>Canaguay</t>
  </si>
  <si>
    <t>Caño Sur Este</t>
  </si>
  <si>
    <t>Fontana</t>
  </si>
  <si>
    <t>Trasgo</t>
  </si>
  <si>
    <t>Capachos</t>
  </si>
  <si>
    <t>Cerro Gordo</t>
  </si>
  <si>
    <t>Paramito</t>
  </si>
  <si>
    <t>Cedrillo</t>
  </si>
  <si>
    <t>Cerillo</t>
  </si>
  <si>
    <t>Curito</t>
  </si>
  <si>
    <t>Tijeras</t>
  </si>
  <si>
    <t>Mantis</t>
  </si>
  <si>
    <t>Pisingo</t>
  </si>
  <si>
    <t>Yenac</t>
  </si>
  <si>
    <t>Capybara</t>
  </si>
  <si>
    <t>Tres Curvas</t>
  </si>
  <si>
    <t>Chácharo</t>
  </si>
  <si>
    <t>Costayaco</t>
  </si>
  <si>
    <t>Costayaco A</t>
  </si>
  <si>
    <t>Moqueta</t>
  </si>
  <si>
    <t>Avellana</t>
  </si>
  <si>
    <t>Cicuco-Momposina</t>
  </si>
  <si>
    <t>Canario Sur</t>
  </si>
  <si>
    <t>Temblón</t>
  </si>
  <si>
    <t>Amarillo</t>
  </si>
  <si>
    <t>Boa</t>
  </si>
  <si>
    <t>Cardenal</t>
  </si>
  <si>
    <t>Caruto</t>
  </si>
  <si>
    <t>Cobra</t>
  </si>
  <si>
    <t>Corcel A</t>
  </si>
  <si>
    <t>Corcel C</t>
  </si>
  <si>
    <t>Corcel D</t>
  </si>
  <si>
    <t>Corcel E</t>
  </si>
  <si>
    <t>Espadarte</t>
  </si>
  <si>
    <t>Guala-Mambo</t>
  </si>
  <si>
    <t>Macapay</t>
  </si>
  <si>
    <t>Maya</t>
  </si>
  <si>
    <t xml:space="preserve">Taya </t>
  </si>
  <si>
    <t>Hamaca</t>
  </si>
  <si>
    <t>Cusuco</t>
  </si>
  <si>
    <t>Guainiz</t>
  </si>
  <si>
    <t>Pastinaca</t>
  </si>
  <si>
    <t>Venus</t>
  </si>
  <si>
    <t>La Pluma</t>
  </si>
  <si>
    <t>Pendare</t>
  </si>
  <si>
    <t>Pendare Norte</t>
  </si>
  <si>
    <t>Dorcas</t>
  </si>
  <si>
    <t>Godric Norte</t>
  </si>
  <si>
    <t>Merlin</t>
  </si>
  <si>
    <t>Loto</t>
  </si>
  <si>
    <t>Atarraya</t>
  </si>
  <si>
    <t>Akacias</t>
  </si>
  <si>
    <t>Lorito</t>
  </si>
  <si>
    <t>Abedus</t>
  </si>
  <si>
    <t>Bastidas</t>
  </si>
  <si>
    <t>Carrizales</t>
  </si>
  <si>
    <t>Heredia</t>
  </si>
  <si>
    <t>Matemarrano</t>
  </si>
  <si>
    <t>Saimirí</t>
  </si>
  <si>
    <t>Zopilote</t>
  </si>
  <si>
    <t>Arauco</t>
  </si>
  <si>
    <t>Barranquero</t>
  </si>
  <si>
    <t>Careto</t>
  </si>
  <si>
    <t>Copa</t>
  </si>
  <si>
    <t>Petirrojo</t>
  </si>
  <si>
    <t>Yopo</t>
  </si>
  <si>
    <t>Cacica</t>
  </si>
  <si>
    <t>Nunda</t>
  </si>
  <si>
    <t>Coyote</t>
  </si>
  <si>
    <t>Dorotea A</t>
  </si>
  <si>
    <t>Dorotea B</t>
  </si>
  <si>
    <t>Dorotea E</t>
  </si>
  <si>
    <t>Durillo</t>
  </si>
  <si>
    <t>El Difícil</t>
  </si>
  <si>
    <t>Chiriguaro</t>
  </si>
  <si>
    <t>La Casona</t>
  </si>
  <si>
    <t>Rumi</t>
  </si>
  <si>
    <t>Curiara</t>
  </si>
  <si>
    <t>Remanso</t>
  </si>
  <si>
    <t>Remanso Norte</t>
  </si>
  <si>
    <t>Arianna</t>
  </si>
  <si>
    <t>Cañaflecha</t>
  </si>
  <si>
    <t>Cañahuate</t>
  </si>
  <si>
    <t>Katana</t>
  </si>
  <si>
    <t>Nelson</t>
  </si>
  <si>
    <t>Nispero</t>
  </si>
  <si>
    <t>Palmer</t>
  </si>
  <si>
    <t>Trombón</t>
  </si>
  <si>
    <t>Fenix</t>
  </si>
  <si>
    <t>Kronos</t>
  </si>
  <si>
    <t>Jilguero</t>
  </si>
  <si>
    <t>Melero</t>
  </si>
  <si>
    <t>Río Zulia West</t>
  </si>
  <si>
    <t>Agave</t>
  </si>
  <si>
    <t>Azafrán</t>
  </si>
  <si>
    <t>Tulipán</t>
  </si>
  <si>
    <t>Capure</t>
  </si>
  <si>
    <t>Pedernalito</t>
  </si>
  <si>
    <t>Ampliación Ocelote</t>
  </si>
  <si>
    <t>Ampliacion Pintado</t>
  </si>
  <si>
    <t>Ocelote</t>
  </si>
  <si>
    <t>Pintado</t>
  </si>
  <si>
    <t>Lisa</t>
  </si>
  <si>
    <t>Ardilla</t>
  </si>
  <si>
    <t>Avispa</t>
  </si>
  <si>
    <t>Azalea</t>
  </si>
  <si>
    <t>Candelilla</t>
  </si>
  <si>
    <t>Ceibo</t>
  </si>
  <si>
    <t>Coralillo</t>
  </si>
  <si>
    <t>Gulupa</t>
  </si>
  <si>
    <t>Yatay</t>
  </si>
  <si>
    <t>Hato Nuevo</t>
  </si>
  <si>
    <t>Andaluz</t>
  </si>
  <si>
    <t>Apamate</t>
  </si>
  <si>
    <t>La Creciente A</t>
  </si>
  <si>
    <t>La Creciente D</t>
  </si>
  <si>
    <t>La Creciente H</t>
  </si>
  <si>
    <t>Cuerva Este</t>
  </si>
  <si>
    <t>Cuerva Noreste</t>
  </si>
  <si>
    <t>Cuerva Oeste</t>
  </si>
  <si>
    <t>Cuerva Oriental</t>
  </si>
  <si>
    <t>Cuerva Sur</t>
  </si>
  <si>
    <t>Cuerva Suroeste</t>
  </si>
  <si>
    <t>La Loma</t>
  </si>
  <si>
    <t>Juglar</t>
  </si>
  <si>
    <t>Quintero</t>
  </si>
  <si>
    <t>La Punta</t>
  </si>
  <si>
    <t>La Rompida</t>
  </si>
  <si>
    <t>Conga</t>
  </si>
  <si>
    <t>Las Garzas B</t>
  </si>
  <si>
    <t>Las Garzas B Oeste</t>
  </si>
  <si>
    <t>Lebrija</t>
  </si>
  <si>
    <t>Leona A</t>
  </si>
  <si>
    <t>Leona A Sur</t>
  </si>
  <si>
    <t>Leona B</t>
  </si>
  <si>
    <t>Leona B Norte</t>
  </si>
  <si>
    <t>Leona B Sur</t>
  </si>
  <si>
    <t>Leona C</t>
  </si>
  <si>
    <t>Java</t>
  </si>
  <si>
    <t>Kona</t>
  </si>
  <si>
    <t>Malawi</t>
  </si>
  <si>
    <t>Sulawesi</t>
  </si>
  <si>
    <t>Supremo</t>
  </si>
  <si>
    <t>Langur</t>
  </si>
  <si>
    <t>Tormento</t>
  </si>
  <si>
    <t>Ramiriqui</t>
  </si>
  <si>
    <t>Acorazado</t>
  </si>
  <si>
    <t>Rumba</t>
  </si>
  <si>
    <t>Flami</t>
  </si>
  <si>
    <t>Mani</t>
  </si>
  <si>
    <t>Calona</t>
  </si>
  <si>
    <t>Carmentea</t>
  </si>
  <si>
    <t>Kananaskis</t>
  </si>
  <si>
    <t>Maniceño</t>
  </si>
  <si>
    <t>Samaria</t>
  </si>
  <si>
    <t>Chachalaca</t>
  </si>
  <si>
    <t>Chiricoca</t>
  </si>
  <si>
    <t>Jacamar</t>
  </si>
  <si>
    <t>Jacana</t>
  </si>
  <si>
    <t xml:space="preserve">Max </t>
  </si>
  <si>
    <t>Taro Taro</t>
  </si>
  <si>
    <t xml:space="preserve">Tigana </t>
  </si>
  <si>
    <t>Tilo</t>
  </si>
  <si>
    <t>Tua</t>
  </si>
  <si>
    <t>Vikingo</t>
  </si>
  <si>
    <t>Frankmave</t>
  </si>
  <si>
    <t>Llanos-58-4</t>
  </si>
  <si>
    <t>Los Hatos</t>
  </si>
  <si>
    <t xml:space="preserve">Las Maracas </t>
  </si>
  <si>
    <t>Magdalena Medio</t>
  </si>
  <si>
    <t>Disa</t>
  </si>
  <si>
    <t>Manzanillo</t>
  </si>
  <si>
    <t>Mapache Norte</t>
  </si>
  <si>
    <t>Tucuso</t>
  </si>
  <si>
    <t>Toruno</t>
  </si>
  <si>
    <t>Agapanto</t>
  </si>
  <si>
    <t>Mirto</t>
  </si>
  <si>
    <t>Istanbul</t>
  </si>
  <si>
    <t>Mecayá</t>
  </si>
  <si>
    <t>Alazan Norte</t>
  </si>
  <si>
    <t>Acordionero</t>
  </si>
  <si>
    <t>Chuira</t>
  </si>
  <si>
    <t>Zoe</t>
  </si>
  <si>
    <t>Mauritía Este</t>
  </si>
  <si>
    <t>Mauritía Norte</t>
  </si>
  <si>
    <t>Bototo</t>
  </si>
  <si>
    <t>Morichito-2</t>
  </si>
  <si>
    <t>Morichito-5</t>
  </si>
  <si>
    <t>Morpho</t>
  </si>
  <si>
    <t>Alepe</t>
  </si>
  <si>
    <t>Alva Sur</t>
  </si>
  <si>
    <t>Nashira Norte</t>
  </si>
  <si>
    <t>Hurón</t>
  </si>
  <si>
    <t>Capella</t>
  </si>
  <si>
    <t>Chipo</t>
  </si>
  <si>
    <t>Ocumo</t>
  </si>
  <si>
    <t>Oropéndola</t>
  </si>
  <si>
    <t>Vireo</t>
  </si>
  <si>
    <t>Catartes</t>
  </si>
  <si>
    <t>Palagua</t>
  </si>
  <si>
    <t>Granate</t>
  </si>
  <si>
    <t>Pijao Potrerillo</t>
  </si>
  <si>
    <t>Platanillo</t>
  </si>
  <si>
    <t>Playón</t>
  </si>
  <si>
    <t>Aullador</t>
  </si>
  <si>
    <t>Rumbero</t>
  </si>
  <si>
    <t>Manatus</t>
  </si>
  <si>
    <t>Onca</t>
  </si>
  <si>
    <t>Gorgon</t>
  </si>
  <si>
    <t>Purple Angel</t>
  </si>
  <si>
    <t>Vonu</t>
  </si>
  <si>
    <t>Alpha</t>
  </si>
  <si>
    <t>Cumplidor</t>
  </si>
  <si>
    <t>Quebrada Roja</t>
  </si>
  <si>
    <t>Lapón</t>
  </si>
  <si>
    <t>Rio Ariari</t>
  </si>
  <si>
    <t>Boral</t>
  </si>
  <si>
    <t>Macarenas</t>
  </si>
  <si>
    <t>Tilodirán</t>
  </si>
  <si>
    <t>Rio Zulia</t>
  </si>
  <si>
    <t>Chamán</t>
  </si>
  <si>
    <t>Sabanero</t>
  </si>
  <si>
    <t>Bonga</t>
  </si>
  <si>
    <t>Mamey</t>
  </si>
  <si>
    <t>Mamey Ampliación</t>
  </si>
  <si>
    <t>Oso Pardo</t>
  </si>
  <si>
    <t>Brillante</t>
  </si>
  <si>
    <t>La Pinta</t>
  </si>
  <si>
    <t>Gibraltar</t>
  </si>
  <si>
    <t>Bullerengue</t>
  </si>
  <si>
    <t>Pollera</t>
  </si>
  <si>
    <t>Solopiña</t>
  </si>
  <si>
    <t>Suroriente</t>
  </si>
  <si>
    <t>Verdal</t>
  </si>
  <si>
    <t>Orca</t>
  </si>
  <si>
    <t>Teca Cocorná</t>
  </si>
  <si>
    <t>Cubarro</t>
  </si>
  <si>
    <t>Jilguero Sur</t>
  </si>
  <si>
    <t>Palmero</t>
  </si>
  <si>
    <t>Topoyaco</t>
  </si>
  <si>
    <t>Turpial</t>
  </si>
  <si>
    <t>Upia</t>
  </si>
  <si>
    <t>Oripaya</t>
  </si>
  <si>
    <t>Breva</t>
  </si>
  <si>
    <t>Toronja</t>
  </si>
  <si>
    <t>Clarinete</t>
  </si>
  <si>
    <t>Pandereta</t>
  </si>
  <si>
    <t>Caramelo</t>
  </si>
  <si>
    <t>Toposi</t>
  </si>
  <si>
    <t>Glauca</t>
  </si>
  <si>
    <t>Wolf</t>
  </si>
  <si>
    <t>Mono Araña</t>
  </si>
  <si>
    <t>Búfalo</t>
  </si>
  <si>
    <t>Carupana</t>
  </si>
  <si>
    <t>Potrillo</t>
  </si>
  <si>
    <t>Yamú</t>
  </si>
  <si>
    <t>Abanico</t>
  </si>
  <si>
    <t>Canacabare</t>
  </si>
  <si>
    <t>Estero</t>
  </si>
  <si>
    <t>Ambrosía</t>
  </si>
  <si>
    <t>Apiay</t>
  </si>
  <si>
    <t>Ayombe</t>
  </si>
  <si>
    <t>Torcaz</t>
  </si>
  <si>
    <t>Catalina</t>
  </si>
  <si>
    <t>Guando</t>
  </si>
  <si>
    <t>Guando Sw</t>
  </si>
  <si>
    <t>Delta</t>
  </si>
  <si>
    <t>Ampliación Aex Kitaro Akira</t>
  </si>
  <si>
    <t>Andarrios</t>
  </si>
  <si>
    <t>Ciriguelo</t>
  </si>
  <si>
    <t>Greta Oto</t>
  </si>
  <si>
    <t>Guacharaca</t>
  </si>
  <si>
    <t>Hoatzin</t>
  </si>
  <si>
    <t>Hoatzin Norte</t>
  </si>
  <si>
    <t>Ivf</t>
  </si>
  <si>
    <t>Campo Rico</t>
  </si>
  <si>
    <t>Centauro Sur</t>
  </si>
  <si>
    <t>Las Acacias</t>
  </si>
  <si>
    <t>Los Potros</t>
  </si>
  <si>
    <t>Vigia</t>
  </si>
  <si>
    <t>Vigia Sur</t>
  </si>
  <si>
    <t>Tello Y La Jagua</t>
  </si>
  <si>
    <t>Caracara Sur A</t>
  </si>
  <si>
    <t>Caracara Sur B Y C</t>
  </si>
  <si>
    <t>Elizita</t>
  </si>
  <si>
    <t>Peguita</t>
  </si>
  <si>
    <t>Peguita Ii</t>
  </si>
  <si>
    <t>Peguita Iii</t>
  </si>
  <si>
    <t>Peguita Sw</t>
  </si>
  <si>
    <t>Rancho Quemado</t>
  </si>
  <si>
    <t>Toro Sentado</t>
  </si>
  <si>
    <t>Unuma</t>
  </si>
  <si>
    <t>West</t>
  </si>
  <si>
    <t>Aguas Claras</t>
  </si>
  <si>
    <t>Corazón</t>
  </si>
  <si>
    <t>Corazón West</t>
  </si>
  <si>
    <t>Payoa</t>
  </si>
  <si>
    <t>Salina</t>
  </si>
  <si>
    <t>Barquereña</t>
  </si>
  <si>
    <t>Caño Garza</t>
  </si>
  <si>
    <t>Caño Garza Este</t>
  </si>
  <si>
    <t xml:space="preserve">Caño Garza Norte </t>
  </si>
  <si>
    <t>Cravo Este</t>
  </si>
  <si>
    <t>Cravo Sur</t>
  </si>
  <si>
    <t>La Flora</t>
  </si>
  <si>
    <t>La Gloria Norte</t>
  </si>
  <si>
    <t>Tierra Blanca</t>
  </si>
  <si>
    <t>Tocaria</t>
  </si>
  <si>
    <t>Katmandú Norte</t>
  </si>
  <si>
    <t>Chenche</t>
  </si>
  <si>
    <t>Chiguiro Oeste</t>
  </si>
  <si>
    <t>Samarkanda</t>
  </si>
  <si>
    <t>Araguato</t>
  </si>
  <si>
    <t>Bayonero</t>
  </si>
  <si>
    <t>Chipirón</t>
  </si>
  <si>
    <t>Jiba Unificado</t>
  </si>
  <si>
    <t>Cicuco Boquete</t>
  </si>
  <si>
    <t>Caño Duya</t>
  </si>
  <si>
    <t>Caño Gandul</t>
  </si>
  <si>
    <t>Coren</t>
  </si>
  <si>
    <t>Corocora</t>
  </si>
  <si>
    <t>Corocora Sur</t>
  </si>
  <si>
    <t>Remache Norte</t>
  </si>
  <si>
    <t>Remache Sur</t>
  </si>
  <si>
    <t>Canaguey</t>
  </si>
  <si>
    <t>Morrocoy</t>
  </si>
  <si>
    <t>Rex</t>
  </si>
  <si>
    <t>Terecay</t>
  </si>
  <si>
    <t>Mariposa</t>
  </si>
  <si>
    <t>Caño Limón</t>
  </si>
  <si>
    <t>Caño Yarumal</t>
  </si>
  <si>
    <t>Redondo</t>
  </si>
  <si>
    <t>Tonina</t>
  </si>
  <si>
    <t>Liebre</t>
  </si>
  <si>
    <t>Abejas</t>
  </si>
  <si>
    <t>Chaparrito</t>
  </si>
  <si>
    <t>Chaparrito Norte</t>
  </si>
  <si>
    <t>Guanapalo</t>
  </si>
  <si>
    <t>Toros</t>
  </si>
  <si>
    <t>Aureliano</t>
  </si>
  <si>
    <t>Pimiento</t>
  </si>
  <si>
    <t>Sílfide</t>
  </si>
  <si>
    <t>Totumal</t>
  </si>
  <si>
    <t>Candalay</t>
  </si>
  <si>
    <t>Guasar</t>
  </si>
  <si>
    <t>Jorcan</t>
  </si>
  <si>
    <t>Jordan Este</t>
  </si>
  <si>
    <t>Jordán Norte</t>
  </si>
  <si>
    <t>Palmarito</t>
  </si>
  <si>
    <t>Paravare</t>
  </si>
  <si>
    <t>Pirito</t>
  </si>
  <si>
    <t>Sardinas</t>
  </si>
  <si>
    <t>Sirenas</t>
  </si>
  <si>
    <t>Guahibos</t>
  </si>
  <si>
    <t>Los Aceites</t>
  </si>
  <si>
    <t>Primavera</t>
  </si>
  <si>
    <t>Ballena</t>
  </si>
  <si>
    <t>Chuchupa</t>
  </si>
  <si>
    <t>Guayuyaco</t>
  </si>
  <si>
    <t>Juanambu</t>
  </si>
  <si>
    <t>Ojo De Tigre</t>
  </si>
  <si>
    <t>La Cira Infantas</t>
  </si>
  <si>
    <t>Acacia Este</t>
  </si>
  <si>
    <t>Arce</t>
  </si>
  <si>
    <t>Baúl</t>
  </si>
  <si>
    <t>Lisama-Nutria</t>
  </si>
  <si>
    <t>Celeus</t>
  </si>
  <si>
    <t>Cumbre</t>
  </si>
  <si>
    <t>Labrador</t>
  </si>
  <si>
    <t>Leono</t>
  </si>
  <si>
    <t>Adalia</t>
  </si>
  <si>
    <t>Viviana Este</t>
  </si>
  <si>
    <t>Ampliación Ap Jacana</t>
  </si>
  <si>
    <t>Begonia</t>
  </si>
  <si>
    <t>Celtis</t>
  </si>
  <si>
    <t>Bonifacio</t>
  </si>
  <si>
    <t>Maná</t>
  </si>
  <si>
    <t>Compae</t>
  </si>
  <si>
    <t>Nancy-Burdine-Maxine</t>
  </si>
  <si>
    <t>Abarco</t>
  </si>
  <si>
    <t>Girasol</t>
  </si>
  <si>
    <t>Jazmin</t>
  </si>
  <si>
    <t>Moriche</t>
  </si>
  <si>
    <t>Nare Sur</t>
  </si>
  <si>
    <t>Underriver</t>
  </si>
  <si>
    <t>Nororiente</t>
  </si>
  <si>
    <t>Opón</t>
  </si>
  <si>
    <t>Guarilaque</t>
  </si>
  <si>
    <t>Pavas</t>
  </si>
  <si>
    <t>Floreña</t>
  </si>
  <si>
    <t>Pauto</t>
  </si>
  <si>
    <t>Área Ampliada Platanillo</t>
  </si>
  <si>
    <t>Provincia P Norte</t>
  </si>
  <si>
    <t>Provincia P Sur</t>
  </si>
  <si>
    <t>Puli</t>
  </si>
  <si>
    <t>Cajua</t>
  </si>
  <si>
    <t>Quifa</t>
  </si>
  <si>
    <t>Rancho Hermoso</t>
  </si>
  <si>
    <t>Cupiagua</t>
  </si>
  <si>
    <t>Volcanera</t>
  </si>
  <si>
    <t>Cusiana</t>
  </si>
  <si>
    <t>Rio De Oro</t>
  </si>
  <si>
    <t>Rio Meta</t>
  </si>
  <si>
    <t>Río Opia</t>
  </si>
  <si>
    <t>La Cañada Norte</t>
  </si>
  <si>
    <t>La Hocha</t>
  </si>
  <si>
    <t>Caño Rondón</t>
  </si>
  <si>
    <t>Caricare</t>
  </si>
  <si>
    <t>Rubiales</t>
  </si>
  <si>
    <t>Santa Clara</t>
  </si>
  <si>
    <t>Tambaqui</t>
  </si>
  <si>
    <t>Mateguafa</t>
  </si>
  <si>
    <t>Ángeles</t>
  </si>
  <si>
    <t>Querubín</t>
  </si>
  <si>
    <t>Tisquirama</t>
  </si>
  <si>
    <t>Toldado</t>
  </si>
  <si>
    <t>Toy</t>
  </si>
  <si>
    <t>Valdivia Almagro</t>
  </si>
  <si>
    <t>Contratista</t>
  </si>
  <si>
    <t>Tipo de PBC</t>
  </si>
  <si>
    <t>Términos y Condiciones</t>
  </si>
  <si>
    <t>Anexo F</t>
  </si>
  <si>
    <t>Anexo D</t>
  </si>
  <si>
    <t>Lineamiento PBC</t>
  </si>
  <si>
    <t>Sector de Inversión</t>
  </si>
  <si>
    <t>Área de Inversión</t>
  </si>
  <si>
    <t xml:space="preserve"> Participación/Organización de mujeres y jóvenes </t>
  </si>
  <si>
    <t xml:space="preserve"> Eliminación del analfabetismo </t>
  </si>
  <si>
    <t xml:space="preserve"> Construcción y mejoramiento de infraestructura educativa </t>
  </si>
  <si>
    <t xml:space="preserve"> Programas de capacitación de docentes </t>
  </si>
  <si>
    <t xml:space="preserve"> Construcción y mejoramiento de alcantarillado y sistemas de saneamiento básico en áreas rurales </t>
  </si>
  <si>
    <t xml:space="preserve"> Conservación de cuencas hídricas</t>
  </si>
  <si>
    <t xml:space="preserve"> Fomento y formalización de empleo local y mejoramiento de capacidades técnicas </t>
  </si>
  <si>
    <t xml:space="preserve"> Impulso a mercados inclusivos </t>
  </si>
  <si>
    <t xml:space="preserve"> Impulso a iniciativas, planes y apuestas productivas de orden, local, regional y nacional. </t>
  </si>
  <si>
    <t xml:space="preserve"> Impulso a mercados inclusivos. </t>
  </si>
  <si>
    <t>Capital Social</t>
  </si>
  <si>
    <t>Capital Humano y Ambiental</t>
  </si>
  <si>
    <t>Fortalecimiento Comunitario</t>
  </si>
  <si>
    <t>Fortalecimiento Institucional</t>
  </si>
  <si>
    <t>Fortalecimiento de Minorías Étnicas</t>
  </si>
  <si>
    <t>Salud</t>
  </si>
  <si>
    <t>Educación</t>
  </si>
  <si>
    <t>Ambiental</t>
  </si>
  <si>
    <t>Pre-inversión</t>
  </si>
  <si>
    <t>Hábitat Agua y Saneamiento Básico</t>
  </si>
  <si>
    <t>Nombre del Grupo Étnico</t>
  </si>
  <si>
    <t>Observaciones</t>
  </si>
  <si>
    <t>Estado del Proyecto</t>
  </si>
  <si>
    <t>(35)</t>
  </si>
  <si>
    <t>(36)</t>
  </si>
  <si>
    <t>(37)</t>
  </si>
  <si>
    <t>(38)</t>
  </si>
  <si>
    <t>Nº</t>
  </si>
  <si>
    <t>Columna</t>
  </si>
  <si>
    <t>Modo de Uso</t>
  </si>
  <si>
    <t>Ir A</t>
  </si>
  <si>
    <t>AGENCIA NACIONAL DE HIDROCARBUROS
Instrucciones Manejo Base de Datos Reportes Inversión Social ANH
2019</t>
  </si>
  <si>
    <t>Ir</t>
  </si>
  <si>
    <t>Contrato</t>
  </si>
  <si>
    <t>Nombre del Proyecto de Inversión Social</t>
  </si>
  <si>
    <t>Total Mujeres Beneficiadas</t>
  </si>
  <si>
    <t>Total Hombres Beneficiados</t>
  </si>
  <si>
    <t>Jóven</t>
  </si>
  <si>
    <t>Adulto</t>
  </si>
  <si>
    <t>Adulto Mayor</t>
  </si>
  <si>
    <t>Total de Beneficiarios</t>
  </si>
  <si>
    <t>Avance de ejecución (%)</t>
  </si>
  <si>
    <t>Estadod el Proyecto</t>
  </si>
  <si>
    <t>Aprobado</t>
  </si>
  <si>
    <t>Pendiente de Iniciar Ejecución</t>
  </si>
  <si>
    <t>En Aprobación por Parte de la Empresa</t>
  </si>
  <si>
    <t>En Ejecución</t>
  </si>
  <si>
    <t>En Evaluación por Parte de la ANH</t>
  </si>
  <si>
    <t>En Formulación</t>
  </si>
  <si>
    <t>Terminado</t>
  </si>
  <si>
    <t>Nombre del Contrato</t>
  </si>
  <si>
    <t xml:space="preserve">Número del consecutivo </t>
  </si>
  <si>
    <t xml:space="preserve">Selecciónar de la lista desplegable el área de la ANH a la cual se reporta la inversión social. </t>
  </si>
  <si>
    <t xml:space="preserve">Selecciónar de la lista desplegable el tipo de inversión social que se realizó. </t>
  </si>
  <si>
    <t xml:space="preserve">Selecciónar de la lista desplegable el nombre del contrato. Contiene la opción de No Aplica. </t>
  </si>
  <si>
    <t xml:space="preserve">Automáticamente se introduce el tipo de contrato. </t>
  </si>
  <si>
    <t xml:space="preserve">Automáticamente se introduce la fase del contrato. </t>
  </si>
  <si>
    <t xml:space="preserve">Automáticamente se introduce la fecha de terminación de la fase. </t>
  </si>
  <si>
    <t xml:space="preserve">Selecciónar de la lista desplegable SI o NO en los casos en que aplique. </t>
  </si>
  <si>
    <t xml:space="preserve">Introducir la fecha en la que se declaró comercialidad. </t>
  </si>
  <si>
    <t xml:space="preserve">Selecciónar de la lista desplegable el área o campo de explotación. </t>
  </si>
  <si>
    <t>Automáticamente se introduce el operador.</t>
  </si>
  <si>
    <t xml:space="preserve">Automáticamente se introduce el contratista. </t>
  </si>
  <si>
    <t xml:space="preserve">Introducir el nombre del proyecto de inversión social. </t>
  </si>
  <si>
    <t xml:space="preserve">Selecciónar de la lista desplegable el tipo de PBC si aplica. </t>
  </si>
  <si>
    <t xml:space="preserve">Selecciónar de la lista desplegable el lineamiento PBC si aplica. </t>
  </si>
  <si>
    <t xml:space="preserve">Selecciónar de la lista desplegable el sector de inversión PBC si aplica. </t>
  </si>
  <si>
    <t xml:space="preserve">Selecciónar de la lista desplegable el área de inversión PBC si aplica. </t>
  </si>
  <si>
    <t xml:space="preserve">Selecciónar de la lista desplegable el lineamiento ETH si aplica. </t>
  </si>
  <si>
    <t xml:space="preserve">Selecciónar de la lista desplegable el ODS primario al que le apunta la inversión social. </t>
  </si>
  <si>
    <t xml:space="preserve">Selecciónar de la lista desplegable el departamento en donde se realiza la inversión social. </t>
  </si>
  <si>
    <t xml:space="preserve">Selecciónar de la lista desplegable el municipio en donde se realiza la inversión social. Si el proyecto se realiza en más de un municipio es necesario diligenciar una fila por cada municipio teniendo en cuenta que los valores de inversión se deben reportar por municipio. </t>
  </si>
  <si>
    <t xml:space="preserve">Selecciónar de la lista desplegable la vereda en donde se realiza la inversión social. </t>
  </si>
  <si>
    <t xml:space="preserve">Introducir el número de beneficiarios que pertenecen al grupo de primera infancia. Este grupo corresponde al período del ciclo vital de las personas desde la gestación hasta los 6 años. </t>
  </si>
  <si>
    <t xml:space="preserve">Introducir el número de beneficiarios que pertenecen al grupo de niñez. Este grupo corresponde al período del ciclo vital de las personas desde los 6 años hasta los 12. </t>
  </si>
  <si>
    <t>Introducir el número de beneficiarios que pertenecen al grupo de niñez. Este grupo corresponde al período del ciclo vital de las personas desde los 12 años hasta los 18.</t>
  </si>
  <si>
    <t>Introducir el número de beneficiarios que pertenecen al grupo de niñez. Este grupo corresponde al período del ciclo vital de las personas desde los 19 años hasta los 25.</t>
  </si>
  <si>
    <t>Introducir el número de beneficiarios que pertenecen al grupo de niñez. Este grupo corresponde al período del ciclo vital de las personas desde los 26 años hasta los 65.</t>
  </si>
  <si>
    <t xml:space="preserve">Introducir el número de beneficiarios que pertenecen al grupo de niñez. Este grupo corresponde al período del ciclo vital de las personas desde los 65 años en adelante. </t>
  </si>
  <si>
    <t xml:space="preserve">Automáticamente se suma el número de beneficiarios por ciclo de vida. </t>
  </si>
  <si>
    <t xml:space="preserve">Introducir el número de beneficiarios perteneciente al género  masculino de acuerdo con lo establecido en el documento de identidad bajo la clasificación de “sexo”. </t>
  </si>
  <si>
    <t xml:space="preserve">Introducir el número de beneficiarios perteneciente al género  femenino de acuerdo con lo establecido en el documento de identidad bajo la clasificación de “sexo”. </t>
  </si>
  <si>
    <t xml:space="preserve">El componente étnico hace referencia a la identidad cultural de las personas y comunidades. Se incluyen dentro de las opciones los grupos étnicos reconocidos en el país. Una persona puede no hacer parte de un grupo étnico. </t>
  </si>
  <si>
    <t xml:space="preserve">Introducir el nombre del grupo étnico. </t>
  </si>
  <si>
    <t xml:space="preserve">Introducir el monto correspondiente al valor total del proyecto. </t>
  </si>
  <si>
    <t xml:space="preserve">Automáticamente se suma el presupuesto del año, la inversión voluntaria y la inversión de terceros. </t>
  </si>
  <si>
    <t xml:space="preserve">Introducir el monto correspondiente al valor de la inversión como parte del PBC en el año reportado.  </t>
  </si>
  <si>
    <t xml:space="preserve">Introducir el monto correspondiente al valor de la inversión que hace la operadora como inversión social en el año reportado.  </t>
  </si>
  <si>
    <t xml:space="preserve">Introducir el monto correspondiente al valor que aporta un tercero como inversión social en el año reportado.  </t>
  </si>
  <si>
    <t xml:space="preserve">Introducir el nombre del tercero que aporta a la  inversión social en el año reportado.  </t>
  </si>
  <si>
    <t xml:space="preserve">Introducir el porcentaje de avance de ejecución del proyecto respeto al total. </t>
  </si>
  <si>
    <t xml:space="preserve">Selecciónar de la lista desplegable el estado en el que se encuentra el proyecto.  </t>
  </si>
  <si>
    <t xml:space="preserve">Incluir cualquier información revelante que haga referencia a explicaviones cualitativas. No se deben intriducir valores númericos en las observaciones.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</si>
</sst>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 #,##0_-;\-&quot;$&quot;\ * #,##0_-;_-&quot;$&quot;\ * &quot;-&quot;_-;_-@_-"/>
    <numFmt numFmtId="164" formatCode="_-&quot;$&quot;\ * #,##0.00_-;\-&quot;$&quot;\ * #,##0.00_-;_-&quot;$&quot;\ * &quot;-&quot;_-;_-@_-"/>
  </numFmts>
  <fonts count="2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11"/>
      <color indexed="8"/>
      <name val="Calibri"/>
      <family val="2"/>
    </font>
    <font>
      <b/>
      <sz val="11"/>
      <color indexed="8"/>
      <name val="Calibri"/>
    </font>
    <font>
      <sz val="11"/>
      <color rgb="FF000000"/>
      <name val="Calibri"/>
      <family val="2"/>
      <scheme val="minor"/>
    </font>
    <font>
      <sz val="9"/>
      <color theme="1"/>
      <name val="Calibri"/>
      <family val="2"/>
      <scheme val="minor"/>
    </font>
    <font>
      <b/>
      <sz val="8"/>
      <color theme="1" tint="4.9989318521683403E-2"/>
      <name val="Arial"/>
      <family val="2"/>
    </font>
    <font>
      <b/>
      <sz val="11"/>
      <name val="Calibri"/>
      <family val="2"/>
      <scheme val="minor"/>
    </font>
    <font>
      <sz val="10"/>
      <name val="Calibri"/>
      <family val="2"/>
      <scheme val="minor"/>
    </font>
    <font>
      <sz val="11"/>
      <name val="Calibri"/>
      <family val="2"/>
      <scheme val="minor"/>
    </font>
    <font>
      <sz val="10"/>
      <name val="Calibri"/>
      <scheme val="minor"/>
    </font>
    <font>
      <b/>
      <sz val="10"/>
      <name val="Calibri"/>
      <family val="2"/>
      <scheme val="minor"/>
    </font>
    <font>
      <sz val="8"/>
      <name val="Calibri"/>
      <family val="2"/>
      <scheme val="minor"/>
    </font>
    <font>
      <b/>
      <sz val="11"/>
      <color rgb="FF000000"/>
      <name val="Calibri"/>
      <family val="2"/>
      <scheme val="minor"/>
    </font>
    <font>
      <sz val="10"/>
      <color rgb="FF000000"/>
      <name val="Calibri"/>
      <family val="2"/>
      <scheme val="minor"/>
    </font>
  </fonts>
  <fills count="8">
    <fill>
      <patternFill patternType="none"/>
    </fill>
    <fill>
      <patternFill patternType="gray125"/>
    </fill>
    <fill>
      <patternFill patternType="solid">
        <fgColor rgb="FF00B0F0"/>
        <bgColor indexed="64"/>
      </patternFill>
    </fill>
    <fill>
      <patternFill patternType="solid">
        <fgColor theme="6"/>
        <bgColor indexed="64"/>
      </patternFill>
    </fill>
    <fill>
      <patternFill patternType="solid">
        <fgColor rgb="FFFF0000"/>
        <bgColor indexed="64"/>
      </patternFill>
    </fill>
    <fill>
      <patternFill patternType="solid">
        <fgColor theme="4"/>
        <bgColor indexed="64"/>
      </patternFill>
    </fill>
    <fill>
      <patternFill patternType="solid">
        <fgColor rgb="FF008000"/>
        <bgColor rgb="FF008000"/>
      </patternFill>
    </fill>
    <fill>
      <patternFill patternType="solid">
        <fgColor theme="0" tint="-0.14999847407452621"/>
        <bgColor indexed="64"/>
      </patternFill>
    </fill>
  </fills>
  <borders count="55">
    <border>
      <left/>
      <right/>
      <top/>
      <bottom/>
      <diagonal/>
    </border>
    <border>
      <left style="double">
        <color rgb="FF0070C0"/>
      </left>
      <right style="double">
        <color rgb="FF0070C0"/>
      </right>
      <top style="double">
        <color rgb="FF0070C0"/>
      </top>
      <bottom style="double">
        <color rgb="FF0070C0"/>
      </bottom>
      <diagonal/>
    </border>
    <border>
      <left style="double">
        <color rgb="FF0070C0"/>
      </left>
      <right/>
      <top style="double">
        <color rgb="FF0070C0"/>
      </top>
      <bottom/>
      <diagonal/>
    </border>
    <border>
      <left/>
      <right/>
      <top style="double">
        <color rgb="FF0070C0"/>
      </top>
      <bottom/>
      <diagonal/>
    </border>
    <border>
      <left/>
      <right style="double">
        <color rgb="FF0070C0"/>
      </right>
      <top style="double">
        <color rgb="FF0070C0"/>
      </top>
      <bottom/>
      <diagonal/>
    </border>
    <border>
      <left style="double">
        <color rgb="FF0070C0"/>
      </left>
      <right/>
      <top/>
      <bottom/>
      <diagonal/>
    </border>
    <border>
      <left style="double">
        <color rgb="FF0070C0"/>
      </left>
      <right/>
      <top/>
      <bottom style="double">
        <color rgb="FF0070C0"/>
      </bottom>
      <diagonal/>
    </border>
    <border>
      <left/>
      <right/>
      <top/>
      <bottom style="double">
        <color rgb="FF0070C0"/>
      </bottom>
      <diagonal/>
    </border>
    <border>
      <left/>
      <right style="double">
        <color rgb="FF0070C0"/>
      </right>
      <top/>
      <bottom style="double">
        <color rgb="FF0070C0"/>
      </bottom>
      <diagonal/>
    </border>
    <border>
      <left style="double">
        <color rgb="FF0070C0"/>
      </left>
      <right style="double">
        <color rgb="FF0070C0"/>
      </right>
      <top/>
      <bottom style="double">
        <color rgb="FF0070C0"/>
      </bottom>
      <diagonal/>
    </border>
    <border>
      <left/>
      <right style="double">
        <color rgb="FF0070C0"/>
      </right>
      <top style="double">
        <color rgb="FF0070C0"/>
      </top>
      <bottom style="double">
        <color rgb="FF0070C0"/>
      </bottom>
      <diagonal/>
    </border>
    <border>
      <left style="double">
        <color rgb="FF0070C0"/>
      </left>
      <right/>
      <top style="double">
        <color rgb="FF0070C0"/>
      </top>
      <bottom style="double">
        <color rgb="FF0070C0"/>
      </bottom>
      <diagonal/>
    </border>
    <border>
      <left style="double">
        <color rgb="FF0070C0"/>
      </left>
      <right style="double">
        <color rgb="FF0070C0"/>
      </right>
      <top style="double">
        <color rgb="FF0070C0"/>
      </top>
      <bottom/>
      <diagonal/>
    </border>
    <border>
      <left style="medium">
        <color auto="1"/>
      </left>
      <right style="medium">
        <color auto="1"/>
      </right>
      <top style="medium">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theme="0" tint="-0.34998626667073579"/>
      </left>
      <right/>
      <top style="double">
        <color theme="0" tint="-0.34998626667073579"/>
      </top>
      <bottom/>
      <diagonal/>
    </border>
    <border>
      <left/>
      <right style="double">
        <color theme="0" tint="-0.34998626667073579"/>
      </right>
      <top style="double">
        <color theme="0" tint="-0.34998626667073579"/>
      </top>
      <bottom/>
      <diagonal/>
    </border>
    <border>
      <left/>
      <right/>
      <top style="double">
        <color theme="0" tint="-0.34998626667073579"/>
      </top>
      <bottom/>
      <diagonal/>
    </border>
    <border>
      <left style="double">
        <color theme="0" tint="-0.34998626667073579"/>
      </left>
      <right/>
      <top/>
      <bottom/>
      <diagonal/>
    </border>
    <border>
      <left/>
      <right style="double">
        <color theme="0" tint="-0.34998626667073579"/>
      </right>
      <top/>
      <bottom/>
      <diagonal/>
    </border>
    <border>
      <left style="double">
        <color theme="0" tint="-0.34998626667073579"/>
      </left>
      <right/>
      <top/>
      <bottom style="double">
        <color theme="0" tint="-0.34998626667073579"/>
      </bottom>
      <diagonal/>
    </border>
    <border>
      <left/>
      <right style="double">
        <color theme="0" tint="-0.34998626667073579"/>
      </right>
      <top/>
      <bottom style="double">
        <color theme="0" tint="-0.34998626667073579"/>
      </bottom>
      <diagonal/>
    </border>
    <border>
      <left/>
      <right/>
      <top/>
      <bottom style="double">
        <color theme="0" tint="-0.34998626667073579"/>
      </bottom>
      <diagonal/>
    </border>
    <border>
      <left style="double">
        <color theme="1"/>
      </left>
      <right style="double">
        <color theme="1"/>
      </right>
      <top style="double">
        <color theme="1"/>
      </top>
      <bottom style="double">
        <color theme="1"/>
      </bottom>
      <diagonal/>
    </border>
    <border>
      <left style="double">
        <color theme="0" tint="-0.34998626667073579"/>
      </left>
      <right style="double">
        <color theme="0" tint="-0.34998626667073579"/>
      </right>
      <top/>
      <bottom style="double">
        <color theme="0" tint="-0.34998626667073579"/>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rgb="FF0070C0"/>
      </left>
      <right style="double">
        <color rgb="FF0070C0"/>
      </right>
      <top/>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10" fillId="0" borderId="0"/>
  </cellStyleXfs>
  <cellXfs count="149">
    <xf numFmtId="0" fontId="0" fillId="0" borderId="0" xfId="0"/>
    <xf numFmtId="0" fontId="0" fillId="0" borderId="0" xfId="0" applyAlignment="1">
      <alignment horizontal="center"/>
    </xf>
    <xf numFmtId="0" fontId="7" fillId="0" borderId="0" xfId="0" applyFont="1"/>
    <xf numFmtId="0" fontId="7" fillId="0" borderId="0" xfId="0" applyFont="1" applyAlignment="1">
      <alignment horizont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wrapText="1"/>
    </xf>
    <xf numFmtId="0" fontId="2" fillId="2" borderId="13"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5" xfId="0" applyBorder="1" applyAlignment="1">
      <alignment vertical="center" wrapText="1"/>
    </xf>
    <xf numFmtId="9" fontId="0" fillId="0" borderId="15" xfId="2" applyFont="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 fillId="2" borderId="14" xfId="0" applyFont="1" applyFill="1" applyBorder="1" applyAlignment="1">
      <alignment horizontal="center" vertical="center" wrapText="1"/>
    </xf>
    <xf numFmtId="0" fontId="4" fillId="0" borderId="0" xfId="0" applyFont="1" applyAlignment="1">
      <alignmen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9" fontId="0" fillId="0" borderId="17" xfId="2" applyFont="1" applyBorder="1" applyAlignment="1">
      <alignment vertical="center" wrapText="1"/>
    </xf>
    <xf numFmtId="9" fontId="0" fillId="0" borderId="16" xfId="2" applyFont="1" applyBorder="1" applyAlignment="1">
      <alignment vertical="center" wrapText="1"/>
    </xf>
    <xf numFmtId="0" fontId="5" fillId="2" borderId="9" xfId="0" applyFont="1" applyFill="1" applyBorder="1" applyAlignment="1">
      <alignment horizontal="center" vertical="center" wrapText="1"/>
    </xf>
    <xf numFmtId="0" fontId="7" fillId="0" borderId="0" xfId="0" applyFont="1" applyAlignment="1">
      <alignment vertical="center"/>
    </xf>
    <xf numFmtId="0" fontId="0" fillId="0" borderId="15" xfId="0" applyBorder="1" applyAlignment="1">
      <alignment horizontal="left" vertical="center" wrapText="1"/>
    </xf>
    <xf numFmtId="9" fontId="0" fillId="0" borderId="16" xfId="2" applyFont="1" applyBorder="1" applyAlignment="1">
      <alignment horizontal="left" vertical="center" wrapText="1"/>
    </xf>
    <xf numFmtId="0" fontId="0" fillId="0" borderId="16" xfId="0" applyBorder="1" applyAlignment="1">
      <alignment wrapText="1"/>
    </xf>
    <xf numFmtId="0" fontId="0" fillId="0" borderId="21" xfId="0" applyBorder="1" applyAlignment="1"/>
    <xf numFmtId="0" fontId="0" fillId="0" borderId="24" xfId="0" applyBorder="1" applyAlignment="1"/>
    <xf numFmtId="0" fontId="0" fillId="0" borderId="26" xfId="0" applyBorder="1" applyAlignment="1"/>
    <xf numFmtId="0" fontId="8" fillId="0" borderId="29" xfId="0" applyFont="1" applyBorder="1" applyAlignment="1">
      <alignment horizontal="center" vertical="center" wrapText="1"/>
    </xf>
    <xf numFmtId="0" fontId="8" fillId="4" borderId="29" xfId="0" applyFont="1" applyFill="1" applyBorder="1" applyAlignment="1">
      <alignment horizontal="center" vertical="center" wrapText="1"/>
    </xf>
    <xf numFmtId="0" fontId="9" fillId="5" borderId="29" xfId="0" applyFont="1" applyFill="1" applyBorder="1" applyAlignment="1">
      <alignment horizontal="center" vertical="center" wrapText="1"/>
    </xf>
    <xf numFmtId="0" fontId="9" fillId="6" borderId="29" xfId="3" applyNumberFormat="1" applyFont="1" applyFill="1" applyBorder="1" applyAlignment="1">
      <alignment horizontal="center" vertical="center" wrapText="1"/>
    </xf>
    <xf numFmtId="0" fontId="9" fillId="0" borderId="29" xfId="0" applyFont="1" applyBorder="1" applyAlignment="1">
      <alignment horizontal="center" vertical="center" wrapText="1"/>
    </xf>
    <xf numFmtId="0" fontId="8" fillId="6" borderId="29" xfId="3" applyNumberFormat="1" applyFont="1" applyFill="1" applyBorder="1" applyAlignment="1">
      <alignment horizontal="center" vertical="center" wrapText="1"/>
    </xf>
    <xf numFmtId="0" fontId="0" fillId="0" borderId="30" xfId="0" applyBorder="1" applyAlignment="1">
      <alignment horizontal="center" vertical="center" wrapText="1"/>
    </xf>
    <xf numFmtId="0" fontId="5" fillId="0" borderId="30" xfId="0" applyFont="1" applyBorder="1" applyAlignment="1">
      <alignment horizontal="center" vertical="center" wrapText="1"/>
    </xf>
    <xf numFmtId="0" fontId="11" fillId="0" borderId="30" xfId="0" applyFont="1" applyBorder="1" applyAlignment="1">
      <alignment horizontal="center" vertical="center" wrapText="1"/>
    </xf>
    <xf numFmtId="14" fontId="0" fillId="0" borderId="30"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Border="1" applyAlignment="1">
      <alignment horizontal="center" vertical="center" wrapText="1"/>
    </xf>
    <xf numFmtId="0" fontId="5" fillId="0" borderId="31" xfId="0" applyFont="1" applyBorder="1" applyAlignment="1">
      <alignment horizontal="center" vertical="center" wrapText="1"/>
    </xf>
    <xf numFmtId="0" fontId="11" fillId="0" borderId="31" xfId="0" applyFont="1" applyBorder="1" applyAlignment="1">
      <alignment horizontal="center" vertical="center" wrapText="1"/>
    </xf>
    <xf numFmtId="14" fontId="0" fillId="0" borderId="31" xfId="0" applyNumberFormat="1" applyBorder="1" applyAlignment="1">
      <alignment horizontal="center" vertical="center" wrapText="1"/>
    </xf>
    <xf numFmtId="0" fontId="0" fillId="0" borderId="31" xfId="0" applyNumberFormat="1" applyBorder="1" applyAlignment="1">
      <alignment horizontal="center" vertical="center" wrapText="1"/>
    </xf>
    <xf numFmtId="14" fontId="5" fillId="0" borderId="9"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2" borderId="9"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11" fillId="0" borderId="9"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2"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vertical="center"/>
    </xf>
    <xf numFmtId="9" fontId="0" fillId="0" borderId="16" xfId="2" applyFont="1" applyBorder="1" applyAlignment="1">
      <alignment horizontal="center" vertical="center" wrapText="1"/>
    </xf>
    <xf numFmtId="0" fontId="0" fillId="0" borderId="32" xfId="0" applyBorder="1" applyAlignment="1">
      <alignment horizontal="center" vertical="center" wrapText="1"/>
    </xf>
    <xf numFmtId="0" fontId="0" fillId="0" borderId="17" xfId="0" applyBorder="1" applyAlignment="1">
      <alignment horizontal="center" vertical="center" wrapText="1"/>
    </xf>
    <xf numFmtId="0" fontId="2" fillId="2" borderId="33" xfId="0" applyFont="1" applyFill="1" applyBorder="1" applyAlignment="1">
      <alignment horizontal="center" vertical="center" wrapText="1"/>
    </xf>
    <xf numFmtId="0" fontId="0" fillId="0" borderId="14" xfId="0" applyBorder="1" applyAlignment="1">
      <alignment vertical="center" wrapText="1"/>
    </xf>
    <xf numFmtId="0" fontId="0" fillId="0" borderId="34" xfId="0" applyBorder="1" applyAlignment="1">
      <alignment vertical="center" wrapText="1"/>
    </xf>
    <xf numFmtId="0" fontId="0" fillId="0" borderId="0" xfId="0" applyFont="1"/>
    <xf numFmtId="0" fontId="14" fillId="0" borderId="42" xfId="0" applyFont="1" applyBorder="1" applyAlignment="1">
      <alignment horizontal="right" vertical="center"/>
    </xf>
    <xf numFmtId="0" fontId="17" fillId="0" borderId="43" xfId="0" applyFont="1" applyFill="1" applyBorder="1" applyAlignment="1">
      <alignment horizontal="center" vertical="center"/>
    </xf>
    <xf numFmtId="0" fontId="14" fillId="0" borderId="44" xfId="0" applyFont="1" applyBorder="1" applyAlignment="1">
      <alignment horizontal="left" vertical="center" wrapText="1"/>
    </xf>
    <xf numFmtId="0" fontId="16" fillId="0" borderId="44" xfId="0" applyFont="1" applyBorder="1" applyAlignment="1">
      <alignment horizontal="left" vertical="center" wrapText="1"/>
    </xf>
    <xf numFmtId="0" fontId="17" fillId="0" borderId="46" xfId="0" applyFont="1" applyFill="1" applyBorder="1" applyAlignment="1">
      <alignment horizontal="center" vertical="center"/>
    </xf>
    <xf numFmtId="0" fontId="0" fillId="0" borderId="0" xfId="0" applyBorder="1" applyAlignment="1">
      <alignment vertical="center" wrapText="1"/>
    </xf>
    <xf numFmtId="0" fontId="0" fillId="0" borderId="16" xfId="0" applyBorder="1" applyAlignment="1">
      <alignment horizontal="center"/>
    </xf>
    <xf numFmtId="0" fontId="0" fillId="0" borderId="17" xfId="0" applyBorder="1" applyAlignment="1">
      <alignment horizontal="center"/>
    </xf>
    <xf numFmtId="0" fontId="5" fillId="0" borderId="9"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14" fontId="5" fillId="0" borderId="9" xfId="0" applyNumberFormat="1" applyFont="1" applyBorder="1" applyAlignment="1" applyProtection="1">
      <alignment horizontal="center" vertical="center" wrapText="1"/>
      <protection locked="0"/>
    </xf>
    <xf numFmtId="14" fontId="5" fillId="0" borderId="1" xfId="0" applyNumberFormat="1" applyFont="1" applyBorder="1" applyAlignment="1" applyProtection="1">
      <alignment horizontal="center" vertical="center" wrapText="1"/>
      <protection locked="0"/>
    </xf>
    <xf numFmtId="14" fontId="5" fillId="0" borderId="12" xfId="0" applyNumberFormat="1" applyFont="1" applyBorder="1" applyAlignment="1" applyProtection="1">
      <alignment horizontal="center" vertical="center" wrapText="1"/>
      <protection locked="0"/>
    </xf>
    <xf numFmtId="49" fontId="5" fillId="0" borderId="6" xfId="0" applyNumberFormat="1" applyFont="1" applyBorder="1" applyAlignment="1" applyProtection="1">
      <alignment horizontal="center" vertical="center" wrapText="1"/>
      <protection locked="0"/>
    </xf>
    <xf numFmtId="49" fontId="5" fillId="0" borderId="11" xfId="0" applyNumberFormat="1" applyFont="1" applyBorder="1" applyAlignment="1" applyProtection="1">
      <alignment horizontal="center" vertical="center" wrapText="1"/>
      <protection locked="0"/>
    </xf>
    <xf numFmtId="49" fontId="5" fillId="0" borderId="2" xfId="0" applyNumberFormat="1" applyFont="1" applyBorder="1" applyAlignment="1" applyProtection="1">
      <alignment horizontal="center" vertical="center" wrapText="1"/>
      <protection locked="0"/>
    </xf>
    <xf numFmtId="164" fontId="5" fillId="0" borderId="9" xfId="1" applyNumberFormat="1" applyFont="1" applyBorder="1" applyAlignment="1" applyProtection="1">
      <alignment horizontal="center" vertical="center" wrapText="1"/>
      <protection locked="0"/>
    </xf>
    <xf numFmtId="10" fontId="5" fillId="0" borderId="9" xfId="2" applyNumberFormat="1" applyFont="1" applyBorder="1" applyAlignment="1" applyProtection="1">
      <alignment horizontal="center" vertical="center" wrapText="1"/>
      <protection locked="0"/>
    </xf>
    <xf numFmtId="164" fontId="5" fillId="0" borderId="1" xfId="1" applyNumberFormat="1" applyFont="1" applyBorder="1" applyAlignment="1" applyProtection="1">
      <alignment horizontal="center" vertical="center" wrapText="1"/>
      <protection locked="0"/>
    </xf>
    <xf numFmtId="10" fontId="5" fillId="0" borderId="1" xfId="2" applyNumberFormat="1" applyFont="1" applyBorder="1" applyAlignment="1" applyProtection="1">
      <alignment horizontal="center" vertical="center" wrapText="1"/>
      <protection locked="0"/>
    </xf>
    <xf numFmtId="164" fontId="5" fillId="0" borderId="12" xfId="1" applyNumberFormat="1" applyFont="1" applyBorder="1" applyAlignment="1" applyProtection="1">
      <alignment horizontal="center" vertical="center" wrapText="1"/>
      <protection locked="0"/>
    </xf>
    <xf numFmtId="10" fontId="5" fillId="0" borderId="12" xfId="2" applyNumberFormat="1" applyFont="1" applyBorder="1" applyAlignment="1" applyProtection="1">
      <alignment horizontal="center" vertical="center" wrapText="1"/>
      <protection locked="0"/>
    </xf>
    <xf numFmtId="49" fontId="5" fillId="0" borderId="6" xfId="1" applyNumberFormat="1" applyFont="1" applyBorder="1" applyAlignment="1" applyProtection="1">
      <alignment horizontal="center" vertical="center" wrapText="1"/>
      <protection locked="0"/>
    </xf>
    <xf numFmtId="49" fontId="5" fillId="0" borderId="1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0" fontId="13" fillId="7" borderId="48" xfId="0" applyFont="1" applyFill="1" applyBorder="1" applyAlignment="1">
      <alignment horizontal="center" vertical="center" wrapText="1"/>
    </xf>
    <xf numFmtId="0" fontId="19" fillId="7" borderId="48" xfId="0" applyFont="1" applyFill="1" applyBorder="1" applyAlignment="1">
      <alignment horizontal="center" vertical="center" wrapText="1"/>
    </xf>
    <xf numFmtId="0" fontId="20" fillId="0" borderId="43" xfId="0" applyFont="1" applyFill="1" applyBorder="1" applyAlignment="1">
      <alignment horizontal="left" vertical="center" wrapText="1"/>
    </xf>
    <xf numFmtId="14" fontId="20" fillId="0" borderId="43" xfId="0" applyNumberFormat="1" applyFont="1" applyFill="1" applyBorder="1" applyAlignment="1">
      <alignment horizontal="left" vertical="center" wrapText="1"/>
    </xf>
    <xf numFmtId="0" fontId="13" fillId="7" borderId="49" xfId="0" applyFont="1" applyFill="1" applyBorder="1" applyAlignment="1">
      <alignment horizontal="center" vertical="center" wrapText="1"/>
    </xf>
    <xf numFmtId="0" fontId="13" fillId="7" borderId="50" xfId="0" applyFont="1" applyFill="1" applyBorder="1" applyAlignment="1">
      <alignment horizontal="center" vertical="center" wrapText="1"/>
    </xf>
    <xf numFmtId="0" fontId="14" fillId="0" borderId="51" xfId="0" applyFont="1" applyBorder="1" applyAlignment="1">
      <alignment horizontal="right" vertical="center"/>
    </xf>
    <xf numFmtId="0" fontId="20" fillId="0" borderId="52" xfId="0" applyFont="1" applyFill="1" applyBorder="1" applyAlignment="1">
      <alignment horizontal="left" vertical="center" wrapText="1"/>
    </xf>
    <xf numFmtId="0" fontId="15" fillId="0" borderId="52" xfId="0" applyFont="1" applyBorder="1" applyAlignment="1">
      <alignment horizontal="center"/>
    </xf>
    <xf numFmtId="0" fontId="14" fillId="0" borderId="53" xfId="0" applyFont="1" applyBorder="1" applyAlignment="1">
      <alignment horizontal="left" vertical="center" wrapText="1"/>
    </xf>
    <xf numFmtId="0" fontId="16" fillId="0" borderId="42" xfId="0" applyFont="1" applyBorder="1" applyAlignment="1">
      <alignment horizontal="right" vertical="center"/>
    </xf>
    <xf numFmtId="0" fontId="14" fillId="0" borderId="45" xfId="0" applyFont="1" applyBorder="1" applyAlignment="1">
      <alignment horizontal="right" vertical="center"/>
    </xf>
    <xf numFmtId="0" fontId="20" fillId="0" borderId="46" xfId="0" applyFont="1" applyFill="1" applyBorder="1" applyAlignment="1">
      <alignment horizontal="left" vertical="center" wrapText="1"/>
    </xf>
    <xf numFmtId="0" fontId="14" fillId="0" borderId="47" xfId="0" applyFont="1" applyBorder="1" applyAlignment="1">
      <alignment horizontal="left" vertical="center" wrapText="1"/>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12" fillId="0" borderId="3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1" xfId="0" applyFont="1" applyBorder="1" applyAlignment="1">
      <alignment horizontal="center" vertical="center" wrapText="1"/>
    </xf>
    <xf numFmtId="0" fontId="0" fillId="0" borderId="2"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5"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7" fillId="0" borderId="0" xfId="0" applyFont="1" applyBorder="1" applyAlignment="1">
      <alignment horizontal="center" vertical="center"/>
    </xf>
    <xf numFmtId="0" fontId="3" fillId="3" borderId="18" xfId="0" applyFont="1" applyFill="1" applyBorder="1" applyAlignment="1">
      <alignment horizontal="center" vertical="center"/>
    </xf>
    <xf numFmtId="0" fontId="3" fillId="3" borderId="19" xfId="0" applyFont="1" applyFill="1" applyBorder="1" applyAlignment="1">
      <alignment horizontal="center" vertical="center"/>
    </xf>
    <xf numFmtId="0" fontId="3" fillId="3" borderId="20" xfId="0" applyFont="1" applyFill="1" applyBorder="1" applyAlignment="1">
      <alignment horizontal="center" vertical="center"/>
    </xf>
    <xf numFmtId="0" fontId="6" fillId="0" borderId="12" xfId="0" applyFont="1" applyFill="1" applyBorder="1" applyAlignment="1" applyProtection="1">
      <alignment horizontal="center" vertical="center" wrapText="1"/>
      <protection locked="0"/>
    </xf>
    <xf numFmtId="0" fontId="6" fillId="0" borderId="54"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0" fillId="0" borderId="21"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7" xfId="0" applyFont="1" applyBorder="1" applyAlignment="1">
      <alignment horizontal="center" vertical="center" wrapText="1"/>
    </xf>
  </cellXfs>
  <cellStyles count="4">
    <cellStyle name="Moneda [0]" xfId="1" builtinId="7"/>
    <cellStyle name="Normal" xfId="0" builtinId="0"/>
    <cellStyle name="Normal 3" xfId="3" xr:uid="{00000000-0005-0000-0000-000002000000}"/>
    <cellStyle name="Porcentaje" xfId="2" builtinId="5"/>
  </cellStyles>
  <dxfs count="96">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19" formatCode="d/mm/yyyy"/>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19" formatCode="d/mm/yyyy"/>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font>
        <strike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font>
        <strike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font>
        <strike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19" formatCode="d/mm/yyyy"/>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font>
        <strike val="0"/>
        <outline val="0"/>
        <shadow val="0"/>
        <u val="none"/>
        <vertAlign val="baseline"/>
        <sz val="9"/>
        <color theme="1"/>
        <name val="Calibri"/>
        <scheme val="minor"/>
      </font>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numFmt numFmtId="0" formatCode="General"/>
      <alignment horizontal="center" vertical="center" textRotation="0" wrapText="1" indent="0" justifyLastLine="0" shrinkToFit="0" readingOrder="0"/>
      <border diagonalUp="0" diagonalDown="0">
        <left style="double">
          <color theme="0" tint="-0.34998626667073579"/>
        </left>
        <right style="double">
          <color theme="0" tint="-0.34998626667073579"/>
        </right>
        <top style="double">
          <color theme="0" tint="-0.34998626667073579"/>
        </top>
        <bottom style="double">
          <color theme="0" tint="-0.34998626667073579"/>
        </bottom>
        <vertical style="double">
          <color theme="0" tint="-0.34998626667073579"/>
        </vertical>
        <horizontal style="double">
          <color theme="0" tint="-0.34998626667073579"/>
        </horizontal>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dxf>
    <dxf>
      <border>
        <bottom style="double">
          <color theme="1"/>
        </bottom>
      </border>
    </dxf>
    <dxf>
      <font>
        <b/>
        <i val="0"/>
        <strike val="0"/>
        <condense val="0"/>
        <extend val="0"/>
        <outline val="0"/>
        <shadow val="0"/>
        <u val="none"/>
        <vertAlign val="baseline"/>
        <sz val="11"/>
        <color indexed="8"/>
        <name val="Calibri"/>
        <scheme val="none"/>
      </font>
      <alignment horizontal="center" vertical="center" textRotation="0" wrapText="1" indent="0" justifyLastLine="0" shrinkToFit="0" readingOrder="0"/>
      <border diagonalUp="0" diagonalDown="0">
        <left style="double">
          <color theme="1"/>
        </left>
        <right style="double">
          <color theme="1"/>
        </right>
        <top/>
        <bottom/>
        <vertical style="double">
          <color theme="1"/>
        </vertical>
        <horizontal/>
      </border>
    </dxf>
    <dxf>
      <font>
        <strike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right/>
        <top style="double">
          <color rgb="FF0070C0"/>
        </top>
        <bottom style="double">
          <color rgb="FF0070C0"/>
        </bottom>
      </border>
      <protection locked="0" hidden="0"/>
    </dxf>
    <dxf>
      <font>
        <b val="0"/>
        <i val="0"/>
        <strike val="0"/>
        <condense val="0"/>
        <extend val="0"/>
        <outline val="0"/>
        <shadow val="0"/>
        <u val="none"/>
        <vertAlign val="baseline"/>
        <sz val="10"/>
        <color theme="1"/>
        <name val="Calibri"/>
        <scheme val="minor"/>
      </font>
      <numFmt numFmtId="30" formatCode="@"/>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numFmt numFmtId="14" formatCode="0.00%"/>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numFmt numFmtId="164" formatCode="_-&quot;$&quot;\ * #,##0.00_-;\-&quot;$&quot;\ * #,##0.00_-;_-&quot;$&quot;\ * &quot;-&quot;_-;_-@_-"/>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numFmt numFmtId="164" formatCode="_-&quot;$&quot;\ * #,##0.00_-;\-&quot;$&quot;\ * #,##0.00_-;_-&quot;$&quot;\ * &quot;-&quot;_-;_-@_-"/>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numFmt numFmtId="164" formatCode="_-&quot;$&quot;\ * #,##0.00_-;\-&quot;$&quot;\ * #,##0.00_-;_-&quot;$&quot;\ * &quot;-&quot;_-;_-@_-"/>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numFmt numFmtId="164" formatCode="_-&quot;$&quot;\ * #,##0.00_-;\-&quot;$&quot;\ * #,##0.00_-;_-&quot;$&quot;\ * &quot;-&quot;_-;_-@_-"/>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numFmt numFmtId="164" formatCode="_-&quot;$&quot;\ * #,##0.00_-;\-&quot;$&quot;\ * #,##0.00_-;_-&quot;$&quot;\ * &quot;-&quot;_-;_-@_-"/>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double">
          <color rgb="FF0070C0"/>
        </left>
        <right style="double">
          <color rgb="FF0070C0"/>
        </right>
        <top style="double">
          <color rgb="FF0070C0"/>
        </top>
        <bottom style="double">
          <color rgb="FF0070C0"/>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double">
          <color rgb="FF0070C0"/>
        </left>
        <right style="double">
          <color rgb="FF0070C0"/>
        </right>
        <top style="double">
          <color rgb="FF0070C0"/>
        </top>
        <bottom style="double">
          <color rgb="FF0070C0"/>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vertical/>
        <horizontal/>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9"/>
        <color theme="1"/>
        <name val="Calibri"/>
        <scheme val="minor"/>
      </font>
      <numFmt numFmtId="0" formatCode="General"/>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b val="0"/>
        <i val="0"/>
        <strike val="0"/>
        <condense val="0"/>
        <extend val="0"/>
        <outline val="0"/>
        <shadow val="0"/>
        <u val="none"/>
        <vertAlign val="baseline"/>
        <sz val="10"/>
        <color theme="1"/>
        <name val="Calibri"/>
        <scheme val="minor"/>
      </font>
      <numFmt numFmtId="19" formatCode="d/mm/yyyy"/>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b val="0"/>
        <i val="0"/>
        <strike val="0"/>
        <condense val="0"/>
        <extend val="0"/>
        <outline val="0"/>
        <shadow val="0"/>
        <u val="none"/>
        <vertAlign val="baseline"/>
        <sz val="10"/>
        <color theme="1"/>
        <name val="Calibri"/>
        <scheme val="minor"/>
      </font>
      <numFmt numFmtId="19" formatCode="d/mm/yyyy"/>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b val="0"/>
        <i val="0"/>
        <strike val="0"/>
        <condense val="0"/>
        <extend val="0"/>
        <outline val="0"/>
        <shadow val="0"/>
        <u val="none"/>
        <vertAlign val="baseline"/>
        <sz val="10"/>
        <color theme="1"/>
        <name val="Calibri"/>
        <scheme val="minor"/>
      </font>
      <numFmt numFmtId="19" formatCode="d/mm/yyyy"/>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dxf>
    <dxf>
      <font>
        <strike val="0"/>
        <outline val="0"/>
        <shadow val="0"/>
        <u val="none"/>
        <vertAlign val="baseline"/>
        <sz val="10"/>
        <color theme="1"/>
        <name val="Calibri"/>
        <scheme val="minor"/>
      </font>
      <numFmt numFmtId="0" formatCode="General"/>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double">
          <color rgb="FF0070C0"/>
        </left>
        <right style="double">
          <color rgb="FF0070C0"/>
        </right>
        <top style="double">
          <color rgb="FF0070C0"/>
        </top>
        <bottom style="double">
          <color rgb="FF0070C0"/>
        </bottom>
      </border>
      <protection locked="0" hidden="0"/>
    </dxf>
    <dxf>
      <font>
        <strike val="0"/>
        <outline val="0"/>
        <shadow val="0"/>
        <u val="none"/>
        <vertAlign val="baseline"/>
        <sz val="10"/>
        <color theme="1"/>
        <name val="Calibri"/>
        <scheme val="minor"/>
      </font>
      <alignment horizontal="center" vertical="center" textRotation="0" wrapText="1" indent="0" justifyLastLine="0" shrinkToFit="0" readingOrder="0"/>
      <border diagonalUp="0" diagonalDown="0">
        <left/>
        <right style="double">
          <color rgb="FF0070C0"/>
        </right>
        <top style="double">
          <color rgb="FF0070C0"/>
        </top>
        <bottom style="double">
          <color rgb="FF0070C0"/>
        </bottom>
      </border>
      <protection locked="0" hidden="0"/>
    </dxf>
    <dxf>
      <border>
        <top style="double">
          <color rgb="FF0070C0"/>
        </top>
      </border>
    </dxf>
    <dxf>
      <border diagonalUp="0" diagonalDown="0">
        <left style="double">
          <color rgb="FF0070C0"/>
        </left>
        <right style="double">
          <color rgb="FF0070C0"/>
        </right>
        <top style="double">
          <color rgb="FF0070C0"/>
        </top>
        <bottom style="double">
          <color rgb="FF0070C0"/>
        </bottom>
      </border>
    </dxf>
    <dxf>
      <font>
        <strike val="0"/>
        <outline val="0"/>
        <shadow val="0"/>
        <u val="none"/>
        <vertAlign val="baseline"/>
        <sz val="10"/>
        <color theme="1"/>
        <name val="Calibri"/>
        <scheme val="minor"/>
      </font>
      <alignment horizontal="center" vertical="center" textRotation="0" wrapText="1" indent="0" justifyLastLine="0" shrinkToFit="0" readingOrder="0"/>
    </dxf>
    <dxf>
      <border>
        <bottom style="double">
          <color rgb="FF0070C0"/>
        </bottom>
      </border>
    </dxf>
    <dxf>
      <font>
        <strike val="0"/>
        <outline val="0"/>
        <shadow val="0"/>
        <u val="none"/>
        <vertAlign val="baseline"/>
        <sz val="10"/>
        <color theme="1"/>
        <name val="Calibri"/>
        <scheme val="minor"/>
      </font>
      <fill>
        <patternFill patternType="solid">
          <fgColor indexed="64"/>
          <bgColor rgb="FF00B0F0"/>
        </patternFill>
      </fill>
      <alignment horizontal="center" vertical="center" textRotation="0" wrapText="1" indent="0" justifyLastLine="0" shrinkToFit="0" readingOrder="0"/>
      <border diagonalUp="0" diagonalDown="0" outline="0">
        <left style="double">
          <color rgb="FF0070C0"/>
        </left>
        <right style="double">
          <color rgb="FF0070C0"/>
        </right>
        <top/>
        <bottom/>
      </border>
    </dxf>
    <dxf>
      <font>
        <strike val="0"/>
        <outline val="0"/>
        <shadow val="0"/>
        <u val="none"/>
        <vertAlign val="baseline"/>
        <sz val="10"/>
        <color auto="1"/>
        <name val="Calibri"/>
        <scheme val="minor"/>
      </font>
      <alignment horizontal="left" vertical="center" textRotation="0" wrapText="1" indent="0" justifyLastLine="0" shrinkToFit="0" readingOrder="0"/>
      <border diagonalUp="0" diagonalDown="0">
        <left style="thin">
          <color indexed="64"/>
        </left>
        <right style="medium">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rgb="FF000000"/>
        <name val="Calibri"/>
        <family val="2"/>
        <scheme val="minor"/>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color auto="1"/>
        <name val="Calibri"/>
        <scheme val="minor"/>
      </font>
      <alignment horizontal="right" vertical="center" textRotation="0" wrapText="0" indent="0" justifyLastLine="0" shrinkToFit="0" readingOrder="0"/>
      <border diagonalUp="0" diagonalDown="0">
        <left style="medium">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font>
        <strike val="0"/>
        <outline val="0"/>
        <shadow val="0"/>
        <u val="none"/>
        <vertAlign val="baseline"/>
        <sz val="11"/>
        <color auto="1"/>
        <name val="Calibri"/>
        <scheme val="minor"/>
      </font>
      <alignment horizontal="left" vertical="center" textRotation="0" indent="0" justifyLastLine="0" shrinkToFit="0" readingOrder="0"/>
    </dxf>
    <dxf>
      <border>
        <bottom style="medium">
          <color indexed="64"/>
        </bottom>
      </border>
    </dxf>
    <dxf>
      <font>
        <b/>
        <i val="0"/>
        <strike val="0"/>
        <condense val="0"/>
        <extend val="0"/>
        <outline val="0"/>
        <shadow val="0"/>
        <u val="none"/>
        <vertAlign val="baseline"/>
        <sz val="11"/>
        <color auto="1"/>
        <name val="Calibri"/>
        <scheme val="minor"/>
      </font>
      <fill>
        <patternFill patternType="solid">
          <fgColor indexed="64"/>
          <bgColor theme="0" tint="-0.14999847407452621"/>
        </patternFill>
      </fill>
      <alignment horizontal="center" vertical="center" textRotation="0" wrapText="1" indent="0" justifyLastLine="0" shrinkToFit="0" readingOrder="0"/>
      <border diagonalUp="0" diagonalDown="0">
        <left style="thin">
          <color auto="1"/>
        </left>
        <right style="thin">
          <color auto="1"/>
        </right>
        <top/>
        <bottom/>
        <vertical style="thin">
          <color auto="1"/>
        </vertical>
        <horizontal/>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hyperlink" Target="#Instrucciones!A1"/><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207060</xdr:colOff>
      <xdr:row>1</xdr:row>
      <xdr:rowOff>33132</xdr:rowOff>
    </xdr:from>
    <xdr:to>
      <xdr:col>2</xdr:col>
      <xdr:colOff>1107060</xdr:colOff>
      <xdr:row>3</xdr:row>
      <xdr:rowOff>111523</xdr:rowOff>
    </xdr:to>
    <xdr:pic>
      <xdr:nvPicPr>
        <xdr:cNvPr id="2" name="Imagen 1" descr="logo ANH">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bwMode="auto">
        <a:xfrm>
          <a:off x="702360" y="99807"/>
          <a:ext cx="900000" cy="36414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201572</xdr:colOff>
      <xdr:row>1</xdr:row>
      <xdr:rowOff>48856</xdr:rowOff>
    </xdr:from>
    <xdr:to>
      <xdr:col>2</xdr:col>
      <xdr:colOff>801287</xdr:colOff>
      <xdr:row>3</xdr:row>
      <xdr:rowOff>149087</xdr:rowOff>
    </xdr:to>
    <xdr:pic>
      <xdr:nvPicPr>
        <xdr:cNvPr id="2" name="Imagen 39" descr="logo ANH">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rcRect/>
        <a:stretch>
          <a:fillRect/>
        </a:stretch>
      </xdr:blipFill>
      <xdr:spPr bwMode="auto">
        <a:xfrm>
          <a:off x="296822" y="144106"/>
          <a:ext cx="1075965" cy="490756"/>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323851</xdr:colOff>
      <xdr:row>1</xdr:row>
      <xdr:rowOff>83003</xdr:rowOff>
    </xdr:from>
    <xdr:to>
      <xdr:col>3</xdr:col>
      <xdr:colOff>819150</xdr:colOff>
      <xdr:row>3</xdr:row>
      <xdr:rowOff>270554</xdr:rowOff>
    </xdr:to>
    <xdr:pic>
      <xdr:nvPicPr>
        <xdr:cNvPr id="2" name="Imagen 39" descr="logo ANH">
          <a:extLst>
            <a:ext uri="{FF2B5EF4-FFF2-40B4-BE49-F238E27FC236}">
              <a16:creationId xmlns:a16="http://schemas.microsoft.com/office/drawing/2014/main" id="{00000000-0008-0000-0100-000027000000}"/>
            </a:ext>
          </a:extLst>
        </xdr:cNvPr>
        <xdr:cNvPicPr>
          <a:picLocks noChangeAspect="1"/>
        </xdr:cNvPicPr>
      </xdr:nvPicPr>
      <xdr:blipFill>
        <a:blip xmlns:r="http://schemas.openxmlformats.org/officeDocument/2006/relationships" r:embed="rId1"/>
        <a:srcRect/>
        <a:stretch>
          <a:fillRect/>
        </a:stretch>
      </xdr:blipFill>
      <xdr:spPr bwMode="auto">
        <a:xfrm>
          <a:off x="419101" y="178253"/>
          <a:ext cx="1685924" cy="854301"/>
        </a:xfrm>
        <a:prstGeom prst="rect">
          <a:avLst/>
        </a:prstGeom>
        <a:noFill/>
        <a:ln w="9525">
          <a:noFill/>
          <a:miter lim="800000"/>
          <a:headEnd/>
          <a:tailEnd/>
        </a:ln>
      </xdr:spPr>
    </xdr:pic>
    <xdr:clientData/>
  </xdr:twoCellAnchor>
  <xdr:absoluteAnchor>
    <xdr:pos x="2603046" y="189139"/>
    <xdr:ext cx="720000" cy="720000"/>
    <xdr:pic>
      <xdr:nvPicPr>
        <xdr:cNvPr id="3" name="3 Imagen" descr="Resultado de imagen para boton de inicio casa">
          <a:hlinkClick xmlns:r="http://schemas.openxmlformats.org/officeDocument/2006/relationships" r:id="rId2"/>
          <a:extLst>
            <a:ext uri="{FF2B5EF4-FFF2-40B4-BE49-F238E27FC236}">
              <a16:creationId xmlns:a16="http://schemas.microsoft.com/office/drawing/2014/main" id="{BB5D8595-6002-4470-9363-0F25DF3C95F7}"/>
            </a:ext>
          </a:extLst>
        </xdr:cNvPr>
        <xdr:cNvPicPr>
          <a:picLocks noChangeArrowheads="1"/>
        </xdr:cNvPicPr>
      </xdr:nvPicPr>
      <xdr:blipFill rotWithShape="1">
        <a:blip xmlns:r="http://schemas.openxmlformats.org/officeDocument/2006/relationships" r:embed="rId3">
          <a:extLst>
            <a:ext uri="{28A0092B-C50C-407E-A947-70E740481C1C}">
              <a14:useLocalDpi xmlns:a14="http://schemas.microsoft.com/office/drawing/2010/main"/>
            </a:ext>
          </a:extLst>
        </a:blip>
        <a:srcRect l="6397" t="61079" r="77801" b="22007"/>
        <a:stretch/>
      </xdr:blipFill>
      <xdr:spPr bwMode="auto">
        <a:xfrm>
          <a:off x="2603046" y="189139"/>
          <a:ext cx="720000" cy="720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SIG\2018\1_SIG\36_PQR\1_Matriz_PQRS_GSCE_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GSCE"/>
      <sheetName val="Validaciones"/>
      <sheetName val="Contratos"/>
      <sheetName val="1_Matriz_PQRS_GSCE_2018"/>
    </sheetNames>
    <sheetDataSet>
      <sheetData sheetId="0" refreshError="1"/>
      <sheetData sheetId="1"/>
      <sheetData sheetId="2">
        <row r="3">
          <cell r="B3" t="str">
            <v>GSCE</v>
          </cell>
          <cell r="D3" t="str">
            <v>Jorge Mauricio Castro Norman</v>
          </cell>
        </row>
        <row r="4">
          <cell r="B4" t="str">
            <v>GSCP</v>
          </cell>
          <cell r="D4" t="str">
            <v>Paola Andre Neira Duarte</v>
          </cell>
        </row>
        <row r="5">
          <cell r="B5" t="str">
            <v>GSCYMA</v>
          </cell>
          <cell r="D5" t="str">
            <v>Samir Armando Quiñones Murcia</v>
          </cell>
        </row>
        <row r="6">
          <cell r="D6" t="str">
            <v>Ulises Mondragón Agudelo</v>
          </cell>
        </row>
      </sheetData>
      <sheetData sheetId="3" refreshError="1"/>
      <sheetData sheetId="4"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a2" displayName="Tabla2" ref="B6:E48" totalsRowShown="0" headerRowDxfId="95" dataDxfId="93" headerRowBorderDxfId="94" tableBorderDxfId="92">
  <autoFilter ref="B6:E48" xr:uid="{00000000-0009-0000-0100-000003000000}"/>
  <tableColumns count="4">
    <tableColumn id="1" xr3:uid="{00000000-0010-0000-0000-000001000000}" name="Nº" dataDxfId="91"/>
    <tableColumn id="2" xr3:uid="{00000000-0010-0000-0000-000002000000}" name="Columna" dataDxfId="90"/>
    <tableColumn id="5" xr3:uid="{00000000-0010-0000-0000-000005000000}" name="Ir A" dataDxfId="89"/>
    <tableColumn id="3" xr3:uid="{00000000-0010-0000-0000-000003000000}" name="Modo de Uso" dataDxfId="88"/>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a1" displayName="Tabla1" ref="B7:AQ1001" totalsRowShown="0" headerRowDxfId="87" dataDxfId="85" headerRowBorderDxfId="86" tableBorderDxfId="84" totalsRowBorderDxfId="83">
  <autoFilter ref="B7:AQ1001" xr:uid="{00000000-0009-0000-0100-000001000000}"/>
  <tableColumns count="42">
    <tableColumn id="1" xr3:uid="{00000000-0010-0000-0100-000001000000}" name="No" dataDxfId="82"/>
    <tableColumn id="2" xr3:uid="{00000000-0010-0000-0100-000002000000}" name="Área de la ANH" dataDxfId="81"/>
    <tableColumn id="3" xr3:uid="{00000000-0010-0000-0100-000003000000}" name="Tipo de Inversión Social " dataDxfId="80"/>
    <tableColumn id="4" xr3:uid="{00000000-0010-0000-0100-000004000000}" name="Nombre del Contrato" dataDxfId="79"/>
    <tableColumn id="5" xr3:uid="{00000000-0010-0000-0100-000005000000}" name="Tipo de Contrato " dataDxfId="78">
      <calculatedColumnFormula>IF(Tabla1[[#This Row],[Nombre del Contrato]]="","",IF(VLOOKUP(Tabla1[[#This Row],[Nombre del Contrato]],Tabla3[],31,FALSE)="","#N/A",IFERROR(VLOOKUP(Tabla1[[#This Row],[Nombre del Contrato]],Tabla3[],31,FALSE),"#N/A")))</calculatedColumnFormula>
    </tableColumn>
    <tableColumn id="34" xr3:uid="{00000000-0010-0000-0100-000022000000}" name="Fase del Contrato" dataDxfId="77">
      <calculatedColumnFormula>IF(Tabla1[[#This Row],[Nombre del Contrato]]="","",IF(VLOOKUP(Tabla1[[#This Row],[Nombre del Contrato]],Tabla3[],20,FALSE)="","#N/A",IFERROR(VLOOKUP(Tabla1[[#This Row],[Nombre del Contrato]],Tabla3[],20,FALSE),"#N/A")))</calculatedColumnFormula>
    </tableColumn>
    <tableColumn id="35" xr3:uid="{00000000-0010-0000-0100-000023000000}" name="Fecha Fin de la Fase" dataDxfId="76">
      <calculatedColumnFormula>IF(Tabla1[[#This Row],[Nombre del Contrato]]="","",IF(VLOOKUP(Tabla1[[#This Row],[Nombre del Contrato]],Tabla3[],22,FALSE)="","#N/A",IFERROR(VLOOKUP(Tabla1[[#This Row],[Nombre del Contrato]],Tabla3[],22,FALSE),"#N/A")))</calculatedColumnFormula>
    </tableColumn>
    <tableColumn id="36" xr3:uid="{00000000-0010-0000-0100-000024000000}" name="Comercialidad" dataDxfId="75"/>
    <tableColumn id="37" xr3:uid="{00000000-0010-0000-0100-000025000000}" name="Fecha de Comercialidad" dataDxfId="74"/>
    <tableColumn id="6" xr3:uid="{00000000-0010-0000-0100-000006000000}" name="Área de Explotación/Campo" dataDxfId="73"/>
    <tableColumn id="38" xr3:uid="{00000000-0010-0000-0100-000026000000}" name="Operador" dataDxfId="72">
      <calculatedColumnFormula>IF(Tabla1[[#This Row],[Nombre del Contrato]]="","",IF(VLOOKUP(Tabla1[[#This Row],[Nombre del Contrato]],Tabla3[],6,FALSE)="","#N/A",IFERROR(VLOOKUP(Tabla1[[#This Row],[Nombre del Contrato]],Tabla3[],6,FALSE),"#N/A")))</calculatedColumnFormula>
    </tableColumn>
    <tableColumn id="7" xr3:uid="{00000000-0010-0000-0100-000007000000}" name="Contratista" dataDxfId="71">
      <calculatedColumnFormula>IF(Tabla1[[#This Row],[Nombre del Contrato]]="","",IF(VLOOKUP(Tabla1[[#This Row],[Nombre del Contrato]],Tabla3[],19,FALSE)="","#N/A",IFERROR(VLOOKUP(Tabla1[[#This Row],[Nombre del Contrato]],Tabla3[],19,FALSE),"#N/A")))</calculatedColumnFormula>
    </tableColumn>
    <tableColumn id="8" xr3:uid="{00000000-0010-0000-0100-000008000000}" name="Nombre del Proyecto de Inversión Social" dataDxfId="70"/>
    <tableColumn id="9" xr3:uid="{00000000-0010-0000-0100-000009000000}" name="Tipo de PBC" dataDxfId="69"/>
    <tableColumn id="10" xr3:uid="{00000000-0010-0000-0100-00000A000000}" name="Lineamiento PBC" dataDxfId="68"/>
    <tableColumn id="11" xr3:uid="{00000000-0010-0000-0100-00000B000000}" name="Sector de Inversión" dataDxfId="67"/>
    <tableColumn id="12" xr3:uid="{00000000-0010-0000-0100-00000C000000}" name="Área de Inversión" dataDxfId="66"/>
    <tableColumn id="16" xr3:uid="{00000000-0010-0000-0100-000010000000}" name="Lineamiento ETH" dataDxfId="65"/>
    <tableColumn id="17" xr3:uid="{00000000-0010-0000-0100-000011000000}" name="Obejtivos de Desarrollo Sostenible " dataDxfId="64"/>
    <tableColumn id="18" xr3:uid="{00000000-0010-0000-0100-000012000000}" name="Departamento" dataDxfId="63"/>
    <tableColumn id="19" xr3:uid="{00000000-0010-0000-0100-000013000000}" name="Municipio " dataDxfId="62"/>
    <tableColumn id="20" xr3:uid="{00000000-0010-0000-0100-000014000000}" name="Vereda" dataDxfId="61"/>
    <tableColumn id="40" xr3:uid="{1FA4FF8F-038C-4A6A-99C8-08CACF973200}" name="Primera Infancia" dataDxfId="60"/>
    <tableColumn id="39" xr3:uid="{3070901D-825E-4D9F-BDFA-67613FAD3D44}" name="Niñez" dataDxfId="59"/>
    <tableColumn id="15" xr3:uid="{A203A1A7-B91A-45B2-A22F-3ABA7342A31E}" name="Adolescente" dataDxfId="58"/>
    <tableColumn id="14" xr3:uid="{D0D3673D-A364-42E2-9A59-F6DEADD951C5}" name="Jóven" dataDxfId="57"/>
    <tableColumn id="42" xr3:uid="{5B5CB52D-0E67-4A10-B40A-DF32ECAB6DAF}" name="Adulto" dataDxfId="56"/>
    <tableColumn id="13" xr3:uid="{EE929088-EBB1-4F36-BA92-1DA0DFAB0998}" name="Adulto Mayor" dataDxfId="55"/>
    <tableColumn id="44" xr3:uid="{EAF34798-C0F3-4E54-82FE-E13300503CA8}" name="Total de Beneficiarios" dataDxfId="54">
      <calculatedColumnFormula>IF(SUM(Tabla1[[#This Row],[Primera Infancia]:[Adulto Mayor]])=0,"",SUM(Tabla1[[#This Row],[Primera Infancia]:[Adulto Mayor]]))</calculatedColumnFormula>
    </tableColumn>
    <tableColumn id="45" xr3:uid="{5833F83D-CAF0-470D-B8B6-2519DEF2F376}" name="Total Hombres Beneficiados" dataDxfId="53"/>
    <tableColumn id="43" xr3:uid="{4F3C29DE-394E-445C-BD02-67D0515EF737}" name="Total Mujeres Beneficiadas" dataDxfId="52"/>
    <tableColumn id="22" xr3:uid="{00000000-0010-0000-0100-000016000000}" name="Etnia" dataDxfId="51"/>
    <tableColumn id="23" xr3:uid="{00000000-0010-0000-0100-000017000000}" name="Nombre del Grupo Étnico" dataDxfId="50"/>
    <tableColumn id="25" xr3:uid="{00000000-0010-0000-0100-000019000000}" name="Valor Total del Proyecto (COP)" dataDxfId="49" dataCellStyle="Moneda [0]"/>
    <tableColumn id="26" xr3:uid="{00000000-0010-0000-0100-00001A000000}" name="Valor Total 2019 (COP) (PR 2019+IV+AT)" dataDxfId="48" dataCellStyle="Moneda [0]"/>
    <tableColumn id="27" xr3:uid="{00000000-0010-0000-0100-00001B000000}" name="Presupuesto PBC 2019 (COP)" dataDxfId="47" dataCellStyle="Moneda [0]"/>
    <tableColumn id="28" xr3:uid="{00000000-0010-0000-0100-00001C000000}" name="Inversión Voluntaria (COP)" dataDxfId="46" dataCellStyle="Moneda [0]"/>
    <tableColumn id="29" xr3:uid="{00000000-0010-0000-0100-00001D000000}" name="Aporte de Terceros  (COP)" dataDxfId="45" dataCellStyle="Moneda [0]"/>
    <tableColumn id="30" xr3:uid="{00000000-0010-0000-0100-00001E000000}" name="Nombre de Tercero Aportante" dataDxfId="44"/>
    <tableColumn id="31" xr3:uid="{00000000-0010-0000-0100-00001F000000}" name="Avance de ejecución (%)" dataDxfId="43" dataCellStyle="Porcentaje"/>
    <tableColumn id="41" xr3:uid="{00000000-0010-0000-0100-000029000000}" name="Estado del Proyecto" dataDxfId="42" dataCellStyle="Moneda [0]"/>
    <tableColumn id="33" xr3:uid="{00000000-0010-0000-0100-000021000000}" name="Observaciones" dataDxfId="41"/>
  </tableColumns>
  <tableStyleInfo name="TableStyleMedium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a3" displayName="Tabla3" ref="B6:AK619" totalsRowShown="0" headerRowDxfId="40" dataDxfId="38" headerRowBorderDxfId="39" tableBorderDxfId="37" totalsRowBorderDxfId="36">
  <autoFilter ref="B6:AK619" xr:uid="{00000000-0009-0000-0100-000002000000}"/>
  <tableColumns count="36">
    <tableColumn id="31" xr3:uid="{00000000-0010-0000-0200-00001F000000}" name="Nombre Completo" dataDxfId="35"/>
    <tableColumn id="1" xr3:uid="{00000000-0010-0000-0200-000001000000}" name="NombreContrato" dataDxfId="34"/>
    <tableColumn id="2" xr3:uid="{00000000-0010-0000-0200-000002000000}" name="Tipo" dataDxfId="33"/>
    <tableColumn id="3" xr3:uid="{00000000-0010-0000-0200-000003000000}" name="NumeroContrato" dataDxfId="32"/>
    <tableColumn id="4" xr3:uid="{00000000-0010-0000-0200-000004000000}" name="Proceso" dataDxfId="31"/>
    <tableColumn id="5" xr3:uid="{00000000-0010-0000-0200-000005000000}" name="Operador" dataDxfId="30"/>
    <tableColumn id="6" xr3:uid="{00000000-0010-0000-0200-000006000000}" name="Cuenca" dataDxfId="29"/>
    <tableColumn id="7" xr3:uid="{00000000-0010-0000-0200-000007000000}" name="Estado" dataDxfId="28"/>
    <tableColumn id="8" xr3:uid="{00000000-0010-0000-0200-000008000000}" name="SubEstado" dataDxfId="27"/>
    <tableColumn id="9" xr3:uid="{00000000-0010-0000-0200-000009000000}" name="Etapa" dataDxfId="26"/>
    <tableColumn id="10" xr3:uid="{00000000-0010-0000-0200-00000A000000}" name="FechaFirma" dataDxfId="25"/>
    <tableColumn id="11" xr3:uid="{00000000-0010-0000-0200-00000B000000}" name="FechaFin" dataDxfId="24"/>
    <tableColumn id="12" xr3:uid="{00000000-0010-0000-0200-00000C000000}" name="AreaInicial" dataDxfId="23"/>
    <tableColumn id="13" xr3:uid="{00000000-0010-0000-0200-00000D000000}" name="AreaActual" dataDxfId="22"/>
    <tableColumn id="14" xr3:uid="{00000000-0010-0000-0200-00000E000000}" name="ParticipacionANH" dataDxfId="21"/>
    <tableColumn id="15" xr3:uid="{00000000-0010-0000-0200-00000F000000}" name="MunicipioDepartamento" dataDxfId="20"/>
    <tableColumn id="16" xr3:uid="{00000000-0010-0000-0200-000010000000}" name="Municipio" dataDxfId="19"/>
    <tableColumn id="17" xr3:uid="{00000000-0010-0000-0200-000011000000}" name="Departamento" dataDxfId="18"/>
    <tableColumn id="18" xr3:uid="{00000000-0010-0000-0200-000012000000}" name="Contratistas" dataDxfId="17"/>
    <tableColumn id="19" xr3:uid="{00000000-0010-0000-0200-000013000000}" name="FaseActual" dataDxfId="16"/>
    <tableColumn id="20" xr3:uid="{00000000-0010-0000-0200-000014000000}" name="FechaInicioFase" dataDxfId="15"/>
    <tableColumn id="21" xr3:uid="{00000000-0010-0000-0200-000015000000}" name="FechaFinFase" dataDxfId="14"/>
    <tableColumn id="22" xr3:uid="{00000000-0010-0000-0200-000016000000}" name="TipoYacimiento" dataDxfId="13"/>
    <tableColumn id="23" xr3:uid="{00000000-0010-0000-0200-000017000000}" name="TipoSuperficie" dataDxfId="12"/>
    <tableColumn id="24" xr3:uid="{00000000-0010-0000-0200-000018000000}" name="Auditor GSCE" dataDxfId="11"/>
    <tableColumn id="25" xr3:uid="{00000000-0010-0000-0200-000019000000}" name="Auditor GSCP" dataDxfId="10"/>
    <tableColumn id="26" xr3:uid="{00000000-0010-0000-0200-00001A000000}" name="Auditor Ambiental" dataDxfId="9"/>
    <tableColumn id="27" xr3:uid="{00000000-0010-0000-0200-00001B000000}" name="Auditor Social" dataDxfId="8"/>
    <tableColumn id="28" xr3:uid="{00000000-0010-0000-0200-00001C000000}" name="Auditor PBC" dataDxfId="7"/>
    <tableColumn id="29" xr3:uid="{00000000-0010-0000-0200-00001D000000}" name="Auditor SISO" dataDxfId="6"/>
    <tableColumn id="30" xr3:uid="{00000000-0010-0000-0200-00001E000000}" name="Tipo Contrato" dataDxfId="5"/>
    <tableColumn id="32" xr3:uid="{00000000-0010-0000-0200-000020000000}" name="Auditor Tramite Socio Ambiental" dataDxfId="4"/>
    <tableColumn id="33" xr3:uid="{00000000-0010-0000-0200-000021000000}" name="Pozos Meta" dataDxfId="3"/>
    <tableColumn id="34" xr3:uid="{00000000-0010-0000-0200-000022000000}" name="Sísmica Meta" dataDxfId="2"/>
    <tableColumn id="35" xr3:uid="{00000000-0010-0000-0200-000023000000}" name="Columna1" dataDxfId="1"/>
    <tableColumn id="36" xr3:uid="{00000000-0010-0000-0200-000024000000}" name="Columna2" dataDxfId="0"/>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8"/>
  <sheetViews>
    <sheetView showGridLines="0" zoomScale="130" zoomScaleNormal="130" workbookViewId="0">
      <pane xSplit="2" ySplit="6" topLeftCell="C7" activePane="bottomRight" state="frozen"/>
      <selection pane="topRight" activeCell="C1" sqref="C1"/>
      <selection pane="bottomLeft" activeCell="A7" sqref="A7"/>
      <selection pane="bottomRight" activeCell="D7" sqref="D7"/>
    </sheetView>
  </sheetViews>
  <sheetFormatPr baseColWidth="10" defaultColWidth="0" defaultRowHeight="15" x14ac:dyDescent="0.25"/>
  <cols>
    <col min="1" max="1" width="1.42578125" customWidth="1"/>
    <col min="2" max="2" width="6" customWidth="1"/>
    <col min="3" max="3" width="32.7109375" bestFit="1" customWidth="1"/>
    <col min="4" max="4" width="4.42578125" customWidth="1"/>
    <col min="5" max="5" width="81.7109375" customWidth="1"/>
    <col min="6" max="6" width="1.42578125" customWidth="1"/>
    <col min="7" max="8" width="0" hidden="1" customWidth="1"/>
    <col min="9" max="16384" width="11.42578125" hidden="1"/>
  </cols>
  <sheetData>
    <row r="1" spans="2:7" ht="8.1" customHeight="1" thickBot="1" x14ac:dyDescent="0.3"/>
    <row r="2" spans="2:7" ht="11.25" customHeight="1" x14ac:dyDescent="0.25">
      <c r="B2" s="109"/>
      <c r="C2" s="110"/>
      <c r="D2" s="115" t="s">
        <v>5757</v>
      </c>
      <c r="E2" s="116"/>
    </row>
    <row r="3" spans="2:7" ht="11.25" customHeight="1" x14ac:dyDescent="0.25">
      <c r="B3" s="111"/>
      <c r="C3" s="112"/>
      <c r="D3" s="117"/>
      <c r="E3" s="118"/>
    </row>
    <row r="4" spans="2:7" ht="11.25" customHeight="1" thickBot="1" x14ac:dyDescent="0.3">
      <c r="B4" s="113"/>
      <c r="C4" s="114"/>
      <c r="D4" s="119"/>
      <c r="E4" s="120"/>
    </row>
    <row r="5" spans="2:7" ht="8.1" customHeight="1" thickBot="1" x14ac:dyDescent="0.3">
      <c r="B5" s="1"/>
    </row>
    <row r="6" spans="2:7" s="65" customFormat="1" ht="15.75" thickBot="1" x14ac:dyDescent="0.3">
      <c r="B6" s="99" t="s">
        <v>5753</v>
      </c>
      <c r="C6" s="96" t="s">
        <v>5754</v>
      </c>
      <c r="D6" s="95" t="s">
        <v>5756</v>
      </c>
      <c r="E6" s="100" t="s">
        <v>5755</v>
      </c>
      <c r="G6"/>
    </row>
    <row r="7" spans="2:7" x14ac:dyDescent="0.25">
      <c r="B7" s="101">
        <v>1</v>
      </c>
      <c r="C7" s="102" t="s">
        <v>34</v>
      </c>
      <c r="D7" s="103" t="s">
        <v>5758</v>
      </c>
      <c r="E7" s="104" t="s">
        <v>5777</v>
      </c>
    </row>
    <row r="8" spans="2:7" x14ac:dyDescent="0.25">
      <c r="B8" s="66">
        <v>2</v>
      </c>
      <c r="C8" s="97" t="s">
        <v>35</v>
      </c>
      <c r="D8" s="67" t="s">
        <v>5758</v>
      </c>
      <c r="E8" s="68" t="s">
        <v>5778</v>
      </c>
    </row>
    <row r="9" spans="2:7" x14ac:dyDescent="0.25">
      <c r="B9" s="66">
        <v>3</v>
      </c>
      <c r="C9" s="97" t="s">
        <v>36</v>
      </c>
      <c r="D9" s="67" t="s">
        <v>5758</v>
      </c>
      <c r="E9" s="68" t="s">
        <v>5779</v>
      </c>
    </row>
    <row r="10" spans="2:7" x14ac:dyDescent="0.25">
      <c r="B10" s="66">
        <v>4</v>
      </c>
      <c r="C10" s="97" t="s">
        <v>37</v>
      </c>
      <c r="D10" s="67" t="s">
        <v>5758</v>
      </c>
      <c r="E10" s="68" t="s">
        <v>5780</v>
      </c>
    </row>
    <row r="11" spans="2:7" x14ac:dyDescent="0.25">
      <c r="B11" s="66">
        <v>5</v>
      </c>
      <c r="C11" s="97" t="s">
        <v>38</v>
      </c>
      <c r="D11" s="67" t="s">
        <v>5758</v>
      </c>
      <c r="E11" s="68" t="s">
        <v>5781</v>
      </c>
    </row>
    <row r="12" spans="2:7" x14ac:dyDescent="0.25">
      <c r="B12" s="66">
        <v>6</v>
      </c>
      <c r="C12" s="97" t="s">
        <v>5278</v>
      </c>
      <c r="D12" s="67" t="s">
        <v>5758</v>
      </c>
      <c r="E12" s="68" t="s">
        <v>5782</v>
      </c>
    </row>
    <row r="13" spans="2:7" x14ac:dyDescent="0.25">
      <c r="B13" s="66">
        <v>7</v>
      </c>
      <c r="C13" s="97" t="s">
        <v>5279</v>
      </c>
      <c r="D13" s="67" t="s">
        <v>5758</v>
      </c>
      <c r="E13" s="68" t="s">
        <v>5783</v>
      </c>
    </row>
    <row r="14" spans="2:7" x14ac:dyDescent="0.25">
      <c r="B14" s="66">
        <v>8</v>
      </c>
      <c r="C14" s="97" t="s">
        <v>5280</v>
      </c>
      <c r="D14" s="67" t="s">
        <v>5758</v>
      </c>
      <c r="E14" s="68" t="s">
        <v>5784</v>
      </c>
    </row>
    <row r="15" spans="2:7" x14ac:dyDescent="0.25">
      <c r="B15" s="66">
        <v>9</v>
      </c>
      <c r="C15" s="98" t="s">
        <v>5281</v>
      </c>
      <c r="D15" s="67" t="s">
        <v>5758</v>
      </c>
      <c r="E15" s="68" t="s">
        <v>5785</v>
      </c>
    </row>
    <row r="16" spans="2:7" x14ac:dyDescent="0.25">
      <c r="B16" s="66">
        <v>10</v>
      </c>
      <c r="C16" s="97" t="s">
        <v>5282</v>
      </c>
      <c r="D16" s="67" t="s">
        <v>5758</v>
      </c>
      <c r="E16" s="68" t="s">
        <v>5786</v>
      </c>
    </row>
    <row r="17" spans="2:5" x14ac:dyDescent="0.25">
      <c r="B17" s="66">
        <v>11</v>
      </c>
      <c r="C17" s="97" t="s">
        <v>1225</v>
      </c>
      <c r="D17" s="67" t="s">
        <v>5758</v>
      </c>
      <c r="E17" s="68" t="s">
        <v>5787</v>
      </c>
    </row>
    <row r="18" spans="2:5" x14ac:dyDescent="0.25">
      <c r="B18" s="66">
        <v>12</v>
      </c>
      <c r="C18" s="97" t="s">
        <v>5718</v>
      </c>
      <c r="D18" s="67" t="s">
        <v>5758</v>
      </c>
      <c r="E18" s="68" t="s">
        <v>5788</v>
      </c>
    </row>
    <row r="19" spans="2:5" ht="25.5" x14ac:dyDescent="0.25">
      <c r="B19" s="66">
        <v>13</v>
      </c>
      <c r="C19" s="97" t="s">
        <v>5760</v>
      </c>
      <c r="D19" s="67" t="s">
        <v>5758</v>
      </c>
      <c r="E19" s="68" t="s">
        <v>5789</v>
      </c>
    </row>
    <row r="20" spans="2:5" x14ac:dyDescent="0.25">
      <c r="B20" s="66">
        <v>14</v>
      </c>
      <c r="C20" s="97" t="s">
        <v>5719</v>
      </c>
      <c r="D20" s="67" t="s">
        <v>5758</v>
      </c>
      <c r="E20" s="68" t="s">
        <v>5790</v>
      </c>
    </row>
    <row r="21" spans="2:5" x14ac:dyDescent="0.25">
      <c r="B21" s="66">
        <v>15</v>
      </c>
      <c r="C21" s="97" t="s">
        <v>5723</v>
      </c>
      <c r="D21" s="67" t="s">
        <v>5758</v>
      </c>
      <c r="E21" s="68" t="s">
        <v>5791</v>
      </c>
    </row>
    <row r="22" spans="2:5" x14ac:dyDescent="0.25">
      <c r="B22" s="66">
        <v>16</v>
      </c>
      <c r="C22" s="97" t="s">
        <v>5724</v>
      </c>
      <c r="D22" s="67" t="s">
        <v>5758</v>
      </c>
      <c r="E22" s="68" t="s">
        <v>5792</v>
      </c>
    </row>
    <row r="23" spans="2:5" x14ac:dyDescent="0.25">
      <c r="B23" s="66">
        <v>17</v>
      </c>
      <c r="C23" s="97" t="s">
        <v>5725</v>
      </c>
      <c r="D23" s="67" t="s">
        <v>5758</v>
      </c>
      <c r="E23" s="68" t="s">
        <v>5793</v>
      </c>
    </row>
    <row r="24" spans="2:5" x14ac:dyDescent="0.25">
      <c r="B24" s="66">
        <v>18</v>
      </c>
      <c r="C24" s="97" t="s">
        <v>44</v>
      </c>
      <c r="D24" s="67" t="s">
        <v>5758</v>
      </c>
      <c r="E24" s="68" t="s">
        <v>5794</v>
      </c>
    </row>
    <row r="25" spans="2:5" x14ac:dyDescent="0.25">
      <c r="B25" s="66">
        <v>19</v>
      </c>
      <c r="C25" s="97" t="s">
        <v>45</v>
      </c>
      <c r="D25" s="67" t="s">
        <v>5758</v>
      </c>
      <c r="E25" s="68" t="s">
        <v>5795</v>
      </c>
    </row>
    <row r="26" spans="2:5" x14ac:dyDescent="0.25">
      <c r="B26" s="66">
        <v>20</v>
      </c>
      <c r="C26" s="97" t="s">
        <v>46</v>
      </c>
      <c r="D26" s="67" t="s">
        <v>5758</v>
      </c>
      <c r="E26" s="68" t="s">
        <v>5796</v>
      </c>
    </row>
    <row r="27" spans="2:5" ht="38.25" x14ac:dyDescent="0.25">
      <c r="B27" s="66">
        <v>21</v>
      </c>
      <c r="C27" s="97" t="s">
        <v>47</v>
      </c>
      <c r="D27" s="67" t="s">
        <v>5758</v>
      </c>
      <c r="E27" s="68" t="s">
        <v>5797</v>
      </c>
    </row>
    <row r="28" spans="2:5" x14ac:dyDescent="0.25">
      <c r="B28" s="66">
        <v>22</v>
      </c>
      <c r="C28" s="97" t="s">
        <v>48</v>
      </c>
      <c r="D28" s="67" t="s">
        <v>5758</v>
      </c>
      <c r="E28" s="68" t="s">
        <v>5798</v>
      </c>
    </row>
    <row r="29" spans="2:5" ht="25.5" x14ac:dyDescent="0.25">
      <c r="B29" s="66">
        <v>23</v>
      </c>
      <c r="C29" s="97" t="s">
        <v>173</v>
      </c>
      <c r="D29" s="67" t="s">
        <v>5758</v>
      </c>
      <c r="E29" s="68" t="s">
        <v>5799</v>
      </c>
    </row>
    <row r="30" spans="2:5" ht="25.5" x14ac:dyDescent="0.25">
      <c r="B30" s="66">
        <v>24</v>
      </c>
      <c r="C30" s="97" t="s">
        <v>174</v>
      </c>
      <c r="D30" s="67" t="s">
        <v>5758</v>
      </c>
      <c r="E30" s="68" t="s">
        <v>5800</v>
      </c>
    </row>
    <row r="31" spans="2:5" ht="25.5" x14ac:dyDescent="0.25">
      <c r="B31" s="66">
        <v>25</v>
      </c>
      <c r="C31" s="97" t="s">
        <v>175</v>
      </c>
      <c r="D31" s="67" t="s">
        <v>5758</v>
      </c>
      <c r="E31" s="68" t="s">
        <v>5801</v>
      </c>
    </row>
    <row r="32" spans="2:5" ht="25.5" x14ac:dyDescent="0.25">
      <c r="B32" s="66">
        <v>26</v>
      </c>
      <c r="C32" s="97" t="s">
        <v>5763</v>
      </c>
      <c r="D32" s="67" t="s">
        <v>5758</v>
      </c>
      <c r="E32" s="69" t="s">
        <v>5802</v>
      </c>
    </row>
    <row r="33" spans="2:5" ht="25.5" x14ac:dyDescent="0.25">
      <c r="B33" s="66">
        <v>27</v>
      </c>
      <c r="C33" s="97" t="s">
        <v>5764</v>
      </c>
      <c r="D33" s="67" t="s">
        <v>5758</v>
      </c>
      <c r="E33" s="69" t="s">
        <v>5803</v>
      </c>
    </row>
    <row r="34" spans="2:5" ht="25.5" x14ac:dyDescent="0.25">
      <c r="B34" s="66">
        <v>28</v>
      </c>
      <c r="C34" s="97" t="s">
        <v>5765</v>
      </c>
      <c r="D34" s="67" t="s">
        <v>5758</v>
      </c>
      <c r="E34" s="69" t="s">
        <v>5804</v>
      </c>
    </row>
    <row r="35" spans="2:5" x14ac:dyDescent="0.25">
      <c r="B35" s="66">
        <v>29</v>
      </c>
      <c r="C35" s="97" t="s">
        <v>5766</v>
      </c>
      <c r="D35" s="67" t="s">
        <v>5758</v>
      </c>
      <c r="E35" s="69" t="s">
        <v>5805</v>
      </c>
    </row>
    <row r="36" spans="2:5" ht="25.5" x14ac:dyDescent="0.25">
      <c r="B36" s="66">
        <v>30</v>
      </c>
      <c r="C36" s="97" t="s">
        <v>5762</v>
      </c>
      <c r="D36" s="67" t="s">
        <v>5758</v>
      </c>
      <c r="E36" s="69" t="s">
        <v>5806</v>
      </c>
    </row>
    <row r="37" spans="2:5" ht="25.5" x14ac:dyDescent="0.25">
      <c r="B37" s="66">
        <v>31</v>
      </c>
      <c r="C37" s="97" t="s">
        <v>5761</v>
      </c>
      <c r="D37" s="67" t="s">
        <v>5758</v>
      </c>
      <c r="E37" s="69" t="s">
        <v>5807</v>
      </c>
    </row>
    <row r="38" spans="2:5" ht="38.25" x14ac:dyDescent="0.25">
      <c r="B38" s="66">
        <v>32</v>
      </c>
      <c r="C38" s="97" t="s">
        <v>180</v>
      </c>
      <c r="D38" s="67" t="s">
        <v>5758</v>
      </c>
      <c r="E38" s="69" t="s">
        <v>5808</v>
      </c>
    </row>
    <row r="39" spans="2:5" x14ac:dyDescent="0.25">
      <c r="B39" s="66">
        <v>33</v>
      </c>
      <c r="C39" s="97" t="s">
        <v>5746</v>
      </c>
      <c r="D39" s="67" t="s">
        <v>5758</v>
      </c>
      <c r="E39" s="69" t="s">
        <v>5809</v>
      </c>
    </row>
    <row r="40" spans="2:5" x14ac:dyDescent="0.25">
      <c r="B40" s="66">
        <v>34</v>
      </c>
      <c r="C40" s="97" t="s">
        <v>51</v>
      </c>
      <c r="D40" s="67" t="s">
        <v>5758</v>
      </c>
      <c r="E40" s="69" t="s">
        <v>5810</v>
      </c>
    </row>
    <row r="41" spans="2:5" x14ac:dyDescent="0.25">
      <c r="B41" s="66">
        <v>35</v>
      </c>
      <c r="C41" s="97" t="s">
        <v>52</v>
      </c>
      <c r="D41" s="67" t="s">
        <v>5758</v>
      </c>
      <c r="E41" s="69" t="s">
        <v>5811</v>
      </c>
    </row>
    <row r="42" spans="2:5" ht="25.5" x14ac:dyDescent="0.25">
      <c r="B42" s="66">
        <v>36</v>
      </c>
      <c r="C42" s="97" t="s">
        <v>53</v>
      </c>
      <c r="D42" s="67" t="s">
        <v>5758</v>
      </c>
      <c r="E42" s="69" t="s">
        <v>5812</v>
      </c>
    </row>
    <row r="43" spans="2:5" ht="25.5" x14ac:dyDescent="0.25">
      <c r="B43" s="66">
        <v>37</v>
      </c>
      <c r="C43" s="97" t="s">
        <v>54</v>
      </c>
      <c r="D43" s="67" t="s">
        <v>5758</v>
      </c>
      <c r="E43" s="69" t="s">
        <v>5813</v>
      </c>
    </row>
    <row r="44" spans="2:5" ht="25.5" x14ac:dyDescent="0.25">
      <c r="B44" s="105">
        <v>38</v>
      </c>
      <c r="C44" s="97" t="s">
        <v>55</v>
      </c>
      <c r="D44" s="67" t="s">
        <v>5758</v>
      </c>
      <c r="E44" s="69" t="s">
        <v>5814</v>
      </c>
    </row>
    <row r="45" spans="2:5" x14ac:dyDescent="0.25">
      <c r="B45" s="66">
        <v>39</v>
      </c>
      <c r="C45" s="97" t="s">
        <v>56</v>
      </c>
      <c r="D45" s="67" t="s">
        <v>5758</v>
      </c>
      <c r="E45" s="68" t="s">
        <v>5815</v>
      </c>
    </row>
    <row r="46" spans="2:5" x14ac:dyDescent="0.25">
      <c r="B46" s="66">
        <v>40</v>
      </c>
      <c r="C46" s="97" t="s">
        <v>5767</v>
      </c>
      <c r="D46" s="67" t="s">
        <v>5758</v>
      </c>
      <c r="E46" s="68" t="s">
        <v>5816</v>
      </c>
    </row>
    <row r="47" spans="2:5" x14ac:dyDescent="0.25">
      <c r="B47" s="105">
        <v>41</v>
      </c>
      <c r="C47" s="97" t="s">
        <v>5748</v>
      </c>
      <c r="D47" s="67" t="s">
        <v>5758</v>
      </c>
      <c r="E47" s="68" t="s">
        <v>5817</v>
      </c>
    </row>
    <row r="48" spans="2:5" ht="26.25" thickBot="1" x14ac:dyDescent="0.3">
      <c r="B48" s="106">
        <v>42</v>
      </c>
      <c r="C48" s="107" t="s">
        <v>5747</v>
      </c>
      <c r="D48" s="70" t="s">
        <v>5758</v>
      </c>
      <c r="E48" s="108" t="s">
        <v>5818</v>
      </c>
    </row>
  </sheetData>
  <mergeCells count="2">
    <mergeCell ref="B2:C4"/>
    <mergeCell ref="D2:E4"/>
  </mergeCells>
  <phoneticPr fontId="18" type="noConversion"/>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001"/>
  <sheetViews>
    <sheetView showGridLines="0" tabSelected="1" zoomScale="90" zoomScaleNormal="90" workbookViewId="0">
      <pane ySplit="7" topLeftCell="A8" activePane="bottomLeft" state="frozen"/>
      <selection pane="bottomLeft" activeCell="L8" sqref="L8"/>
    </sheetView>
  </sheetViews>
  <sheetFormatPr baseColWidth="10" defaultColWidth="11.42578125" defaultRowHeight="15" x14ac:dyDescent="0.25"/>
  <cols>
    <col min="1" max="1" width="1.42578125" customWidth="1"/>
    <col min="2" max="2" width="7.140625" customWidth="1"/>
    <col min="3" max="3" width="15" customWidth="1"/>
    <col min="4" max="4" width="13.5703125" customWidth="1"/>
    <col min="5" max="5" width="16.140625" customWidth="1"/>
    <col min="6" max="10" width="12.5703125" customWidth="1"/>
    <col min="11" max="11" width="16" customWidth="1"/>
    <col min="12" max="12" width="16.85546875" customWidth="1"/>
    <col min="13" max="13" width="26" customWidth="1"/>
    <col min="14" max="14" width="32.140625" customWidth="1"/>
    <col min="15" max="16" width="16.7109375" customWidth="1"/>
    <col min="17" max="17" width="16" customWidth="1"/>
    <col min="18" max="18" width="52.5703125" customWidth="1"/>
    <col min="19" max="19" width="27.140625" customWidth="1"/>
    <col min="20" max="20" width="17.5703125" customWidth="1"/>
    <col min="21" max="21" width="13.42578125" customWidth="1"/>
    <col min="22" max="23" width="16.5703125" customWidth="1"/>
    <col min="24" max="24" width="9.5703125" customWidth="1"/>
    <col min="25" max="25" width="7.85546875" customWidth="1"/>
    <col min="26" max="26" width="10.28515625" customWidth="1"/>
    <col min="27" max="27" width="8" customWidth="1"/>
    <col min="28" max="28" width="10" customWidth="1"/>
    <col min="29" max="29" width="9.7109375" customWidth="1"/>
    <col min="30" max="30" width="13.42578125" customWidth="1"/>
    <col min="31" max="32" width="13.7109375" customWidth="1"/>
    <col min="33" max="33" width="10" customWidth="1"/>
    <col min="34" max="34" width="16.5703125" customWidth="1"/>
    <col min="35" max="39" width="18" customWidth="1"/>
    <col min="40" max="40" width="15.140625" customWidth="1"/>
    <col min="41" max="41" width="11.42578125" customWidth="1"/>
    <col min="42" max="42" width="18" customWidth="1"/>
    <col min="43" max="43" width="16.28515625" customWidth="1"/>
    <col min="44" max="44" width="15" customWidth="1"/>
    <col min="45" max="75" width="11.42578125" customWidth="1"/>
  </cols>
  <sheetData>
    <row r="1" spans="2:43" ht="8.1" customHeight="1" thickBot="1" x14ac:dyDescent="0.3"/>
    <row r="2" spans="2:43" ht="15.75" customHeight="1" thickTop="1" x14ac:dyDescent="0.25">
      <c r="B2" s="121"/>
      <c r="C2" s="122"/>
      <c r="D2" s="131" t="s">
        <v>0</v>
      </c>
      <c r="E2" s="131"/>
      <c r="F2" s="131"/>
      <c r="G2" s="131"/>
      <c r="H2" s="131"/>
      <c r="I2" s="131"/>
      <c r="J2" s="131"/>
      <c r="K2" s="131"/>
      <c r="L2" s="131"/>
      <c r="M2" s="131"/>
      <c r="N2" s="131"/>
      <c r="O2" s="131"/>
      <c r="P2" s="131"/>
      <c r="Q2" s="131"/>
      <c r="R2" s="131"/>
      <c r="S2" s="131" t="s">
        <v>0</v>
      </c>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row>
    <row r="3" spans="2:43" x14ac:dyDescent="0.25">
      <c r="B3" s="123"/>
      <c r="C3" s="124"/>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row>
    <row r="4" spans="2:43" ht="15.75" thickBot="1" x14ac:dyDescent="0.3">
      <c r="B4" s="125"/>
      <c r="C4" s="126"/>
      <c r="D4" s="133"/>
      <c r="E4" s="133"/>
      <c r="F4" s="133"/>
      <c r="G4" s="133"/>
      <c r="H4" s="133"/>
      <c r="I4" s="133"/>
      <c r="J4" s="133"/>
      <c r="K4" s="133"/>
      <c r="L4" s="133"/>
      <c r="M4" s="133"/>
      <c r="N4" s="133"/>
      <c r="O4" s="133"/>
      <c r="P4" s="133"/>
      <c r="Q4" s="133"/>
      <c r="R4" s="133"/>
      <c r="S4" s="133"/>
      <c r="T4" s="133"/>
      <c r="U4" s="133"/>
      <c r="V4" s="133"/>
      <c r="W4" s="133"/>
      <c r="X4" s="133"/>
      <c r="Y4" s="133"/>
      <c r="Z4" s="133"/>
      <c r="AA4" s="133"/>
      <c r="AB4" s="133"/>
      <c r="AC4" s="133"/>
      <c r="AD4" s="133"/>
      <c r="AE4" s="133"/>
      <c r="AF4" s="133"/>
      <c r="AG4" s="133"/>
      <c r="AH4" s="133"/>
      <c r="AI4" s="133"/>
      <c r="AJ4" s="133"/>
      <c r="AK4" s="133"/>
      <c r="AL4" s="133"/>
      <c r="AM4" s="133"/>
      <c r="AN4" s="133"/>
      <c r="AO4" s="133"/>
      <c r="AP4" s="133"/>
      <c r="AQ4" s="133"/>
    </row>
    <row r="5" spans="2:43" s="2" customFormat="1" ht="12.75" thickTop="1" thickBot="1" x14ac:dyDescent="0.25">
      <c r="B5" s="3" t="s">
        <v>1</v>
      </c>
      <c r="C5" s="3" t="s">
        <v>2</v>
      </c>
      <c r="D5" s="3" t="s">
        <v>3</v>
      </c>
      <c r="E5" s="3" t="s">
        <v>4</v>
      </c>
      <c r="F5" s="3" t="s">
        <v>5</v>
      </c>
      <c r="G5" s="3" t="s">
        <v>6</v>
      </c>
      <c r="H5" s="3" t="s">
        <v>7</v>
      </c>
      <c r="I5" s="3" t="s">
        <v>8</v>
      </c>
      <c r="J5" s="3" t="s">
        <v>9</v>
      </c>
      <c r="K5" s="3" t="s">
        <v>10</v>
      </c>
      <c r="L5" s="3" t="s">
        <v>11</v>
      </c>
      <c r="M5" s="3" t="s">
        <v>12</v>
      </c>
      <c r="N5" s="3" t="s">
        <v>13</v>
      </c>
      <c r="O5" s="3" t="s">
        <v>14</v>
      </c>
      <c r="P5" s="3" t="s">
        <v>15</v>
      </c>
      <c r="Q5" s="3" t="s">
        <v>16</v>
      </c>
      <c r="R5" s="3" t="s">
        <v>17</v>
      </c>
      <c r="S5" s="3" t="s">
        <v>18</v>
      </c>
      <c r="T5" s="3" t="s">
        <v>19</v>
      </c>
      <c r="U5" s="3" t="s">
        <v>20</v>
      </c>
      <c r="V5" s="3" t="s">
        <v>21</v>
      </c>
      <c r="W5" s="3" t="s">
        <v>22</v>
      </c>
      <c r="X5" s="3" t="s">
        <v>23</v>
      </c>
      <c r="Y5" s="3" t="s">
        <v>24</v>
      </c>
      <c r="Z5" s="3" t="s">
        <v>25</v>
      </c>
      <c r="AA5" s="3" t="s">
        <v>26</v>
      </c>
      <c r="AB5" s="3" t="s">
        <v>27</v>
      </c>
      <c r="AC5" s="3" t="s">
        <v>28</v>
      </c>
      <c r="AD5" s="3" t="s">
        <v>29</v>
      </c>
      <c r="AE5" s="3" t="s">
        <v>30</v>
      </c>
      <c r="AF5" s="3" t="s">
        <v>31</v>
      </c>
      <c r="AG5" s="3" t="s">
        <v>32</v>
      </c>
      <c r="AH5" s="3" t="s">
        <v>33</v>
      </c>
      <c r="AI5" s="3" t="s">
        <v>1219</v>
      </c>
      <c r="AJ5" s="3" t="s">
        <v>5749</v>
      </c>
      <c r="AK5" s="3" t="s">
        <v>5750</v>
      </c>
      <c r="AL5" s="3" t="s">
        <v>5751</v>
      </c>
      <c r="AM5" s="3" t="s">
        <v>5752</v>
      </c>
      <c r="AN5" s="3" t="str">
        <f>"(39)"</f>
        <v>(39)</v>
      </c>
      <c r="AO5" s="3" t="str">
        <f>"(40)"</f>
        <v>(40)</v>
      </c>
      <c r="AP5" s="3" t="str">
        <f>"(41)"</f>
        <v>(41)</v>
      </c>
      <c r="AQ5" s="3" t="str">
        <f>"(42)"</f>
        <v>(42)</v>
      </c>
    </row>
    <row r="6" spans="2:43" s="23" customFormat="1" ht="21.75" customHeight="1" thickBot="1" x14ac:dyDescent="0.3">
      <c r="B6" s="127"/>
      <c r="C6" s="127"/>
      <c r="D6" s="127"/>
      <c r="E6" s="127"/>
      <c r="F6" s="127"/>
      <c r="G6" s="127"/>
      <c r="H6" s="127"/>
      <c r="I6" s="127"/>
      <c r="J6" s="127"/>
      <c r="K6" s="127"/>
      <c r="L6" s="127"/>
      <c r="M6" s="127"/>
      <c r="N6" s="127"/>
      <c r="O6" s="128" t="s">
        <v>189</v>
      </c>
      <c r="P6" s="129"/>
      <c r="Q6" s="129"/>
      <c r="R6" s="129"/>
      <c r="S6" s="129"/>
      <c r="T6" s="130"/>
      <c r="U6" s="4"/>
      <c r="V6" s="4"/>
      <c r="W6" s="4"/>
      <c r="X6" s="128" t="s">
        <v>50</v>
      </c>
      <c r="Y6" s="129"/>
      <c r="Z6" s="129"/>
      <c r="AA6" s="129"/>
      <c r="AB6" s="129"/>
      <c r="AC6" s="129"/>
      <c r="AD6" s="129"/>
      <c r="AE6" s="129"/>
      <c r="AF6" s="129"/>
      <c r="AG6" s="129"/>
      <c r="AH6" s="130"/>
      <c r="AI6"/>
      <c r="AJ6"/>
      <c r="AK6"/>
      <c r="AL6"/>
      <c r="AM6"/>
    </row>
    <row r="7" spans="2:43" s="6" customFormat="1" ht="39.950000000000003" customHeight="1" thickBot="1" x14ac:dyDescent="0.3">
      <c r="B7" s="22" t="s">
        <v>34</v>
      </c>
      <c r="C7" s="22" t="s">
        <v>35</v>
      </c>
      <c r="D7" s="22" t="s">
        <v>36</v>
      </c>
      <c r="E7" s="22" t="s">
        <v>5776</v>
      </c>
      <c r="F7" s="22" t="s">
        <v>38</v>
      </c>
      <c r="G7" s="22" t="s">
        <v>5278</v>
      </c>
      <c r="H7" s="22" t="s">
        <v>5279</v>
      </c>
      <c r="I7" s="22" t="s">
        <v>5280</v>
      </c>
      <c r="J7" s="49" t="s">
        <v>5281</v>
      </c>
      <c r="K7" s="22" t="s">
        <v>5282</v>
      </c>
      <c r="L7" s="22" t="s">
        <v>1225</v>
      </c>
      <c r="M7" s="22" t="s">
        <v>5718</v>
      </c>
      <c r="N7" s="22" t="s">
        <v>5760</v>
      </c>
      <c r="O7" s="22" t="s">
        <v>5719</v>
      </c>
      <c r="P7" s="22" t="s">
        <v>5723</v>
      </c>
      <c r="Q7" s="22" t="s">
        <v>5724</v>
      </c>
      <c r="R7" s="22" t="s">
        <v>5725</v>
      </c>
      <c r="S7" s="22" t="s">
        <v>44</v>
      </c>
      <c r="T7" s="22" t="s">
        <v>45</v>
      </c>
      <c r="U7" s="22" t="s">
        <v>46</v>
      </c>
      <c r="V7" s="22" t="s">
        <v>47</v>
      </c>
      <c r="W7" s="22" t="s">
        <v>48</v>
      </c>
      <c r="X7" s="22" t="s">
        <v>173</v>
      </c>
      <c r="Y7" s="22" t="s">
        <v>174</v>
      </c>
      <c r="Z7" s="22" t="s">
        <v>175</v>
      </c>
      <c r="AA7" s="22" t="s">
        <v>5763</v>
      </c>
      <c r="AB7" s="22" t="s">
        <v>5764</v>
      </c>
      <c r="AC7" s="22" t="s">
        <v>5765</v>
      </c>
      <c r="AD7" s="22" t="s">
        <v>5766</v>
      </c>
      <c r="AE7" s="22" t="s">
        <v>5762</v>
      </c>
      <c r="AF7" s="22" t="s">
        <v>5761</v>
      </c>
      <c r="AG7" s="22" t="s">
        <v>180</v>
      </c>
      <c r="AH7" s="22" t="s">
        <v>5746</v>
      </c>
      <c r="AI7" s="22" t="s">
        <v>51</v>
      </c>
      <c r="AJ7" s="22" t="s">
        <v>52</v>
      </c>
      <c r="AK7" s="22" t="s">
        <v>53</v>
      </c>
      <c r="AL7" s="22" t="s">
        <v>54</v>
      </c>
      <c r="AM7" s="22" t="s">
        <v>55</v>
      </c>
      <c r="AN7" s="22" t="s">
        <v>56</v>
      </c>
      <c r="AO7" s="22" t="s">
        <v>5767</v>
      </c>
      <c r="AP7" s="22" t="s">
        <v>5748</v>
      </c>
      <c r="AQ7" s="22" t="s">
        <v>5747</v>
      </c>
    </row>
    <row r="8" spans="2:43" ht="126" customHeight="1" thickTop="1" thickBot="1" x14ac:dyDescent="0.3">
      <c r="B8" s="77"/>
      <c r="C8" s="74"/>
      <c r="D8" s="74"/>
      <c r="E8" s="74"/>
      <c r="F8" s="9" t="str">
        <f>IF(Tabla1[[#This Row],[Nombre del Contrato]]="","",IF(VLOOKUP(Tabla1[[#This Row],[Nombre del Contrato]],Tabla3[],31,FALSE)="","#N/A",IFERROR(VLOOKUP(Tabla1[[#This Row],[Nombre del Contrato]],Tabla3[],31,FALSE),"#N/A")))</f>
        <v/>
      </c>
      <c r="G8" s="9" t="str">
        <f>IF(Tabla1[[#This Row],[Nombre del Contrato]]="","",IF(VLOOKUP(Tabla1[[#This Row],[Nombre del Contrato]],Tabla3[],20,FALSE)="","#N/A",IFERROR(VLOOKUP(Tabla1[[#This Row],[Nombre del Contrato]],Tabla3[],20,FALSE),"#N/A")))</f>
        <v/>
      </c>
      <c r="H8" s="46" t="str">
        <f>IF(Tabla1[[#This Row],[Nombre del Contrato]]="","",IF(VLOOKUP(Tabla1[[#This Row],[Nombre del Contrato]],Tabla3[],22,FALSE)="","#N/A",IFERROR(VLOOKUP(Tabla1[[#This Row],[Nombre del Contrato]],Tabla3[],22,FALSE),"#N/A")))</f>
        <v/>
      </c>
      <c r="I8" s="80"/>
      <c r="J8" s="80"/>
      <c r="K8" s="74"/>
      <c r="L8" s="9" t="str">
        <f>IF(Tabla1[[#This Row],[Nombre del Contrato]]="","",IF(VLOOKUP(Tabla1[[#This Row],[Nombre del Contrato]],Tabla3[],6,FALSE)="","#N/A",IFERROR(VLOOKUP(Tabla1[[#This Row],[Nombre del Contrato]],Tabla3[],6,FALSE),"#N/A")))</f>
        <v/>
      </c>
      <c r="M8" s="54" t="str">
        <f>IF(Tabla1[[#This Row],[Nombre del Contrato]]="","",IF(VLOOKUP(Tabla1[[#This Row],[Nombre del Contrato]],Tabla3[],19,FALSE)="","#N/A",IFERROR(VLOOKUP(Tabla1[[#This Row],[Nombre del Contrato]],Tabla3[],19,FALSE),"#N/A")))</f>
        <v/>
      </c>
      <c r="N8" s="74"/>
      <c r="O8" s="74"/>
      <c r="P8" s="74"/>
      <c r="Q8" s="74"/>
      <c r="R8" s="74"/>
      <c r="S8" s="74"/>
      <c r="T8" s="74"/>
      <c r="U8" s="74"/>
      <c r="V8" s="74"/>
      <c r="W8" s="74"/>
      <c r="X8" s="74"/>
      <c r="Y8" s="74"/>
      <c r="Z8" s="74"/>
      <c r="AA8" s="74"/>
      <c r="AB8" s="74"/>
      <c r="AC8" s="74"/>
      <c r="AD8" s="74" t="str">
        <f>IF(SUM(Tabla1[[#This Row],[Primera Infancia]:[Adulto Mayor]])=0,"",SUM(Tabla1[[#This Row],[Primera Infancia]:[Adulto Mayor]]))</f>
        <v/>
      </c>
      <c r="AE8" s="74"/>
      <c r="AF8" s="74"/>
      <c r="AG8" s="9"/>
      <c r="AH8" s="9"/>
      <c r="AI8" s="86"/>
      <c r="AJ8" s="86"/>
      <c r="AK8" s="86"/>
      <c r="AL8" s="86"/>
      <c r="AM8" s="86"/>
      <c r="AN8" s="74"/>
      <c r="AO8" s="87"/>
      <c r="AP8" s="92"/>
      <c r="AQ8" s="83"/>
    </row>
    <row r="9" spans="2:43" ht="39.950000000000003" customHeight="1" thickTop="1" thickBot="1" x14ac:dyDescent="0.3">
      <c r="B9" s="78"/>
      <c r="C9" s="75"/>
      <c r="D9" s="75"/>
      <c r="E9" s="75"/>
      <c r="F9" s="10" t="str">
        <f>IF(Tabla1[[#This Row],[Nombre del Contrato]]="","",IF(VLOOKUP(Tabla1[[#This Row],[Nombre del Contrato]],Tabla3[],31,FALSE)="","#N/A",IFERROR(VLOOKUP(Tabla1[[#This Row],[Nombre del Contrato]],Tabla3[],31,FALSE),"#N/A")))</f>
        <v/>
      </c>
      <c r="G9" s="10" t="str">
        <f>IF(Tabla1[[#This Row],[Nombre del Contrato]]="","",IF(VLOOKUP(Tabla1[[#This Row],[Nombre del Contrato]],Tabla3[],20,FALSE)="","#N/A",IFERROR(VLOOKUP(Tabla1[[#This Row],[Nombre del Contrato]],Tabla3[],20,FALSE),"#N/A")))</f>
        <v/>
      </c>
      <c r="H9" s="47" t="str">
        <f>IF(Tabla1[[#This Row],[Nombre del Contrato]]="","",IF(VLOOKUP(Tabla1[[#This Row],[Nombre del Contrato]],Tabla3[],22,FALSE)="","#N/A",IFERROR(VLOOKUP(Tabla1[[#This Row],[Nombre del Contrato]],Tabla3[],22,FALSE),"#N/A")))</f>
        <v/>
      </c>
      <c r="I9" s="81"/>
      <c r="J9" s="81"/>
      <c r="K9" s="75"/>
      <c r="L9" s="10" t="str">
        <f>IF(Tabla1[[#This Row],[Nombre del Contrato]]="","",IF(VLOOKUP(Tabla1[[#This Row],[Nombre del Contrato]],Tabla3[],6,FALSE)="","#N/A",IFERROR(VLOOKUP(Tabla1[[#This Row],[Nombre del Contrato]],Tabla3[],6,FALSE),"#N/A")))</f>
        <v/>
      </c>
      <c r="M9" s="55" t="str">
        <f>IF(Tabla1[[#This Row],[Nombre del Contrato]]="","",IF(VLOOKUP(Tabla1[[#This Row],[Nombre del Contrato]],Tabla3[],19,FALSE)="","#N/A",IFERROR(VLOOKUP(Tabla1[[#This Row],[Nombre del Contrato]],Tabla3[],19,FALSE),"#N/A")))</f>
        <v/>
      </c>
      <c r="N9" s="75"/>
      <c r="O9" s="75"/>
      <c r="P9" s="75"/>
      <c r="Q9" s="75"/>
      <c r="R9" s="75"/>
      <c r="S9" s="75"/>
      <c r="T9" s="75"/>
      <c r="U9" s="75"/>
      <c r="V9" s="75"/>
      <c r="W9" s="75"/>
      <c r="X9" s="75"/>
      <c r="Y9" s="75"/>
      <c r="Z9" s="75"/>
      <c r="AA9" s="75"/>
      <c r="AB9" s="75"/>
      <c r="AC9" s="75"/>
      <c r="AD9" s="75" t="str">
        <f>IF(SUM(Tabla1[[#This Row],[Primera Infancia]:[Adulto Mayor]])=0,"",SUM(Tabla1[[#This Row],[Primera Infancia]:[Adulto Mayor]]))</f>
        <v/>
      </c>
      <c r="AE9" s="75"/>
      <c r="AF9" s="75"/>
      <c r="AG9" s="10"/>
      <c r="AH9" s="10"/>
      <c r="AI9" s="88"/>
      <c r="AJ9" s="88"/>
      <c r="AK9" s="88"/>
      <c r="AL9" s="88"/>
      <c r="AM9" s="88"/>
      <c r="AN9" s="75"/>
      <c r="AO9" s="89"/>
      <c r="AP9" s="93"/>
      <c r="AQ9" s="84"/>
    </row>
    <row r="10" spans="2:43" ht="39.950000000000003" customHeight="1" thickTop="1" thickBot="1" x14ac:dyDescent="0.3">
      <c r="B10" s="78"/>
      <c r="C10" s="75"/>
      <c r="D10" s="75"/>
      <c r="E10" s="75"/>
      <c r="F10" s="10" t="str">
        <f>IF(Tabla1[[#This Row],[Nombre del Contrato]]="","",IF(VLOOKUP(Tabla1[[#This Row],[Nombre del Contrato]],Tabla3[],31,FALSE)="","#N/A",IFERROR(VLOOKUP(Tabla1[[#This Row],[Nombre del Contrato]],Tabla3[],31,FALSE),"#N/A")))</f>
        <v/>
      </c>
      <c r="G10" s="10" t="str">
        <f>IF(Tabla1[[#This Row],[Nombre del Contrato]]="","",IF(VLOOKUP(Tabla1[[#This Row],[Nombre del Contrato]],Tabla3[],20,FALSE)="","#N/A",IFERROR(VLOOKUP(Tabla1[[#This Row],[Nombre del Contrato]],Tabla3[],20,FALSE),"#N/A")))</f>
        <v/>
      </c>
      <c r="H10" s="47" t="str">
        <f>IF(Tabla1[[#This Row],[Nombre del Contrato]]="","",IF(VLOOKUP(Tabla1[[#This Row],[Nombre del Contrato]],Tabla3[],22,FALSE)="","#N/A",IFERROR(VLOOKUP(Tabla1[[#This Row],[Nombre del Contrato]],Tabla3[],22,FALSE),"#N/A")))</f>
        <v/>
      </c>
      <c r="I10" s="81"/>
      <c r="J10" s="81"/>
      <c r="K10" s="75"/>
      <c r="L10" s="10" t="str">
        <f>IF(Tabla1[[#This Row],[Nombre del Contrato]]="","",IF(VLOOKUP(Tabla1[[#This Row],[Nombre del Contrato]],Tabla3[],6,FALSE)="","#N/A",IFERROR(VLOOKUP(Tabla1[[#This Row],[Nombre del Contrato]],Tabla3[],6,FALSE),"#N/A")))</f>
        <v/>
      </c>
      <c r="M10" s="55" t="str">
        <f>IF(Tabla1[[#This Row],[Nombre del Contrato]]="","",IF(VLOOKUP(Tabla1[[#This Row],[Nombre del Contrato]],Tabla3[],19,FALSE)="","#N/A",IFERROR(VLOOKUP(Tabla1[[#This Row],[Nombre del Contrato]],Tabla3[],19,FALSE),"#N/A")))</f>
        <v/>
      </c>
      <c r="N10" s="75"/>
      <c r="O10" s="75"/>
      <c r="P10" s="75"/>
      <c r="Q10" s="75"/>
      <c r="R10" s="75"/>
      <c r="S10" s="75"/>
      <c r="T10" s="75"/>
      <c r="U10" s="75"/>
      <c r="V10" s="75"/>
      <c r="W10" s="75"/>
      <c r="X10" s="75"/>
      <c r="Y10" s="75"/>
      <c r="Z10" s="75"/>
      <c r="AA10" s="75"/>
      <c r="AB10" s="75"/>
      <c r="AC10" s="75"/>
      <c r="AD10" s="75" t="str">
        <f>IF(SUM(Tabla1[[#This Row],[Primera Infancia]:[Adulto Mayor]])=0,"",SUM(Tabla1[[#This Row],[Primera Infancia]:[Adulto Mayor]]))</f>
        <v/>
      </c>
      <c r="AE10" s="75"/>
      <c r="AF10" s="75"/>
      <c r="AG10" s="10"/>
      <c r="AH10" s="10"/>
      <c r="AI10" s="88"/>
      <c r="AJ10" s="88"/>
      <c r="AK10" s="88"/>
      <c r="AL10" s="88"/>
      <c r="AM10" s="88"/>
      <c r="AN10" s="75"/>
      <c r="AO10" s="89"/>
      <c r="AP10" s="93"/>
      <c r="AQ10" s="84"/>
    </row>
    <row r="11" spans="2:43" ht="39.950000000000003" customHeight="1" thickTop="1" thickBot="1" x14ac:dyDescent="0.3">
      <c r="B11" s="78"/>
      <c r="C11" s="75"/>
      <c r="D11" s="75"/>
      <c r="E11" s="75"/>
      <c r="F11" s="10" t="str">
        <f>IF(Tabla1[[#This Row],[Nombre del Contrato]]="","",IF(VLOOKUP(Tabla1[[#This Row],[Nombre del Contrato]],Tabla3[],31,FALSE)="","#N/A",IFERROR(VLOOKUP(Tabla1[[#This Row],[Nombre del Contrato]],Tabla3[],31,FALSE),"#N/A")))</f>
        <v/>
      </c>
      <c r="G11" s="10" t="str">
        <f>IF(Tabla1[[#This Row],[Nombre del Contrato]]="","",IF(VLOOKUP(Tabla1[[#This Row],[Nombre del Contrato]],Tabla3[],20,FALSE)="","#N/A",IFERROR(VLOOKUP(Tabla1[[#This Row],[Nombre del Contrato]],Tabla3[],20,FALSE),"#N/A")))</f>
        <v/>
      </c>
      <c r="H11" s="47" t="str">
        <f>IF(Tabla1[[#This Row],[Nombre del Contrato]]="","",IF(VLOOKUP(Tabla1[[#This Row],[Nombre del Contrato]],Tabla3[],22,FALSE)="","#N/A",IFERROR(VLOOKUP(Tabla1[[#This Row],[Nombre del Contrato]],Tabla3[],22,FALSE),"#N/A")))</f>
        <v/>
      </c>
      <c r="I11" s="81"/>
      <c r="J11" s="81"/>
      <c r="K11" s="75"/>
      <c r="L11" s="10" t="str">
        <f>IF(Tabla1[[#This Row],[Nombre del Contrato]]="","",IF(VLOOKUP(Tabla1[[#This Row],[Nombre del Contrato]],Tabla3[],6,FALSE)="","#N/A",IFERROR(VLOOKUP(Tabla1[[#This Row],[Nombre del Contrato]],Tabla3[],6,FALSE),"#N/A")))</f>
        <v/>
      </c>
      <c r="M11" s="55" t="str">
        <f>IF(Tabla1[[#This Row],[Nombre del Contrato]]="","",IF(VLOOKUP(Tabla1[[#This Row],[Nombre del Contrato]],Tabla3[],19,FALSE)="","#N/A",IFERROR(VLOOKUP(Tabla1[[#This Row],[Nombre del Contrato]],Tabla3[],19,FALSE),"#N/A")))</f>
        <v/>
      </c>
      <c r="N11" s="75"/>
      <c r="O11" s="75"/>
      <c r="P11" s="75"/>
      <c r="Q11" s="75"/>
      <c r="R11" s="75"/>
      <c r="S11" s="75"/>
      <c r="T11" s="75"/>
      <c r="U11" s="75"/>
      <c r="V11" s="75"/>
      <c r="W11" s="75"/>
      <c r="X11" s="75"/>
      <c r="Y11" s="75"/>
      <c r="Z11" s="75"/>
      <c r="AA11" s="75"/>
      <c r="AB11" s="75"/>
      <c r="AC11" s="75"/>
      <c r="AD11" s="75" t="str">
        <f>IF(SUM(Tabla1[[#This Row],[Primera Infancia]:[Adulto Mayor]])=0,"",SUM(Tabla1[[#This Row],[Primera Infancia]:[Adulto Mayor]]))</f>
        <v/>
      </c>
      <c r="AE11" s="75"/>
      <c r="AF11" s="75"/>
      <c r="AG11" s="10"/>
      <c r="AH11" s="10"/>
      <c r="AI11" s="88"/>
      <c r="AJ11" s="88"/>
      <c r="AK11" s="88"/>
      <c r="AL11" s="88"/>
      <c r="AM11" s="88"/>
      <c r="AN11" s="75"/>
      <c r="AO11" s="89"/>
      <c r="AP11" s="93"/>
      <c r="AQ11" s="84"/>
    </row>
    <row r="12" spans="2:43" ht="39.950000000000003" customHeight="1" thickTop="1" thickBot="1" x14ac:dyDescent="0.3">
      <c r="B12" s="78"/>
      <c r="C12" s="75"/>
      <c r="D12" s="75"/>
      <c r="E12" s="75"/>
      <c r="F12" s="10" t="str">
        <f>IF(Tabla1[[#This Row],[Nombre del Contrato]]="","",IF(VLOOKUP(Tabla1[[#This Row],[Nombre del Contrato]],Tabla3[],31,FALSE)="","#N/A",IFERROR(VLOOKUP(Tabla1[[#This Row],[Nombre del Contrato]],Tabla3[],31,FALSE),"#N/A")))</f>
        <v/>
      </c>
      <c r="G12" s="10" t="str">
        <f>IF(Tabla1[[#This Row],[Nombre del Contrato]]="","",IF(VLOOKUP(Tabla1[[#This Row],[Nombre del Contrato]],Tabla3[],20,FALSE)="","#N/A",IFERROR(VLOOKUP(Tabla1[[#This Row],[Nombre del Contrato]],Tabla3[],20,FALSE),"#N/A")))</f>
        <v/>
      </c>
      <c r="H12" s="47" t="str">
        <f>IF(Tabla1[[#This Row],[Nombre del Contrato]]="","",IF(VLOOKUP(Tabla1[[#This Row],[Nombre del Contrato]],Tabla3[],22,FALSE)="","#N/A",IFERROR(VLOOKUP(Tabla1[[#This Row],[Nombre del Contrato]],Tabla3[],22,FALSE),"#N/A")))</f>
        <v/>
      </c>
      <c r="I12" s="81"/>
      <c r="J12" s="81"/>
      <c r="K12" s="75"/>
      <c r="L12" s="10" t="str">
        <f>IF(Tabla1[[#This Row],[Nombre del Contrato]]="","",IF(VLOOKUP(Tabla1[[#This Row],[Nombre del Contrato]],Tabla3[],6,FALSE)="","#N/A",IFERROR(VLOOKUP(Tabla1[[#This Row],[Nombre del Contrato]],Tabla3[],6,FALSE),"#N/A")))</f>
        <v/>
      </c>
      <c r="M12" s="55" t="str">
        <f>IF(Tabla1[[#This Row],[Nombre del Contrato]]="","",IF(VLOOKUP(Tabla1[[#This Row],[Nombre del Contrato]],Tabla3[],19,FALSE)="","#N/A",IFERROR(VLOOKUP(Tabla1[[#This Row],[Nombre del Contrato]],Tabla3[],19,FALSE),"#N/A")))</f>
        <v/>
      </c>
      <c r="N12" s="75"/>
      <c r="O12" s="75"/>
      <c r="P12" s="75"/>
      <c r="Q12" s="75"/>
      <c r="R12" s="75"/>
      <c r="S12" s="75"/>
      <c r="T12" s="75"/>
      <c r="U12" s="75"/>
      <c r="V12" s="75"/>
      <c r="W12" s="75"/>
      <c r="X12" s="75"/>
      <c r="Y12" s="75"/>
      <c r="Z12" s="75"/>
      <c r="AA12" s="75"/>
      <c r="AB12" s="75"/>
      <c r="AC12" s="75"/>
      <c r="AD12" s="75" t="str">
        <f>IF(SUM(Tabla1[[#This Row],[Primera Infancia]:[Adulto Mayor]])=0,"",SUM(Tabla1[[#This Row],[Primera Infancia]:[Adulto Mayor]]))</f>
        <v/>
      </c>
      <c r="AE12" s="75"/>
      <c r="AF12" s="75"/>
      <c r="AG12" s="10"/>
      <c r="AH12" s="10"/>
      <c r="AI12" s="88"/>
      <c r="AJ12" s="88"/>
      <c r="AK12" s="88"/>
      <c r="AL12" s="88"/>
      <c r="AM12" s="88"/>
      <c r="AN12" s="75"/>
      <c r="AO12" s="89"/>
      <c r="AP12" s="93"/>
      <c r="AQ12" s="84"/>
    </row>
    <row r="13" spans="2:43" ht="39.950000000000003" customHeight="1" thickTop="1" thickBot="1" x14ac:dyDescent="0.3">
      <c r="B13" s="78"/>
      <c r="C13" s="75"/>
      <c r="D13" s="75"/>
      <c r="E13" s="75"/>
      <c r="F13" s="10" t="str">
        <f>IF(Tabla1[[#This Row],[Nombre del Contrato]]="","",IF(VLOOKUP(Tabla1[[#This Row],[Nombre del Contrato]],Tabla3[],31,FALSE)="","#N/A",IFERROR(VLOOKUP(Tabla1[[#This Row],[Nombre del Contrato]],Tabla3[],31,FALSE),"#N/A")))</f>
        <v/>
      </c>
      <c r="G13" s="10" t="str">
        <f>IF(Tabla1[[#This Row],[Nombre del Contrato]]="","",IF(VLOOKUP(Tabla1[[#This Row],[Nombre del Contrato]],Tabla3[],20,FALSE)="","#N/A",IFERROR(VLOOKUP(Tabla1[[#This Row],[Nombre del Contrato]],Tabla3[],20,FALSE),"#N/A")))</f>
        <v/>
      </c>
      <c r="H13" s="47" t="str">
        <f>IF(Tabla1[[#This Row],[Nombre del Contrato]]="","",IF(VLOOKUP(Tabla1[[#This Row],[Nombre del Contrato]],Tabla3[],22,FALSE)="","#N/A",IFERROR(VLOOKUP(Tabla1[[#This Row],[Nombre del Contrato]],Tabla3[],22,FALSE),"#N/A")))</f>
        <v/>
      </c>
      <c r="I13" s="81"/>
      <c r="J13" s="81"/>
      <c r="K13" s="75"/>
      <c r="L13" s="10" t="str">
        <f>IF(Tabla1[[#This Row],[Nombre del Contrato]]="","",IF(VLOOKUP(Tabla1[[#This Row],[Nombre del Contrato]],Tabla3[],6,FALSE)="","#N/A",IFERROR(VLOOKUP(Tabla1[[#This Row],[Nombre del Contrato]],Tabla3[],6,FALSE),"#N/A")))</f>
        <v/>
      </c>
      <c r="M13" s="55" t="str">
        <f>IF(Tabla1[[#This Row],[Nombre del Contrato]]="","",IF(VLOOKUP(Tabla1[[#This Row],[Nombre del Contrato]],Tabla3[],19,FALSE)="","#N/A",IFERROR(VLOOKUP(Tabla1[[#This Row],[Nombre del Contrato]],Tabla3[],19,FALSE),"#N/A")))</f>
        <v/>
      </c>
      <c r="N13" s="75"/>
      <c r="O13" s="75"/>
      <c r="P13" s="75"/>
      <c r="Q13" s="75"/>
      <c r="R13" s="75"/>
      <c r="S13" s="75"/>
      <c r="T13" s="75"/>
      <c r="U13" s="75"/>
      <c r="V13" s="75"/>
      <c r="W13" s="75"/>
      <c r="X13" s="75"/>
      <c r="Y13" s="75"/>
      <c r="Z13" s="75"/>
      <c r="AA13" s="75"/>
      <c r="AB13" s="75"/>
      <c r="AC13" s="75"/>
      <c r="AD13" s="75" t="str">
        <f>IF(SUM(Tabla1[[#This Row],[Primera Infancia]:[Adulto Mayor]])=0,"",SUM(Tabla1[[#This Row],[Primera Infancia]:[Adulto Mayor]]))</f>
        <v/>
      </c>
      <c r="AE13" s="75"/>
      <c r="AF13" s="75"/>
      <c r="AG13" s="10"/>
      <c r="AH13" s="10"/>
      <c r="AI13" s="88"/>
      <c r="AJ13" s="88"/>
      <c r="AK13" s="88"/>
      <c r="AL13" s="88"/>
      <c r="AM13" s="88"/>
      <c r="AN13" s="75"/>
      <c r="AO13" s="89"/>
      <c r="AP13" s="93"/>
      <c r="AQ13" s="84"/>
    </row>
    <row r="14" spans="2:43" ht="39.950000000000003" customHeight="1" thickTop="1" thickBot="1" x14ac:dyDescent="0.3">
      <c r="B14" s="78"/>
      <c r="C14" s="75"/>
      <c r="D14" s="75"/>
      <c r="E14" s="75"/>
      <c r="F14" s="10" t="str">
        <f>IF(Tabla1[[#This Row],[Nombre del Contrato]]="","",IF(VLOOKUP(Tabla1[[#This Row],[Nombre del Contrato]],Tabla3[],31,FALSE)="","#N/A",IFERROR(VLOOKUP(Tabla1[[#This Row],[Nombre del Contrato]],Tabla3[],31,FALSE),"#N/A")))</f>
        <v/>
      </c>
      <c r="G14" s="10" t="str">
        <f>IF(Tabla1[[#This Row],[Nombre del Contrato]]="","",IF(VLOOKUP(Tabla1[[#This Row],[Nombre del Contrato]],Tabla3[],20,FALSE)="","#N/A",IFERROR(VLOOKUP(Tabla1[[#This Row],[Nombre del Contrato]],Tabla3[],20,FALSE),"#N/A")))</f>
        <v/>
      </c>
      <c r="H14" s="47" t="str">
        <f>IF(Tabla1[[#This Row],[Nombre del Contrato]]="","",IF(VLOOKUP(Tabla1[[#This Row],[Nombre del Contrato]],Tabla3[],22,FALSE)="","#N/A",IFERROR(VLOOKUP(Tabla1[[#This Row],[Nombre del Contrato]],Tabla3[],22,FALSE),"#N/A")))</f>
        <v/>
      </c>
      <c r="I14" s="81"/>
      <c r="J14" s="81"/>
      <c r="K14" s="75"/>
      <c r="L14" s="10" t="str">
        <f>IF(Tabla1[[#This Row],[Nombre del Contrato]]="","",IF(VLOOKUP(Tabla1[[#This Row],[Nombre del Contrato]],Tabla3[],6,FALSE)="","#N/A",IFERROR(VLOOKUP(Tabla1[[#This Row],[Nombre del Contrato]],Tabla3[],6,FALSE),"#N/A")))</f>
        <v/>
      </c>
      <c r="M14" s="55" t="str">
        <f>IF(Tabla1[[#This Row],[Nombre del Contrato]]="","",IF(VLOOKUP(Tabla1[[#This Row],[Nombre del Contrato]],Tabla3[],19,FALSE)="","#N/A",IFERROR(VLOOKUP(Tabla1[[#This Row],[Nombre del Contrato]],Tabla3[],19,FALSE),"#N/A")))</f>
        <v/>
      </c>
      <c r="N14" s="75"/>
      <c r="O14" s="75"/>
      <c r="P14" s="75"/>
      <c r="Q14" s="75"/>
      <c r="R14" s="75"/>
      <c r="S14" s="75"/>
      <c r="T14" s="75"/>
      <c r="U14" s="75"/>
      <c r="V14" s="75"/>
      <c r="W14" s="75"/>
      <c r="X14" s="75"/>
      <c r="Y14" s="75"/>
      <c r="Z14" s="75"/>
      <c r="AA14" s="75"/>
      <c r="AB14" s="75"/>
      <c r="AC14" s="75"/>
      <c r="AD14" s="75" t="str">
        <f>IF(SUM(Tabla1[[#This Row],[Primera Infancia]:[Adulto Mayor]])=0,"",SUM(Tabla1[[#This Row],[Primera Infancia]:[Adulto Mayor]]))</f>
        <v/>
      </c>
      <c r="AE14" s="75"/>
      <c r="AF14" s="75"/>
      <c r="AG14" s="10"/>
      <c r="AH14" s="10"/>
      <c r="AI14" s="88"/>
      <c r="AJ14" s="88"/>
      <c r="AK14" s="88"/>
      <c r="AL14" s="88"/>
      <c r="AM14" s="88"/>
      <c r="AN14" s="75"/>
      <c r="AO14" s="89"/>
      <c r="AP14" s="93"/>
      <c r="AQ14" s="84"/>
    </row>
    <row r="15" spans="2:43" ht="39.950000000000003" customHeight="1" thickTop="1" thickBot="1" x14ac:dyDescent="0.3">
      <c r="B15" s="78"/>
      <c r="C15" s="75"/>
      <c r="D15" s="75"/>
      <c r="E15" s="75"/>
      <c r="F15" s="10" t="str">
        <f>IF(Tabla1[[#This Row],[Nombre del Contrato]]="","",IF(VLOOKUP(Tabla1[[#This Row],[Nombre del Contrato]],Tabla3[],31,FALSE)="","#N/A",IFERROR(VLOOKUP(Tabla1[[#This Row],[Nombre del Contrato]],Tabla3[],31,FALSE),"#N/A")))</f>
        <v/>
      </c>
      <c r="G15" s="10" t="str">
        <f>IF(Tabla1[[#This Row],[Nombre del Contrato]]="","",IF(VLOOKUP(Tabla1[[#This Row],[Nombre del Contrato]],Tabla3[],20,FALSE)="","#N/A",IFERROR(VLOOKUP(Tabla1[[#This Row],[Nombre del Contrato]],Tabla3[],20,FALSE),"#N/A")))</f>
        <v/>
      </c>
      <c r="H15" s="47" t="str">
        <f>IF(Tabla1[[#This Row],[Nombre del Contrato]]="","",IF(VLOOKUP(Tabla1[[#This Row],[Nombre del Contrato]],Tabla3[],22,FALSE)="","#N/A",IFERROR(VLOOKUP(Tabla1[[#This Row],[Nombre del Contrato]],Tabla3[],22,FALSE),"#N/A")))</f>
        <v/>
      </c>
      <c r="I15" s="81"/>
      <c r="J15" s="81"/>
      <c r="K15" s="75"/>
      <c r="L15" s="10" t="str">
        <f>IF(Tabla1[[#This Row],[Nombre del Contrato]]="","",IF(VLOOKUP(Tabla1[[#This Row],[Nombre del Contrato]],Tabla3[],6,FALSE)="","#N/A",IFERROR(VLOOKUP(Tabla1[[#This Row],[Nombre del Contrato]],Tabla3[],6,FALSE),"#N/A")))</f>
        <v/>
      </c>
      <c r="M15" s="55" t="str">
        <f>IF(Tabla1[[#This Row],[Nombre del Contrato]]="","",IF(VLOOKUP(Tabla1[[#This Row],[Nombre del Contrato]],Tabla3[],19,FALSE)="","#N/A",IFERROR(VLOOKUP(Tabla1[[#This Row],[Nombre del Contrato]],Tabla3[],19,FALSE),"#N/A")))</f>
        <v/>
      </c>
      <c r="N15" s="75"/>
      <c r="O15" s="75"/>
      <c r="P15" s="75"/>
      <c r="Q15" s="75"/>
      <c r="R15" s="75"/>
      <c r="S15" s="75"/>
      <c r="T15" s="75"/>
      <c r="U15" s="75"/>
      <c r="V15" s="75"/>
      <c r="W15" s="75"/>
      <c r="X15" s="75"/>
      <c r="Y15" s="75"/>
      <c r="Z15" s="75"/>
      <c r="AA15" s="75"/>
      <c r="AB15" s="75"/>
      <c r="AC15" s="75"/>
      <c r="AD15" s="75" t="str">
        <f>IF(SUM(Tabla1[[#This Row],[Primera Infancia]:[Adulto Mayor]])=0,"",SUM(Tabla1[[#This Row],[Primera Infancia]:[Adulto Mayor]]))</f>
        <v/>
      </c>
      <c r="AE15" s="75"/>
      <c r="AF15" s="75"/>
      <c r="AG15" s="10"/>
      <c r="AH15" s="10"/>
      <c r="AI15" s="88"/>
      <c r="AJ15" s="88"/>
      <c r="AK15" s="88"/>
      <c r="AL15" s="88"/>
      <c r="AM15" s="88"/>
      <c r="AN15" s="75"/>
      <c r="AO15" s="89"/>
      <c r="AP15" s="93"/>
      <c r="AQ15" s="84"/>
    </row>
    <row r="16" spans="2:43" ht="39.950000000000003" customHeight="1" thickTop="1" thickBot="1" x14ac:dyDescent="0.3">
      <c r="B16" s="78"/>
      <c r="C16" s="75"/>
      <c r="D16" s="75"/>
      <c r="E16" s="75"/>
      <c r="F16" s="10" t="str">
        <f>IF(Tabla1[[#This Row],[Nombre del Contrato]]="","",IF(VLOOKUP(Tabla1[[#This Row],[Nombre del Contrato]],Tabla3[],31,FALSE)="","#N/A",IFERROR(VLOOKUP(Tabla1[[#This Row],[Nombre del Contrato]],Tabla3[],31,FALSE),"#N/A")))</f>
        <v/>
      </c>
      <c r="G16" s="10" t="str">
        <f>IF(Tabla1[[#This Row],[Nombre del Contrato]]="","",IF(VLOOKUP(Tabla1[[#This Row],[Nombre del Contrato]],Tabla3[],20,FALSE)="","#N/A",IFERROR(VLOOKUP(Tabla1[[#This Row],[Nombre del Contrato]],Tabla3[],20,FALSE),"#N/A")))</f>
        <v/>
      </c>
      <c r="H16" s="47" t="str">
        <f>IF(Tabla1[[#This Row],[Nombre del Contrato]]="","",IF(VLOOKUP(Tabla1[[#This Row],[Nombre del Contrato]],Tabla3[],22,FALSE)="","#N/A",IFERROR(VLOOKUP(Tabla1[[#This Row],[Nombre del Contrato]],Tabla3[],22,FALSE),"#N/A")))</f>
        <v/>
      </c>
      <c r="I16" s="81"/>
      <c r="J16" s="81"/>
      <c r="K16" s="75"/>
      <c r="L16" s="10" t="str">
        <f>IF(Tabla1[[#This Row],[Nombre del Contrato]]="","",IF(VLOOKUP(Tabla1[[#This Row],[Nombre del Contrato]],Tabla3[],6,FALSE)="","#N/A",IFERROR(VLOOKUP(Tabla1[[#This Row],[Nombre del Contrato]],Tabla3[],6,FALSE),"#N/A")))</f>
        <v/>
      </c>
      <c r="M16" s="55" t="str">
        <f>IF(Tabla1[[#This Row],[Nombre del Contrato]]="","",IF(VLOOKUP(Tabla1[[#This Row],[Nombre del Contrato]],Tabla3[],19,FALSE)="","#N/A",IFERROR(VLOOKUP(Tabla1[[#This Row],[Nombre del Contrato]],Tabla3[],19,FALSE),"#N/A")))</f>
        <v/>
      </c>
      <c r="N16" s="75"/>
      <c r="O16" s="75"/>
      <c r="P16" s="75"/>
      <c r="Q16" s="75"/>
      <c r="R16" s="75"/>
      <c r="S16" s="75"/>
      <c r="T16" s="75"/>
      <c r="U16" s="75"/>
      <c r="V16" s="75"/>
      <c r="W16" s="75"/>
      <c r="X16" s="75"/>
      <c r="Y16" s="75"/>
      <c r="Z16" s="75"/>
      <c r="AA16" s="75"/>
      <c r="AB16" s="75"/>
      <c r="AC16" s="75"/>
      <c r="AD16" s="75" t="str">
        <f>IF(SUM(Tabla1[[#This Row],[Primera Infancia]:[Adulto Mayor]])=0,"",SUM(Tabla1[[#This Row],[Primera Infancia]:[Adulto Mayor]]))</f>
        <v/>
      </c>
      <c r="AE16" s="75"/>
      <c r="AF16" s="75"/>
      <c r="AG16" s="10"/>
      <c r="AH16" s="10"/>
      <c r="AI16" s="88"/>
      <c r="AJ16" s="88"/>
      <c r="AK16" s="88"/>
      <c r="AL16" s="88"/>
      <c r="AM16" s="88"/>
      <c r="AN16" s="75"/>
      <c r="AO16" s="89"/>
      <c r="AP16" s="93"/>
      <c r="AQ16" s="84"/>
    </row>
    <row r="17" spans="2:43" ht="39.950000000000003" customHeight="1" thickTop="1" thickBot="1" x14ac:dyDescent="0.3">
      <c r="B17" s="78"/>
      <c r="C17" s="75"/>
      <c r="D17" s="75"/>
      <c r="E17" s="75"/>
      <c r="F17" s="10" t="str">
        <f>IF(Tabla1[[#This Row],[Nombre del Contrato]]="","",IF(VLOOKUP(Tabla1[[#This Row],[Nombre del Contrato]],Tabla3[],31,FALSE)="","#N/A",IFERROR(VLOOKUP(Tabla1[[#This Row],[Nombre del Contrato]],Tabla3[],31,FALSE),"#N/A")))</f>
        <v/>
      </c>
      <c r="G17" s="10" t="str">
        <f>IF(Tabla1[[#This Row],[Nombre del Contrato]]="","",IF(VLOOKUP(Tabla1[[#This Row],[Nombre del Contrato]],Tabla3[],20,FALSE)="","#N/A",IFERROR(VLOOKUP(Tabla1[[#This Row],[Nombre del Contrato]],Tabla3[],20,FALSE),"#N/A")))</f>
        <v/>
      </c>
      <c r="H17" s="47" t="str">
        <f>IF(Tabla1[[#This Row],[Nombre del Contrato]]="","",IF(VLOOKUP(Tabla1[[#This Row],[Nombre del Contrato]],Tabla3[],22,FALSE)="","#N/A",IFERROR(VLOOKUP(Tabla1[[#This Row],[Nombre del Contrato]],Tabla3[],22,FALSE),"#N/A")))</f>
        <v/>
      </c>
      <c r="I17" s="81"/>
      <c r="J17" s="81"/>
      <c r="K17" s="75"/>
      <c r="L17" s="10" t="str">
        <f>IF(Tabla1[[#This Row],[Nombre del Contrato]]="","",IF(VLOOKUP(Tabla1[[#This Row],[Nombre del Contrato]],Tabla3[],6,FALSE)="","#N/A",IFERROR(VLOOKUP(Tabla1[[#This Row],[Nombre del Contrato]],Tabla3[],6,FALSE),"#N/A")))</f>
        <v/>
      </c>
      <c r="M17" s="55" t="str">
        <f>IF(Tabla1[[#This Row],[Nombre del Contrato]]="","",IF(VLOOKUP(Tabla1[[#This Row],[Nombre del Contrato]],Tabla3[],19,FALSE)="","#N/A",IFERROR(VLOOKUP(Tabla1[[#This Row],[Nombre del Contrato]],Tabla3[],19,FALSE),"#N/A")))</f>
        <v/>
      </c>
      <c r="N17" s="75"/>
      <c r="O17" s="75"/>
      <c r="P17" s="75"/>
      <c r="Q17" s="75"/>
      <c r="R17" s="75"/>
      <c r="S17" s="75"/>
      <c r="T17" s="75"/>
      <c r="U17" s="75"/>
      <c r="V17" s="75"/>
      <c r="W17" s="75"/>
      <c r="X17" s="75"/>
      <c r="Y17" s="75"/>
      <c r="Z17" s="75"/>
      <c r="AA17" s="75"/>
      <c r="AB17" s="75"/>
      <c r="AC17" s="75"/>
      <c r="AD17" s="75" t="str">
        <f>IF(SUM(Tabla1[[#This Row],[Primera Infancia]:[Adulto Mayor]])=0,"",SUM(Tabla1[[#This Row],[Primera Infancia]:[Adulto Mayor]]))</f>
        <v/>
      </c>
      <c r="AE17" s="75"/>
      <c r="AF17" s="75"/>
      <c r="AG17" s="10"/>
      <c r="AH17" s="10"/>
      <c r="AI17" s="88"/>
      <c r="AJ17" s="88"/>
      <c r="AK17" s="88"/>
      <c r="AL17" s="88"/>
      <c r="AM17" s="88"/>
      <c r="AN17" s="75"/>
      <c r="AO17" s="89"/>
      <c r="AP17" s="93"/>
      <c r="AQ17" s="84"/>
    </row>
    <row r="18" spans="2:43" ht="39.950000000000003" customHeight="1" thickTop="1" thickBot="1" x14ac:dyDescent="0.3">
      <c r="B18" s="78"/>
      <c r="C18" s="75"/>
      <c r="D18" s="75"/>
      <c r="E18" s="75"/>
      <c r="F18" s="10" t="str">
        <f>IF(Tabla1[[#This Row],[Nombre del Contrato]]="","",IF(VLOOKUP(Tabla1[[#This Row],[Nombre del Contrato]],Tabla3[],31,FALSE)="","#N/A",IFERROR(VLOOKUP(Tabla1[[#This Row],[Nombre del Contrato]],Tabla3[],31,FALSE),"#N/A")))</f>
        <v/>
      </c>
      <c r="G18" s="10" t="str">
        <f>IF(Tabla1[[#This Row],[Nombre del Contrato]]="","",IF(VLOOKUP(Tabla1[[#This Row],[Nombre del Contrato]],Tabla3[],20,FALSE)="","#N/A",IFERROR(VLOOKUP(Tabla1[[#This Row],[Nombre del Contrato]],Tabla3[],20,FALSE),"#N/A")))</f>
        <v/>
      </c>
      <c r="H18" s="47" t="str">
        <f>IF(Tabla1[[#This Row],[Nombre del Contrato]]="","",IF(VLOOKUP(Tabla1[[#This Row],[Nombre del Contrato]],Tabla3[],22,FALSE)="","#N/A",IFERROR(VLOOKUP(Tabla1[[#This Row],[Nombre del Contrato]],Tabla3[],22,FALSE),"#N/A")))</f>
        <v/>
      </c>
      <c r="I18" s="81"/>
      <c r="J18" s="81"/>
      <c r="K18" s="75"/>
      <c r="L18" s="10" t="str">
        <f>IF(Tabla1[[#This Row],[Nombre del Contrato]]="","",IF(VLOOKUP(Tabla1[[#This Row],[Nombre del Contrato]],Tabla3[],6,FALSE)="","#N/A",IFERROR(VLOOKUP(Tabla1[[#This Row],[Nombre del Contrato]],Tabla3[],6,FALSE),"#N/A")))</f>
        <v/>
      </c>
      <c r="M18" s="55" t="str">
        <f>IF(Tabla1[[#This Row],[Nombre del Contrato]]="","",IF(VLOOKUP(Tabla1[[#This Row],[Nombre del Contrato]],Tabla3[],19,FALSE)="","#N/A",IFERROR(VLOOKUP(Tabla1[[#This Row],[Nombre del Contrato]],Tabla3[],19,FALSE),"#N/A")))</f>
        <v/>
      </c>
      <c r="N18" s="75"/>
      <c r="O18" s="75"/>
      <c r="P18" s="75"/>
      <c r="Q18" s="75"/>
      <c r="R18" s="75"/>
      <c r="S18" s="75"/>
      <c r="T18" s="75"/>
      <c r="U18" s="75"/>
      <c r="V18" s="75"/>
      <c r="W18" s="75"/>
      <c r="X18" s="75"/>
      <c r="Y18" s="75"/>
      <c r="Z18" s="75"/>
      <c r="AA18" s="75"/>
      <c r="AB18" s="75"/>
      <c r="AC18" s="75"/>
      <c r="AD18" s="75" t="str">
        <f>IF(SUM(Tabla1[[#This Row],[Primera Infancia]:[Adulto Mayor]])=0,"",SUM(Tabla1[[#This Row],[Primera Infancia]:[Adulto Mayor]]))</f>
        <v/>
      </c>
      <c r="AE18" s="75"/>
      <c r="AF18" s="75"/>
      <c r="AG18" s="10"/>
      <c r="AH18" s="10"/>
      <c r="AI18" s="88"/>
      <c r="AJ18" s="88"/>
      <c r="AK18" s="88"/>
      <c r="AL18" s="88"/>
      <c r="AM18" s="88"/>
      <c r="AN18" s="75"/>
      <c r="AO18" s="89"/>
      <c r="AP18" s="93"/>
      <c r="AQ18" s="84"/>
    </row>
    <row r="19" spans="2:43" ht="39.950000000000003" customHeight="1" thickTop="1" thickBot="1" x14ac:dyDescent="0.3">
      <c r="B19" s="78"/>
      <c r="C19" s="75"/>
      <c r="D19" s="75"/>
      <c r="E19" s="75"/>
      <c r="F19" s="10" t="str">
        <f>IF(Tabla1[[#This Row],[Nombre del Contrato]]="","",IF(VLOOKUP(Tabla1[[#This Row],[Nombre del Contrato]],Tabla3[],31,FALSE)="","#N/A",IFERROR(VLOOKUP(Tabla1[[#This Row],[Nombre del Contrato]],Tabla3[],31,FALSE),"#N/A")))</f>
        <v/>
      </c>
      <c r="G19" s="10" t="str">
        <f>IF(Tabla1[[#This Row],[Nombre del Contrato]]="","",IF(VLOOKUP(Tabla1[[#This Row],[Nombre del Contrato]],Tabla3[],20,FALSE)="","#N/A",IFERROR(VLOOKUP(Tabla1[[#This Row],[Nombre del Contrato]],Tabla3[],20,FALSE),"#N/A")))</f>
        <v/>
      </c>
      <c r="H19" s="47" t="str">
        <f>IF(Tabla1[[#This Row],[Nombre del Contrato]]="","",IF(VLOOKUP(Tabla1[[#This Row],[Nombre del Contrato]],Tabla3[],22,FALSE)="","#N/A",IFERROR(VLOOKUP(Tabla1[[#This Row],[Nombre del Contrato]],Tabla3[],22,FALSE),"#N/A")))</f>
        <v/>
      </c>
      <c r="I19" s="81"/>
      <c r="J19" s="81"/>
      <c r="K19" s="75"/>
      <c r="L19" s="10" t="str">
        <f>IF(Tabla1[[#This Row],[Nombre del Contrato]]="","",IF(VLOOKUP(Tabla1[[#This Row],[Nombre del Contrato]],Tabla3[],6,FALSE)="","#N/A",IFERROR(VLOOKUP(Tabla1[[#This Row],[Nombre del Contrato]],Tabla3[],6,FALSE),"#N/A")))</f>
        <v/>
      </c>
      <c r="M19" s="55" t="str">
        <f>IF(Tabla1[[#This Row],[Nombre del Contrato]]="","",IF(VLOOKUP(Tabla1[[#This Row],[Nombre del Contrato]],Tabla3[],19,FALSE)="","#N/A",IFERROR(VLOOKUP(Tabla1[[#This Row],[Nombre del Contrato]],Tabla3[],19,FALSE),"#N/A")))</f>
        <v/>
      </c>
      <c r="N19" s="75"/>
      <c r="O19" s="75"/>
      <c r="P19" s="75"/>
      <c r="Q19" s="75"/>
      <c r="R19" s="75"/>
      <c r="S19" s="75"/>
      <c r="T19" s="75"/>
      <c r="U19" s="75"/>
      <c r="V19" s="75"/>
      <c r="W19" s="75"/>
      <c r="X19" s="75"/>
      <c r="Y19" s="75"/>
      <c r="Z19" s="75"/>
      <c r="AA19" s="75"/>
      <c r="AB19" s="75"/>
      <c r="AC19" s="75"/>
      <c r="AD19" s="75" t="str">
        <f>IF(SUM(Tabla1[[#This Row],[Primera Infancia]:[Adulto Mayor]])=0,"",SUM(Tabla1[[#This Row],[Primera Infancia]:[Adulto Mayor]]))</f>
        <v/>
      </c>
      <c r="AE19" s="75"/>
      <c r="AF19" s="75"/>
      <c r="AG19" s="10"/>
      <c r="AH19" s="10"/>
      <c r="AI19" s="88"/>
      <c r="AJ19" s="88"/>
      <c r="AK19" s="88"/>
      <c r="AL19" s="88"/>
      <c r="AM19" s="88"/>
      <c r="AN19" s="75"/>
      <c r="AO19" s="89"/>
      <c r="AP19" s="93"/>
      <c r="AQ19" s="84"/>
    </row>
    <row r="20" spans="2:43" ht="39.950000000000003" customHeight="1" thickTop="1" thickBot="1" x14ac:dyDescent="0.3">
      <c r="B20" s="78"/>
      <c r="C20" s="75"/>
      <c r="D20" s="75"/>
      <c r="E20" s="75"/>
      <c r="F20" s="10" t="str">
        <f>IF(Tabla1[[#This Row],[Nombre del Contrato]]="","",IF(VLOOKUP(Tabla1[[#This Row],[Nombre del Contrato]],Tabla3[],31,FALSE)="","#N/A",IFERROR(VLOOKUP(Tabla1[[#This Row],[Nombre del Contrato]],Tabla3[],31,FALSE),"#N/A")))</f>
        <v/>
      </c>
      <c r="G20" s="10" t="str">
        <f>IF(Tabla1[[#This Row],[Nombre del Contrato]]="","",IF(VLOOKUP(Tabla1[[#This Row],[Nombre del Contrato]],Tabla3[],20,FALSE)="","#N/A",IFERROR(VLOOKUP(Tabla1[[#This Row],[Nombre del Contrato]],Tabla3[],20,FALSE),"#N/A")))</f>
        <v/>
      </c>
      <c r="H20" s="47" t="str">
        <f>IF(Tabla1[[#This Row],[Nombre del Contrato]]="","",IF(VLOOKUP(Tabla1[[#This Row],[Nombre del Contrato]],Tabla3[],22,FALSE)="","#N/A",IFERROR(VLOOKUP(Tabla1[[#This Row],[Nombre del Contrato]],Tabla3[],22,FALSE),"#N/A")))</f>
        <v/>
      </c>
      <c r="I20" s="81"/>
      <c r="J20" s="81"/>
      <c r="K20" s="75"/>
      <c r="L20" s="10" t="str">
        <f>IF(Tabla1[[#This Row],[Nombre del Contrato]]="","",IF(VLOOKUP(Tabla1[[#This Row],[Nombre del Contrato]],Tabla3[],6,FALSE)="","#N/A",IFERROR(VLOOKUP(Tabla1[[#This Row],[Nombre del Contrato]],Tabla3[],6,FALSE),"#N/A")))</f>
        <v/>
      </c>
      <c r="M20" s="55" t="str">
        <f>IF(Tabla1[[#This Row],[Nombre del Contrato]]="","",IF(VLOOKUP(Tabla1[[#This Row],[Nombre del Contrato]],Tabla3[],19,FALSE)="","#N/A",IFERROR(VLOOKUP(Tabla1[[#This Row],[Nombre del Contrato]],Tabla3[],19,FALSE),"#N/A")))</f>
        <v/>
      </c>
      <c r="N20" s="75"/>
      <c r="O20" s="75"/>
      <c r="P20" s="75"/>
      <c r="Q20" s="75"/>
      <c r="R20" s="75"/>
      <c r="S20" s="75"/>
      <c r="T20" s="75"/>
      <c r="U20" s="75"/>
      <c r="V20" s="75"/>
      <c r="W20" s="75"/>
      <c r="X20" s="75"/>
      <c r="Y20" s="75"/>
      <c r="Z20" s="75"/>
      <c r="AA20" s="75"/>
      <c r="AB20" s="75"/>
      <c r="AC20" s="75"/>
      <c r="AD20" s="75" t="str">
        <f>IF(SUM(Tabla1[[#This Row],[Primera Infancia]:[Adulto Mayor]])=0,"",SUM(Tabla1[[#This Row],[Primera Infancia]:[Adulto Mayor]]))</f>
        <v/>
      </c>
      <c r="AE20" s="75"/>
      <c r="AF20" s="75"/>
      <c r="AG20" s="10"/>
      <c r="AH20" s="10"/>
      <c r="AI20" s="88"/>
      <c r="AJ20" s="88"/>
      <c r="AK20" s="88"/>
      <c r="AL20" s="88"/>
      <c r="AM20" s="88"/>
      <c r="AN20" s="75"/>
      <c r="AO20" s="89"/>
      <c r="AP20" s="93"/>
      <c r="AQ20" s="84"/>
    </row>
    <row r="21" spans="2:43" ht="39.950000000000003" customHeight="1" thickTop="1" thickBot="1" x14ac:dyDescent="0.3">
      <c r="B21" s="78"/>
      <c r="C21" s="75"/>
      <c r="D21" s="75"/>
      <c r="E21" s="75"/>
      <c r="F21" s="10" t="str">
        <f>IF(Tabla1[[#This Row],[Nombre del Contrato]]="","",IF(VLOOKUP(Tabla1[[#This Row],[Nombre del Contrato]],Tabla3[],31,FALSE)="","#N/A",IFERROR(VLOOKUP(Tabla1[[#This Row],[Nombre del Contrato]],Tabla3[],31,FALSE),"#N/A")))</f>
        <v/>
      </c>
      <c r="G21" s="10" t="str">
        <f>IF(Tabla1[[#This Row],[Nombre del Contrato]]="","",IF(VLOOKUP(Tabla1[[#This Row],[Nombre del Contrato]],Tabla3[],20,FALSE)="","#N/A",IFERROR(VLOOKUP(Tabla1[[#This Row],[Nombre del Contrato]],Tabla3[],20,FALSE),"#N/A")))</f>
        <v/>
      </c>
      <c r="H21" s="47" t="str">
        <f>IF(Tabla1[[#This Row],[Nombre del Contrato]]="","",IF(VLOOKUP(Tabla1[[#This Row],[Nombre del Contrato]],Tabla3[],22,FALSE)="","#N/A",IFERROR(VLOOKUP(Tabla1[[#This Row],[Nombre del Contrato]],Tabla3[],22,FALSE),"#N/A")))</f>
        <v/>
      </c>
      <c r="I21" s="81"/>
      <c r="J21" s="81"/>
      <c r="K21" s="75"/>
      <c r="L21" s="10" t="str">
        <f>IF(Tabla1[[#This Row],[Nombre del Contrato]]="","",IF(VLOOKUP(Tabla1[[#This Row],[Nombre del Contrato]],Tabla3[],6,FALSE)="","#N/A",IFERROR(VLOOKUP(Tabla1[[#This Row],[Nombre del Contrato]],Tabla3[],6,FALSE),"#N/A")))</f>
        <v/>
      </c>
      <c r="M21" s="55" t="str">
        <f>IF(Tabla1[[#This Row],[Nombre del Contrato]]="","",IF(VLOOKUP(Tabla1[[#This Row],[Nombre del Contrato]],Tabla3[],19,FALSE)="","#N/A",IFERROR(VLOOKUP(Tabla1[[#This Row],[Nombre del Contrato]],Tabla3[],19,FALSE),"#N/A")))</f>
        <v/>
      </c>
      <c r="N21" s="75"/>
      <c r="O21" s="75"/>
      <c r="P21" s="75"/>
      <c r="Q21" s="75"/>
      <c r="R21" s="75"/>
      <c r="S21" s="75"/>
      <c r="T21" s="75"/>
      <c r="U21" s="75"/>
      <c r="V21" s="75"/>
      <c r="W21" s="75"/>
      <c r="X21" s="75"/>
      <c r="Y21" s="75"/>
      <c r="Z21" s="75"/>
      <c r="AA21" s="75"/>
      <c r="AB21" s="75"/>
      <c r="AC21" s="75"/>
      <c r="AD21" s="75" t="str">
        <f>IF(SUM(Tabla1[[#This Row],[Primera Infancia]:[Adulto Mayor]])=0,"",SUM(Tabla1[[#This Row],[Primera Infancia]:[Adulto Mayor]]))</f>
        <v/>
      </c>
      <c r="AE21" s="75"/>
      <c r="AF21" s="75"/>
      <c r="AG21" s="10"/>
      <c r="AH21" s="10"/>
      <c r="AI21" s="88"/>
      <c r="AJ21" s="88"/>
      <c r="AK21" s="88"/>
      <c r="AL21" s="88"/>
      <c r="AM21" s="88"/>
      <c r="AN21" s="75"/>
      <c r="AO21" s="89"/>
      <c r="AP21" s="93"/>
      <c r="AQ21" s="84"/>
    </row>
    <row r="22" spans="2:43" ht="39.950000000000003" customHeight="1" thickTop="1" thickBot="1" x14ac:dyDescent="0.3">
      <c r="B22" s="78"/>
      <c r="C22" s="75"/>
      <c r="D22" s="75"/>
      <c r="E22" s="75"/>
      <c r="F22" s="10" t="str">
        <f>IF(Tabla1[[#This Row],[Nombre del Contrato]]="","",IF(VLOOKUP(Tabla1[[#This Row],[Nombre del Contrato]],Tabla3[],31,FALSE)="","#N/A",IFERROR(VLOOKUP(Tabla1[[#This Row],[Nombre del Contrato]],Tabla3[],31,FALSE),"#N/A")))</f>
        <v/>
      </c>
      <c r="G22" s="10" t="str">
        <f>IF(Tabla1[[#This Row],[Nombre del Contrato]]="","",IF(VLOOKUP(Tabla1[[#This Row],[Nombre del Contrato]],Tabla3[],20,FALSE)="","#N/A",IFERROR(VLOOKUP(Tabla1[[#This Row],[Nombre del Contrato]],Tabla3[],20,FALSE),"#N/A")))</f>
        <v/>
      </c>
      <c r="H22" s="47" t="str">
        <f>IF(Tabla1[[#This Row],[Nombre del Contrato]]="","",IF(VLOOKUP(Tabla1[[#This Row],[Nombre del Contrato]],Tabla3[],22,FALSE)="","#N/A",IFERROR(VLOOKUP(Tabla1[[#This Row],[Nombre del Contrato]],Tabla3[],22,FALSE),"#N/A")))</f>
        <v/>
      </c>
      <c r="I22" s="81"/>
      <c r="J22" s="81"/>
      <c r="K22" s="75"/>
      <c r="L22" s="10" t="str">
        <f>IF(Tabla1[[#This Row],[Nombre del Contrato]]="","",IF(VLOOKUP(Tabla1[[#This Row],[Nombre del Contrato]],Tabla3[],6,FALSE)="","#N/A",IFERROR(VLOOKUP(Tabla1[[#This Row],[Nombre del Contrato]],Tabla3[],6,FALSE),"#N/A")))</f>
        <v/>
      </c>
      <c r="M22" s="55" t="str">
        <f>IF(Tabla1[[#This Row],[Nombre del Contrato]]="","",IF(VLOOKUP(Tabla1[[#This Row],[Nombre del Contrato]],Tabla3[],19,FALSE)="","#N/A",IFERROR(VLOOKUP(Tabla1[[#This Row],[Nombre del Contrato]],Tabla3[],19,FALSE),"#N/A")))</f>
        <v/>
      </c>
      <c r="N22" s="75"/>
      <c r="O22" s="75"/>
      <c r="P22" s="75"/>
      <c r="Q22" s="75"/>
      <c r="R22" s="75"/>
      <c r="S22" s="75"/>
      <c r="T22" s="75"/>
      <c r="U22" s="75"/>
      <c r="V22" s="75"/>
      <c r="W22" s="75"/>
      <c r="X22" s="75"/>
      <c r="Y22" s="75"/>
      <c r="Z22" s="75"/>
      <c r="AA22" s="75"/>
      <c r="AB22" s="75"/>
      <c r="AC22" s="75"/>
      <c r="AD22" s="75" t="str">
        <f>IF(SUM(Tabla1[[#This Row],[Primera Infancia]:[Adulto Mayor]])=0,"",SUM(Tabla1[[#This Row],[Primera Infancia]:[Adulto Mayor]]))</f>
        <v/>
      </c>
      <c r="AE22" s="75"/>
      <c r="AF22" s="75"/>
      <c r="AG22" s="10"/>
      <c r="AH22" s="10"/>
      <c r="AI22" s="88"/>
      <c r="AJ22" s="88"/>
      <c r="AK22" s="88"/>
      <c r="AL22" s="88"/>
      <c r="AM22" s="88"/>
      <c r="AN22" s="75"/>
      <c r="AO22" s="89"/>
      <c r="AP22" s="93"/>
      <c r="AQ22" s="84"/>
    </row>
    <row r="23" spans="2:43" ht="39.950000000000003" customHeight="1" thickTop="1" thickBot="1" x14ac:dyDescent="0.3">
      <c r="B23" s="78"/>
      <c r="C23" s="75"/>
      <c r="D23" s="75"/>
      <c r="E23" s="75"/>
      <c r="F23" s="10" t="str">
        <f>IF(Tabla1[[#This Row],[Nombre del Contrato]]="","",IF(VLOOKUP(Tabla1[[#This Row],[Nombre del Contrato]],Tabla3[],31,FALSE)="","#N/A",IFERROR(VLOOKUP(Tabla1[[#This Row],[Nombre del Contrato]],Tabla3[],31,FALSE),"#N/A")))</f>
        <v/>
      </c>
      <c r="G23" s="10" t="str">
        <f>IF(Tabla1[[#This Row],[Nombre del Contrato]]="","",IF(VLOOKUP(Tabla1[[#This Row],[Nombre del Contrato]],Tabla3[],20,FALSE)="","#N/A",IFERROR(VLOOKUP(Tabla1[[#This Row],[Nombre del Contrato]],Tabla3[],20,FALSE),"#N/A")))</f>
        <v/>
      </c>
      <c r="H23" s="47" t="str">
        <f>IF(Tabla1[[#This Row],[Nombre del Contrato]]="","",IF(VLOOKUP(Tabla1[[#This Row],[Nombre del Contrato]],Tabla3[],22,FALSE)="","#N/A",IFERROR(VLOOKUP(Tabla1[[#This Row],[Nombre del Contrato]],Tabla3[],22,FALSE),"#N/A")))</f>
        <v/>
      </c>
      <c r="I23" s="81"/>
      <c r="J23" s="81"/>
      <c r="K23" s="75"/>
      <c r="L23" s="10" t="str">
        <f>IF(Tabla1[[#This Row],[Nombre del Contrato]]="","",IF(VLOOKUP(Tabla1[[#This Row],[Nombre del Contrato]],Tabla3[],6,FALSE)="","#N/A",IFERROR(VLOOKUP(Tabla1[[#This Row],[Nombre del Contrato]],Tabla3[],6,FALSE),"#N/A")))</f>
        <v/>
      </c>
      <c r="M23" s="55" t="str">
        <f>IF(Tabla1[[#This Row],[Nombre del Contrato]]="","",IF(VLOOKUP(Tabla1[[#This Row],[Nombre del Contrato]],Tabla3[],19,FALSE)="","#N/A",IFERROR(VLOOKUP(Tabla1[[#This Row],[Nombre del Contrato]],Tabla3[],19,FALSE),"#N/A")))</f>
        <v/>
      </c>
      <c r="N23" s="75"/>
      <c r="O23" s="75"/>
      <c r="P23" s="75"/>
      <c r="Q23" s="75"/>
      <c r="R23" s="75"/>
      <c r="S23" s="75"/>
      <c r="T23" s="75"/>
      <c r="U23" s="75"/>
      <c r="V23" s="75"/>
      <c r="W23" s="75"/>
      <c r="X23" s="75"/>
      <c r="Y23" s="75"/>
      <c r="Z23" s="75"/>
      <c r="AA23" s="75"/>
      <c r="AB23" s="75"/>
      <c r="AC23" s="75"/>
      <c r="AD23" s="75" t="str">
        <f>IF(SUM(Tabla1[[#This Row],[Primera Infancia]:[Adulto Mayor]])=0,"",SUM(Tabla1[[#This Row],[Primera Infancia]:[Adulto Mayor]]))</f>
        <v/>
      </c>
      <c r="AE23" s="75"/>
      <c r="AF23" s="75"/>
      <c r="AG23" s="10"/>
      <c r="AH23" s="10"/>
      <c r="AI23" s="88"/>
      <c r="AJ23" s="88"/>
      <c r="AK23" s="88"/>
      <c r="AL23" s="88"/>
      <c r="AM23" s="88"/>
      <c r="AN23" s="75"/>
      <c r="AO23" s="89"/>
      <c r="AP23" s="93"/>
      <c r="AQ23" s="84"/>
    </row>
    <row r="24" spans="2:43" ht="39.950000000000003" customHeight="1" thickTop="1" thickBot="1" x14ac:dyDescent="0.3">
      <c r="B24" s="78"/>
      <c r="C24" s="75"/>
      <c r="D24" s="75"/>
      <c r="E24" s="75"/>
      <c r="F24" s="10" t="str">
        <f>IF(Tabla1[[#This Row],[Nombre del Contrato]]="","",IF(VLOOKUP(Tabla1[[#This Row],[Nombre del Contrato]],Tabla3[],31,FALSE)="","#N/A",IFERROR(VLOOKUP(Tabla1[[#This Row],[Nombre del Contrato]],Tabla3[],31,FALSE),"#N/A")))</f>
        <v/>
      </c>
      <c r="G24" s="10" t="str">
        <f>IF(Tabla1[[#This Row],[Nombre del Contrato]]="","",IF(VLOOKUP(Tabla1[[#This Row],[Nombre del Contrato]],Tabla3[],20,FALSE)="","#N/A",IFERROR(VLOOKUP(Tabla1[[#This Row],[Nombre del Contrato]],Tabla3[],20,FALSE),"#N/A")))</f>
        <v/>
      </c>
      <c r="H24" s="47" t="str">
        <f>IF(Tabla1[[#This Row],[Nombre del Contrato]]="","",IF(VLOOKUP(Tabla1[[#This Row],[Nombre del Contrato]],Tabla3[],22,FALSE)="","#N/A",IFERROR(VLOOKUP(Tabla1[[#This Row],[Nombre del Contrato]],Tabla3[],22,FALSE),"#N/A")))</f>
        <v/>
      </c>
      <c r="I24" s="81"/>
      <c r="J24" s="81"/>
      <c r="K24" s="75"/>
      <c r="L24" s="10" t="str">
        <f>IF(Tabla1[[#This Row],[Nombre del Contrato]]="","",IF(VLOOKUP(Tabla1[[#This Row],[Nombre del Contrato]],Tabla3[],6,FALSE)="","#N/A",IFERROR(VLOOKUP(Tabla1[[#This Row],[Nombre del Contrato]],Tabla3[],6,FALSE),"#N/A")))</f>
        <v/>
      </c>
      <c r="M24" s="55" t="str">
        <f>IF(Tabla1[[#This Row],[Nombre del Contrato]]="","",IF(VLOOKUP(Tabla1[[#This Row],[Nombre del Contrato]],Tabla3[],19,FALSE)="","#N/A",IFERROR(VLOOKUP(Tabla1[[#This Row],[Nombre del Contrato]],Tabla3[],19,FALSE),"#N/A")))</f>
        <v/>
      </c>
      <c r="N24" s="75"/>
      <c r="O24" s="75"/>
      <c r="P24" s="75"/>
      <c r="Q24" s="75"/>
      <c r="R24" s="75"/>
      <c r="S24" s="75"/>
      <c r="T24" s="75"/>
      <c r="U24" s="75"/>
      <c r="V24" s="75"/>
      <c r="W24" s="75"/>
      <c r="X24" s="75"/>
      <c r="Y24" s="75"/>
      <c r="Z24" s="75"/>
      <c r="AA24" s="75"/>
      <c r="AB24" s="75"/>
      <c r="AC24" s="75"/>
      <c r="AD24" s="75" t="str">
        <f>IF(SUM(Tabla1[[#This Row],[Primera Infancia]:[Adulto Mayor]])=0,"",SUM(Tabla1[[#This Row],[Primera Infancia]:[Adulto Mayor]]))</f>
        <v/>
      </c>
      <c r="AE24" s="75"/>
      <c r="AF24" s="75"/>
      <c r="AG24" s="10"/>
      <c r="AH24" s="10"/>
      <c r="AI24" s="88"/>
      <c r="AJ24" s="88"/>
      <c r="AK24" s="88"/>
      <c r="AL24" s="88"/>
      <c r="AM24" s="88"/>
      <c r="AN24" s="75"/>
      <c r="AO24" s="89"/>
      <c r="AP24" s="93"/>
      <c r="AQ24" s="84"/>
    </row>
    <row r="25" spans="2:43" ht="39.950000000000003" customHeight="1" thickTop="1" thickBot="1" x14ac:dyDescent="0.3">
      <c r="B25" s="78"/>
      <c r="C25" s="75"/>
      <c r="D25" s="75"/>
      <c r="E25" s="75"/>
      <c r="F25" s="10" t="str">
        <f>IF(Tabla1[[#This Row],[Nombre del Contrato]]="","",IF(VLOOKUP(Tabla1[[#This Row],[Nombre del Contrato]],Tabla3[],31,FALSE)="","#N/A",IFERROR(VLOOKUP(Tabla1[[#This Row],[Nombre del Contrato]],Tabla3[],31,FALSE),"#N/A")))</f>
        <v/>
      </c>
      <c r="G25" s="10" t="str">
        <f>IF(Tabla1[[#This Row],[Nombre del Contrato]]="","",IF(VLOOKUP(Tabla1[[#This Row],[Nombre del Contrato]],Tabla3[],20,FALSE)="","#N/A",IFERROR(VLOOKUP(Tabla1[[#This Row],[Nombre del Contrato]],Tabla3[],20,FALSE),"#N/A")))</f>
        <v/>
      </c>
      <c r="H25" s="47" t="str">
        <f>IF(Tabla1[[#This Row],[Nombre del Contrato]]="","",IF(VLOOKUP(Tabla1[[#This Row],[Nombre del Contrato]],Tabla3[],22,FALSE)="","#N/A",IFERROR(VLOOKUP(Tabla1[[#This Row],[Nombre del Contrato]],Tabla3[],22,FALSE),"#N/A")))</f>
        <v/>
      </c>
      <c r="I25" s="81"/>
      <c r="J25" s="81"/>
      <c r="K25" s="75"/>
      <c r="L25" s="10" t="str">
        <f>IF(Tabla1[[#This Row],[Nombre del Contrato]]="","",IF(VLOOKUP(Tabla1[[#This Row],[Nombre del Contrato]],Tabla3[],6,FALSE)="","#N/A",IFERROR(VLOOKUP(Tabla1[[#This Row],[Nombre del Contrato]],Tabla3[],6,FALSE),"#N/A")))</f>
        <v/>
      </c>
      <c r="M25" s="55" t="str">
        <f>IF(Tabla1[[#This Row],[Nombre del Contrato]]="","",IF(VLOOKUP(Tabla1[[#This Row],[Nombre del Contrato]],Tabla3[],19,FALSE)="","#N/A",IFERROR(VLOOKUP(Tabla1[[#This Row],[Nombre del Contrato]],Tabla3[],19,FALSE),"#N/A")))</f>
        <v/>
      </c>
      <c r="N25" s="75"/>
      <c r="O25" s="75"/>
      <c r="P25" s="75"/>
      <c r="Q25" s="75"/>
      <c r="R25" s="75"/>
      <c r="S25" s="75"/>
      <c r="T25" s="75"/>
      <c r="U25" s="75"/>
      <c r="V25" s="75"/>
      <c r="W25" s="75"/>
      <c r="X25" s="75"/>
      <c r="Y25" s="75"/>
      <c r="Z25" s="75"/>
      <c r="AA25" s="75"/>
      <c r="AB25" s="75"/>
      <c r="AC25" s="75"/>
      <c r="AD25" s="75" t="str">
        <f>IF(SUM(Tabla1[[#This Row],[Primera Infancia]:[Adulto Mayor]])=0,"",SUM(Tabla1[[#This Row],[Primera Infancia]:[Adulto Mayor]]))</f>
        <v/>
      </c>
      <c r="AE25" s="75"/>
      <c r="AF25" s="75"/>
      <c r="AG25" s="10"/>
      <c r="AH25" s="10"/>
      <c r="AI25" s="88"/>
      <c r="AJ25" s="88"/>
      <c r="AK25" s="88"/>
      <c r="AL25" s="88"/>
      <c r="AM25" s="88"/>
      <c r="AN25" s="75"/>
      <c r="AO25" s="89"/>
      <c r="AP25" s="93"/>
      <c r="AQ25" s="84"/>
    </row>
    <row r="26" spans="2:43" ht="39.950000000000003" customHeight="1" thickTop="1" thickBot="1" x14ac:dyDescent="0.3">
      <c r="B26" s="78"/>
      <c r="C26" s="75"/>
      <c r="D26" s="75"/>
      <c r="E26" s="75"/>
      <c r="F26" s="10" t="str">
        <f>IF(Tabla1[[#This Row],[Nombre del Contrato]]="","",IF(VLOOKUP(Tabla1[[#This Row],[Nombre del Contrato]],Tabla3[],31,FALSE)="","#N/A",IFERROR(VLOOKUP(Tabla1[[#This Row],[Nombre del Contrato]],Tabla3[],31,FALSE),"#N/A")))</f>
        <v/>
      </c>
      <c r="G26" s="10" t="str">
        <f>IF(Tabla1[[#This Row],[Nombre del Contrato]]="","",IF(VLOOKUP(Tabla1[[#This Row],[Nombre del Contrato]],Tabla3[],20,FALSE)="","#N/A",IFERROR(VLOOKUP(Tabla1[[#This Row],[Nombre del Contrato]],Tabla3[],20,FALSE),"#N/A")))</f>
        <v/>
      </c>
      <c r="H26" s="47" t="str">
        <f>IF(Tabla1[[#This Row],[Nombre del Contrato]]="","",IF(VLOOKUP(Tabla1[[#This Row],[Nombre del Contrato]],Tabla3[],22,FALSE)="","#N/A",IFERROR(VLOOKUP(Tabla1[[#This Row],[Nombre del Contrato]],Tabla3[],22,FALSE),"#N/A")))</f>
        <v/>
      </c>
      <c r="I26" s="81"/>
      <c r="J26" s="81"/>
      <c r="K26" s="75"/>
      <c r="L26" s="10" t="str">
        <f>IF(Tabla1[[#This Row],[Nombre del Contrato]]="","",IF(VLOOKUP(Tabla1[[#This Row],[Nombre del Contrato]],Tabla3[],6,FALSE)="","#N/A",IFERROR(VLOOKUP(Tabla1[[#This Row],[Nombre del Contrato]],Tabla3[],6,FALSE),"#N/A")))</f>
        <v/>
      </c>
      <c r="M26" s="55" t="str">
        <f>IF(Tabla1[[#This Row],[Nombre del Contrato]]="","",IF(VLOOKUP(Tabla1[[#This Row],[Nombre del Contrato]],Tabla3[],19,FALSE)="","#N/A",IFERROR(VLOOKUP(Tabla1[[#This Row],[Nombre del Contrato]],Tabla3[],19,FALSE),"#N/A")))</f>
        <v/>
      </c>
      <c r="N26" s="75"/>
      <c r="O26" s="75"/>
      <c r="P26" s="75"/>
      <c r="Q26" s="75"/>
      <c r="R26" s="75"/>
      <c r="S26" s="75"/>
      <c r="T26" s="75"/>
      <c r="U26" s="75"/>
      <c r="V26" s="75"/>
      <c r="W26" s="75"/>
      <c r="X26" s="75"/>
      <c r="Y26" s="75"/>
      <c r="Z26" s="75"/>
      <c r="AA26" s="75"/>
      <c r="AB26" s="75"/>
      <c r="AC26" s="75"/>
      <c r="AD26" s="75" t="str">
        <f>IF(SUM(Tabla1[[#This Row],[Primera Infancia]:[Adulto Mayor]])=0,"",SUM(Tabla1[[#This Row],[Primera Infancia]:[Adulto Mayor]]))</f>
        <v/>
      </c>
      <c r="AE26" s="75"/>
      <c r="AF26" s="75"/>
      <c r="AG26" s="10"/>
      <c r="AH26" s="10"/>
      <c r="AI26" s="88"/>
      <c r="AJ26" s="88"/>
      <c r="AK26" s="88"/>
      <c r="AL26" s="88"/>
      <c r="AM26" s="88"/>
      <c r="AN26" s="75"/>
      <c r="AO26" s="89"/>
      <c r="AP26" s="93"/>
      <c r="AQ26" s="84"/>
    </row>
    <row r="27" spans="2:43" ht="39.950000000000003" customHeight="1" thickTop="1" thickBot="1" x14ac:dyDescent="0.3">
      <c r="B27" s="78"/>
      <c r="C27" s="75"/>
      <c r="D27" s="75"/>
      <c r="E27" s="75"/>
      <c r="F27" s="10" t="str">
        <f>IF(Tabla1[[#This Row],[Nombre del Contrato]]="","",IF(VLOOKUP(Tabla1[[#This Row],[Nombre del Contrato]],Tabla3[],31,FALSE)="","#N/A",IFERROR(VLOOKUP(Tabla1[[#This Row],[Nombre del Contrato]],Tabla3[],31,FALSE),"#N/A")))</f>
        <v/>
      </c>
      <c r="G27" s="10" t="str">
        <f>IF(Tabla1[[#This Row],[Nombre del Contrato]]="","",IF(VLOOKUP(Tabla1[[#This Row],[Nombre del Contrato]],Tabla3[],20,FALSE)="","#N/A",IFERROR(VLOOKUP(Tabla1[[#This Row],[Nombre del Contrato]],Tabla3[],20,FALSE),"#N/A")))</f>
        <v/>
      </c>
      <c r="H27" s="47" t="str">
        <f>IF(Tabla1[[#This Row],[Nombre del Contrato]]="","",IF(VLOOKUP(Tabla1[[#This Row],[Nombre del Contrato]],Tabla3[],22,FALSE)="","#N/A",IFERROR(VLOOKUP(Tabla1[[#This Row],[Nombre del Contrato]],Tabla3[],22,FALSE),"#N/A")))</f>
        <v/>
      </c>
      <c r="I27" s="81"/>
      <c r="J27" s="81"/>
      <c r="K27" s="75"/>
      <c r="L27" s="10" t="str">
        <f>IF(Tabla1[[#This Row],[Nombre del Contrato]]="","",IF(VLOOKUP(Tabla1[[#This Row],[Nombre del Contrato]],Tabla3[],6,FALSE)="","#N/A",IFERROR(VLOOKUP(Tabla1[[#This Row],[Nombre del Contrato]],Tabla3[],6,FALSE),"#N/A")))</f>
        <v/>
      </c>
      <c r="M27" s="55" t="str">
        <f>IF(Tabla1[[#This Row],[Nombre del Contrato]]="","",IF(VLOOKUP(Tabla1[[#This Row],[Nombre del Contrato]],Tabla3[],19,FALSE)="","#N/A",IFERROR(VLOOKUP(Tabla1[[#This Row],[Nombre del Contrato]],Tabla3[],19,FALSE),"#N/A")))</f>
        <v/>
      </c>
      <c r="N27" s="75"/>
      <c r="O27" s="75"/>
      <c r="P27" s="75"/>
      <c r="Q27" s="75"/>
      <c r="R27" s="75"/>
      <c r="S27" s="75"/>
      <c r="T27" s="75"/>
      <c r="U27" s="75"/>
      <c r="V27" s="75"/>
      <c r="W27" s="75"/>
      <c r="X27" s="75"/>
      <c r="Y27" s="75"/>
      <c r="Z27" s="75"/>
      <c r="AA27" s="75"/>
      <c r="AB27" s="75"/>
      <c r="AC27" s="75"/>
      <c r="AD27" s="75" t="str">
        <f>IF(SUM(Tabla1[[#This Row],[Primera Infancia]:[Adulto Mayor]])=0,"",SUM(Tabla1[[#This Row],[Primera Infancia]:[Adulto Mayor]]))</f>
        <v/>
      </c>
      <c r="AE27" s="75"/>
      <c r="AF27" s="75"/>
      <c r="AG27" s="10"/>
      <c r="AH27" s="10"/>
      <c r="AI27" s="88"/>
      <c r="AJ27" s="88"/>
      <c r="AK27" s="88"/>
      <c r="AL27" s="88"/>
      <c r="AM27" s="88"/>
      <c r="AN27" s="75"/>
      <c r="AO27" s="89"/>
      <c r="AP27" s="93"/>
      <c r="AQ27" s="84"/>
    </row>
    <row r="28" spans="2:43" ht="39.950000000000003" customHeight="1" thickTop="1" thickBot="1" x14ac:dyDescent="0.3">
      <c r="B28" s="78"/>
      <c r="C28" s="75"/>
      <c r="D28" s="75"/>
      <c r="E28" s="75"/>
      <c r="F28" s="10" t="str">
        <f>IF(Tabla1[[#This Row],[Nombre del Contrato]]="","",IF(VLOOKUP(Tabla1[[#This Row],[Nombre del Contrato]],Tabla3[],31,FALSE)="","#N/A",IFERROR(VLOOKUP(Tabla1[[#This Row],[Nombre del Contrato]],Tabla3[],31,FALSE),"#N/A")))</f>
        <v/>
      </c>
      <c r="G28" s="10" t="str">
        <f>IF(Tabla1[[#This Row],[Nombre del Contrato]]="","",IF(VLOOKUP(Tabla1[[#This Row],[Nombre del Contrato]],Tabla3[],20,FALSE)="","#N/A",IFERROR(VLOOKUP(Tabla1[[#This Row],[Nombre del Contrato]],Tabla3[],20,FALSE),"#N/A")))</f>
        <v/>
      </c>
      <c r="H28" s="47" t="str">
        <f>IF(Tabla1[[#This Row],[Nombre del Contrato]]="","",IF(VLOOKUP(Tabla1[[#This Row],[Nombre del Contrato]],Tabla3[],22,FALSE)="","#N/A",IFERROR(VLOOKUP(Tabla1[[#This Row],[Nombre del Contrato]],Tabla3[],22,FALSE),"#N/A")))</f>
        <v/>
      </c>
      <c r="I28" s="81"/>
      <c r="J28" s="81"/>
      <c r="K28" s="75"/>
      <c r="L28" s="10" t="str">
        <f>IF(Tabla1[[#This Row],[Nombre del Contrato]]="","",IF(VLOOKUP(Tabla1[[#This Row],[Nombre del Contrato]],Tabla3[],6,FALSE)="","#N/A",IFERROR(VLOOKUP(Tabla1[[#This Row],[Nombre del Contrato]],Tabla3[],6,FALSE),"#N/A")))</f>
        <v/>
      </c>
      <c r="M28" s="55" t="str">
        <f>IF(Tabla1[[#This Row],[Nombre del Contrato]]="","",IF(VLOOKUP(Tabla1[[#This Row],[Nombre del Contrato]],Tabla3[],19,FALSE)="","#N/A",IFERROR(VLOOKUP(Tabla1[[#This Row],[Nombre del Contrato]],Tabla3[],19,FALSE),"#N/A")))</f>
        <v/>
      </c>
      <c r="N28" s="75"/>
      <c r="O28" s="75"/>
      <c r="P28" s="75"/>
      <c r="Q28" s="75"/>
      <c r="R28" s="75"/>
      <c r="S28" s="75"/>
      <c r="T28" s="75"/>
      <c r="U28" s="75"/>
      <c r="V28" s="75"/>
      <c r="W28" s="75"/>
      <c r="X28" s="75"/>
      <c r="Y28" s="75"/>
      <c r="Z28" s="75"/>
      <c r="AA28" s="75"/>
      <c r="AB28" s="75"/>
      <c r="AC28" s="75"/>
      <c r="AD28" s="75" t="str">
        <f>IF(SUM(Tabla1[[#This Row],[Primera Infancia]:[Adulto Mayor]])=0,"",SUM(Tabla1[[#This Row],[Primera Infancia]:[Adulto Mayor]]))</f>
        <v/>
      </c>
      <c r="AE28" s="75"/>
      <c r="AF28" s="75"/>
      <c r="AG28" s="10"/>
      <c r="AH28" s="10"/>
      <c r="AI28" s="88"/>
      <c r="AJ28" s="88"/>
      <c r="AK28" s="88"/>
      <c r="AL28" s="88"/>
      <c r="AM28" s="88"/>
      <c r="AN28" s="75"/>
      <c r="AO28" s="89"/>
      <c r="AP28" s="93"/>
      <c r="AQ28" s="84"/>
    </row>
    <row r="29" spans="2:43" ht="39.950000000000003" customHeight="1" thickTop="1" thickBot="1" x14ac:dyDescent="0.3">
      <c r="B29" s="78"/>
      <c r="C29" s="75"/>
      <c r="D29" s="75"/>
      <c r="E29" s="75"/>
      <c r="F29" s="10" t="str">
        <f>IF(Tabla1[[#This Row],[Nombre del Contrato]]="","",IF(VLOOKUP(Tabla1[[#This Row],[Nombre del Contrato]],Tabla3[],31,FALSE)="","#N/A",IFERROR(VLOOKUP(Tabla1[[#This Row],[Nombre del Contrato]],Tabla3[],31,FALSE),"#N/A")))</f>
        <v/>
      </c>
      <c r="G29" s="10" t="str">
        <f>IF(Tabla1[[#This Row],[Nombre del Contrato]]="","",IF(VLOOKUP(Tabla1[[#This Row],[Nombre del Contrato]],Tabla3[],20,FALSE)="","#N/A",IFERROR(VLOOKUP(Tabla1[[#This Row],[Nombre del Contrato]],Tabla3[],20,FALSE),"#N/A")))</f>
        <v/>
      </c>
      <c r="H29" s="47" t="str">
        <f>IF(Tabla1[[#This Row],[Nombre del Contrato]]="","",IF(VLOOKUP(Tabla1[[#This Row],[Nombre del Contrato]],Tabla3[],22,FALSE)="","#N/A",IFERROR(VLOOKUP(Tabla1[[#This Row],[Nombre del Contrato]],Tabla3[],22,FALSE),"#N/A")))</f>
        <v/>
      </c>
      <c r="I29" s="81"/>
      <c r="J29" s="81"/>
      <c r="K29" s="75"/>
      <c r="L29" s="10" t="str">
        <f>IF(Tabla1[[#This Row],[Nombre del Contrato]]="","",IF(VLOOKUP(Tabla1[[#This Row],[Nombre del Contrato]],Tabla3[],6,FALSE)="","#N/A",IFERROR(VLOOKUP(Tabla1[[#This Row],[Nombre del Contrato]],Tabla3[],6,FALSE),"#N/A")))</f>
        <v/>
      </c>
      <c r="M29" s="55" t="str">
        <f>IF(Tabla1[[#This Row],[Nombre del Contrato]]="","",IF(VLOOKUP(Tabla1[[#This Row],[Nombre del Contrato]],Tabla3[],19,FALSE)="","#N/A",IFERROR(VLOOKUP(Tabla1[[#This Row],[Nombre del Contrato]],Tabla3[],19,FALSE),"#N/A")))</f>
        <v/>
      </c>
      <c r="N29" s="75"/>
      <c r="O29" s="75"/>
      <c r="P29" s="75"/>
      <c r="Q29" s="75"/>
      <c r="R29" s="75"/>
      <c r="S29" s="75"/>
      <c r="T29" s="75"/>
      <c r="U29" s="75"/>
      <c r="V29" s="75"/>
      <c r="W29" s="75"/>
      <c r="X29" s="75"/>
      <c r="Y29" s="75"/>
      <c r="Z29" s="75"/>
      <c r="AA29" s="75"/>
      <c r="AB29" s="75"/>
      <c r="AC29" s="75"/>
      <c r="AD29" s="75" t="str">
        <f>IF(SUM(Tabla1[[#This Row],[Primera Infancia]:[Adulto Mayor]])=0,"",SUM(Tabla1[[#This Row],[Primera Infancia]:[Adulto Mayor]]))</f>
        <v/>
      </c>
      <c r="AE29" s="75"/>
      <c r="AF29" s="75"/>
      <c r="AG29" s="10"/>
      <c r="AH29" s="10"/>
      <c r="AI29" s="88"/>
      <c r="AJ29" s="88"/>
      <c r="AK29" s="88"/>
      <c r="AL29" s="88"/>
      <c r="AM29" s="88"/>
      <c r="AN29" s="75"/>
      <c r="AO29" s="89"/>
      <c r="AP29" s="93"/>
      <c r="AQ29" s="84"/>
    </row>
    <row r="30" spans="2:43" ht="39.950000000000003" customHeight="1" thickTop="1" thickBot="1" x14ac:dyDescent="0.3">
      <c r="B30" s="78"/>
      <c r="C30" s="75"/>
      <c r="D30" s="75"/>
      <c r="E30" s="75"/>
      <c r="F30" s="10" t="str">
        <f>IF(Tabla1[[#This Row],[Nombre del Contrato]]="","",IF(VLOOKUP(Tabla1[[#This Row],[Nombre del Contrato]],Tabla3[],31,FALSE)="","#N/A",IFERROR(VLOOKUP(Tabla1[[#This Row],[Nombre del Contrato]],Tabla3[],31,FALSE),"#N/A")))</f>
        <v/>
      </c>
      <c r="G30" s="10" t="str">
        <f>IF(Tabla1[[#This Row],[Nombre del Contrato]]="","",IF(VLOOKUP(Tabla1[[#This Row],[Nombre del Contrato]],Tabla3[],20,FALSE)="","#N/A",IFERROR(VLOOKUP(Tabla1[[#This Row],[Nombre del Contrato]],Tabla3[],20,FALSE),"#N/A")))</f>
        <v/>
      </c>
      <c r="H30" s="47" t="str">
        <f>IF(Tabla1[[#This Row],[Nombre del Contrato]]="","",IF(VLOOKUP(Tabla1[[#This Row],[Nombre del Contrato]],Tabla3[],22,FALSE)="","#N/A",IFERROR(VLOOKUP(Tabla1[[#This Row],[Nombre del Contrato]],Tabla3[],22,FALSE),"#N/A")))</f>
        <v/>
      </c>
      <c r="I30" s="81"/>
      <c r="J30" s="81"/>
      <c r="K30" s="75"/>
      <c r="L30" s="10" t="str">
        <f>IF(Tabla1[[#This Row],[Nombre del Contrato]]="","",IF(VLOOKUP(Tabla1[[#This Row],[Nombre del Contrato]],Tabla3[],6,FALSE)="","#N/A",IFERROR(VLOOKUP(Tabla1[[#This Row],[Nombre del Contrato]],Tabla3[],6,FALSE),"#N/A")))</f>
        <v/>
      </c>
      <c r="M30" s="55" t="str">
        <f>IF(Tabla1[[#This Row],[Nombre del Contrato]]="","",IF(VLOOKUP(Tabla1[[#This Row],[Nombre del Contrato]],Tabla3[],19,FALSE)="","#N/A",IFERROR(VLOOKUP(Tabla1[[#This Row],[Nombre del Contrato]],Tabla3[],19,FALSE),"#N/A")))</f>
        <v/>
      </c>
      <c r="N30" s="75"/>
      <c r="O30" s="75"/>
      <c r="P30" s="75"/>
      <c r="Q30" s="75"/>
      <c r="R30" s="75"/>
      <c r="S30" s="75"/>
      <c r="T30" s="75"/>
      <c r="U30" s="75"/>
      <c r="V30" s="75"/>
      <c r="W30" s="75"/>
      <c r="X30" s="75"/>
      <c r="Y30" s="75"/>
      <c r="Z30" s="75"/>
      <c r="AA30" s="75"/>
      <c r="AB30" s="75"/>
      <c r="AC30" s="75"/>
      <c r="AD30" s="75" t="str">
        <f>IF(SUM(Tabla1[[#This Row],[Primera Infancia]:[Adulto Mayor]])=0,"",SUM(Tabla1[[#This Row],[Primera Infancia]:[Adulto Mayor]]))</f>
        <v/>
      </c>
      <c r="AE30" s="75"/>
      <c r="AF30" s="75"/>
      <c r="AG30" s="10"/>
      <c r="AH30" s="10"/>
      <c r="AI30" s="88"/>
      <c r="AJ30" s="88"/>
      <c r="AK30" s="88"/>
      <c r="AL30" s="88"/>
      <c r="AM30" s="88"/>
      <c r="AN30" s="75"/>
      <c r="AO30" s="89"/>
      <c r="AP30" s="93"/>
      <c r="AQ30" s="84"/>
    </row>
    <row r="31" spans="2:43" ht="39.950000000000003" customHeight="1" thickTop="1" thickBot="1" x14ac:dyDescent="0.3">
      <c r="B31" s="78"/>
      <c r="C31" s="75"/>
      <c r="D31" s="75"/>
      <c r="E31" s="75"/>
      <c r="F31" s="10" t="str">
        <f>IF(Tabla1[[#This Row],[Nombre del Contrato]]="","",IF(VLOOKUP(Tabla1[[#This Row],[Nombre del Contrato]],Tabla3[],31,FALSE)="","#N/A",IFERROR(VLOOKUP(Tabla1[[#This Row],[Nombre del Contrato]],Tabla3[],31,FALSE),"#N/A")))</f>
        <v/>
      </c>
      <c r="G31" s="10" t="str">
        <f>IF(Tabla1[[#This Row],[Nombre del Contrato]]="","",IF(VLOOKUP(Tabla1[[#This Row],[Nombre del Contrato]],Tabla3[],20,FALSE)="","#N/A",IFERROR(VLOOKUP(Tabla1[[#This Row],[Nombre del Contrato]],Tabla3[],20,FALSE),"#N/A")))</f>
        <v/>
      </c>
      <c r="H31" s="47" t="str">
        <f>IF(Tabla1[[#This Row],[Nombre del Contrato]]="","",IF(VLOOKUP(Tabla1[[#This Row],[Nombre del Contrato]],Tabla3[],22,FALSE)="","#N/A",IFERROR(VLOOKUP(Tabla1[[#This Row],[Nombre del Contrato]],Tabla3[],22,FALSE),"#N/A")))</f>
        <v/>
      </c>
      <c r="I31" s="81"/>
      <c r="J31" s="81"/>
      <c r="K31" s="75"/>
      <c r="L31" s="10" t="str">
        <f>IF(Tabla1[[#This Row],[Nombre del Contrato]]="","",IF(VLOOKUP(Tabla1[[#This Row],[Nombre del Contrato]],Tabla3[],6,FALSE)="","#N/A",IFERROR(VLOOKUP(Tabla1[[#This Row],[Nombre del Contrato]],Tabla3[],6,FALSE),"#N/A")))</f>
        <v/>
      </c>
      <c r="M31" s="55" t="str">
        <f>IF(Tabla1[[#This Row],[Nombre del Contrato]]="","",IF(VLOOKUP(Tabla1[[#This Row],[Nombre del Contrato]],Tabla3[],19,FALSE)="","#N/A",IFERROR(VLOOKUP(Tabla1[[#This Row],[Nombre del Contrato]],Tabla3[],19,FALSE),"#N/A")))</f>
        <v/>
      </c>
      <c r="N31" s="75"/>
      <c r="O31" s="75"/>
      <c r="P31" s="75"/>
      <c r="Q31" s="75"/>
      <c r="R31" s="75"/>
      <c r="S31" s="75"/>
      <c r="T31" s="75"/>
      <c r="U31" s="75"/>
      <c r="V31" s="75"/>
      <c r="W31" s="75"/>
      <c r="X31" s="75"/>
      <c r="Y31" s="75"/>
      <c r="Z31" s="75"/>
      <c r="AA31" s="75"/>
      <c r="AB31" s="75"/>
      <c r="AC31" s="75"/>
      <c r="AD31" s="75" t="str">
        <f>IF(SUM(Tabla1[[#This Row],[Primera Infancia]:[Adulto Mayor]])=0,"",SUM(Tabla1[[#This Row],[Primera Infancia]:[Adulto Mayor]]))</f>
        <v/>
      </c>
      <c r="AE31" s="75"/>
      <c r="AF31" s="75"/>
      <c r="AG31" s="10"/>
      <c r="AH31" s="10"/>
      <c r="AI31" s="88"/>
      <c r="AJ31" s="88"/>
      <c r="AK31" s="88"/>
      <c r="AL31" s="88"/>
      <c r="AM31" s="88"/>
      <c r="AN31" s="75"/>
      <c r="AO31" s="89"/>
      <c r="AP31" s="93"/>
      <c r="AQ31" s="84"/>
    </row>
    <row r="32" spans="2:43" ht="39.950000000000003" customHeight="1" thickTop="1" thickBot="1" x14ac:dyDescent="0.3">
      <c r="B32" s="78"/>
      <c r="C32" s="75"/>
      <c r="D32" s="75"/>
      <c r="E32" s="75"/>
      <c r="F32" s="10" t="str">
        <f>IF(Tabla1[[#This Row],[Nombre del Contrato]]="","",IF(VLOOKUP(Tabla1[[#This Row],[Nombre del Contrato]],Tabla3[],31,FALSE)="","#N/A",IFERROR(VLOOKUP(Tabla1[[#This Row],[Nombre del Contrato]],Tabla3[],31,FALSE),"#N/A")))</f>
        <v/>
      </c>
      <c r="G32" s="10" t="str">
        <f>IF(Tabla1[[#This Row],[Nombre del Contrato]]="","",IF(VLOOKUP(Tabla1[[#This Row],[Nombre del Contrato]],Tabla3[],20,FALSE)="","#N/A",IFERROR(VLOOKUP(Tabla1[[#This Row],[Nombre del Contrato]],Tabla3[],20,FALSE),"#N/A")))</f>
        <v/>
      </c>
      <c r="H32" s="47" t="str">
        <f>IF(Tabla1[[#This Row],[Nombre del Contrato]]="","",IF(VLOOKUP(Tabla1[[#This Row],[Nombre del Contrato]],Tabla3[],22,FALSE)="","#N/A",IFERROR(VLOOKUP(Tabla1[[#This Row],[Nombre del Contrato]],Tabla3[],22,FALSE),"#N/A")))</f>
        <v/>
      </c>
      <c r="I32" s="81"/>
      <c r="J32" s="81"/>
      <c r="K32" s="75"/>
      <c r="L32" s="10" t="str">
        <f>IF(Tabla1[[#This Row],[Nombre del Contrato]]="","",IF(VLOOKUP(Tabla1[[#This Row],[Nombre del Contrato]],Tabla3[],6,FALSE)="","#N/A",IFERROR(VLOOKUP(Tabla1[[#This Row],[Nombre del Contrato]],Tabla3[],6,FALSE),"#N/A")))</f>
        <v/>
      </c>
      <c r="M32" s="55" t="str">
        <f>IF(Tabla1[[#This Row],[Nombre del Contrato]]="","",IF(VLOOKUP(Tabla1[[#This Row],[Nombre del Contrato]],Tabla3[],19,FALSE)="","#N/A",IFERROR(VLOOKUP(Tabla1[[#This Row],[Nombre del Contrato]],Tabla3[],19,FALSE),"#N/A")))</f>
        <v/>
      </c>
      <c r="N32" s="75"/>
      <c r="O32" s="75"/>
      <c r="P32" s="75"/>
      <c r="Q32" s="75"/>
      <c r="R32" s="75"/>
      <c r="S32" s="75"/>
      <c r="T32" s="75"/>
      <c r="U32" s="75"/>
      <c r="V32" s="75"/>
      <c r="W32" s="75"/>
      <c r="X32" s="75"/>
      <c r="Y32" s="75"/>
      <c r="Z32" s="75"/>
      <c r="AA32" s="75"/>
      <c r="AB32" s="75"/>
      <c r="AC32" s="75"/>
      <c r="AD32" s="75" t="str">
        <f>IF(SUM(Tabla1[[#This Row],[Primera Infancia]:[Adulto Mayor]])=0,"",SUM(Tabla1[[#This Row],[Primera Infancia]:[Adulto Mayor]]))</f>
        <v/>
      </c>
      <c r="AE32" s="75"/>
      <c r="AF32" s="75"/>
      <c r="AG32" s="10"/>
      <c r="AH32" s="10"/>
      <c r="AI32" s="88"/>
      <c r="AJ32" s="88"/>
      <c r="AK32" s="88"/>
      <c r="AL32" s="88"/>
      <c r="AM32" s="88"/>
      <c r="AN32" s="75"/>
      <c r="AO32" s="89"/>
      <c r="AP32" s="93"/>
      <c r="AQ32" s="84"/>
    </row>
    <row r="33" spans="2:43" ht="39.950000000000003" customHeight="1" thickTop="1" thickBot="1" x14ac:dyDescent="0.3">
      <c r="B33" s="78"/>
      <c r="C33" s="75"/>
      <c r="D33" s="75"/>
      <c r="E33" s="75"/>
      <c r="F33" s="10" t="str">
        <f>IF(Tabla1[[#This Row],[Nombre del Contrato]]="","",IF(VLOOKUP(Tabla1[[#This Row],[Nombre del Contrato]],Tabla3[],31,FALSE)="","#N/A",IFERROR(VLOOKUP(Tabla1[[#This Row],[Nombre del Contrato]],Tabla3[],31,FALSE),"#N/A")))</f>
        <v/>
      </c>
      <c r="G33" s="10" t="str">
        <f>IF(Tabla1[[#This Row],[Nombre del Contrato]]="","",IF(VLOOKUP(Tabla1[[#This Row],[Nombre del Contrato]],Tabla3[],20,FALSE)="","#N/A",IFERROR(VLOOKUP(Tabla1[[#This Row],[Nombre del Contrato]],Tabla3[],20,FALSE),"#N/A")))</f>
        <v/>
      </c>
      <c r="H33" s="47" t="str">
        <f>IF(Tabla1[[#This Row],[Nombre del Contrato]]="","",IF(VLOOKUP(Tabla1[[#This Row],[Nombre del Contrato]],Tabla3[],22,FALSE)="","#N/A",IFERROR(VLOOKUP(Tabla1[[#This Row],[Nombre del Contrato]],Tabla3[],22,FALSE),"#N/A")))</f>
        <v/>
      </c>
      <c r="I33" s="81"/>
      <c r="J33" s="81"/>
      <c r="K33" s="75"/>
      <c r="L33" s="10" t="str">
        <f>IF(Tabla1[[#This Row],[Nombre del Contrato]]="","",IF(VLOOKUP(Tabla1[[#This Row],[Nombre del Contrato]],Tabla3[],6,FALSE)="","#N/A",IFERROR(VLOOKUP(Tabla1[[#This Row],[Nombre del Contrato]],Tabla3[],6,FALSE),"#N/A")))</f>
        <v/>
      </c>
      <c r="M33" s="55" t="str">
        <f>IF(Tabla1[[#This Row],[Nombre del Contrato]]="","",IF(VLOOKUP(Tabla1[[#This Row],[Nombre del Contrato]],Tabla3[],19,FALSE)="","#N/A",IFERROR(VLOOKUP(Tabla1[[#This Row],[Nombre del Contrato]],Tabla3[],19,FALSE),"#N/A")))</f>
        <v/>
      </c>
      <c r="N33" s="75"/>
      <c r="O33" s="75"/>
      <c r="P33" s="75"/>
      <c r="Q33" s="75"/>
      <c r="R33" s="75"/>
      <c r="S33" s="75"/>
      <c r="T33" s="75"/>
      <c r="U33" s="75"/>
      <c r="V33" s="75"/>
      <c r="W33" s="75"/>
      <c r="X33" s="75"/>
      <c r="Y33" s="75"/>
      <c r="Z33" s="75"/>
      <c r="AA33" s="75"/>
      <c r="AB33" s="75"/>
      <c r="AC33" s="75"/>
      <c r="AD33" s="75" t="str">
        <f>IF(SUM(Tabla1[[#This Row],[Primera Infancia]:[Adulto Mayor]])=0,"",SUM(Tabla1[[#This Row],[Primera Infancia]:[Adulto Mayor]]))</f>
        <v/>
      </c>
      <c r="AE33" s="75"/>
      <c r="AF33" s="75"/>
      <c r="AG33" s="10"/>
      <c r="AH33" s="10"/>
      <c r="AI33" s="88"/>
      <c r="AJ33" s="88"/>
      <c r="AK33" s="88"/>
      <c r="AL33" s="88"/>
      <c r="AM33" s="88"/>
      <c r="AN33" s="75"/>
      <c r="AO33" s="89"/>
      <c r="AP33" s="93"/>
      <c r="AQ33" s="84"/>
    </row>
    <row r="34" spans="2:43" ht="39.950000000000003" customHeight="1" thickTop="1" thickBot="1" x14ac:dyDescent="0.3">
      <c r="B34" s="78"/>
      <c r="C34" s="75"/>
      <c r="D34" s="75"/>
      <c r="E34" s="75"/>
      <c r="F34" s="10" t="str">
        <f>IF(Tabla1[[#This Row],[Nombre del Contrato]]="","",IF(VLOOKUP(Tabla1[[#This Row],[Nombre del Contrato]],Tabla3[],31,FALSE)="","#N/A",IFERROR(VLOOKUP(Tabla1[[#This Row],[Nombre del Contrato]],Tabla3[],31,FALSE),"#N/A")))</f>
        <v/>
      </c>
      <c r="G34" s="10" t="str">
        <f>IF(Tabla1[[#This Row],[Nombre del Contrato]]="","",IF(VLOOKUP(Tabla1[[#This Row],[Nombre del Contrato]],Tabla3[],20,FALSE)="","#N/A",IFERROR(VLOOKUP(Tabla1[[#This Row],[Nombre del Contrato]],Tabla3[],20,FALSE),"#N/A")))</f>
        <v/>
      </c>
      <c r="H34" s="47" t="str">
        <f>IF(Tabla1[[#This Row],[Nombre del Contrato]]="","",IF(VLOOKUP(Tabla1[[#This Row],[Nombre del Contrato]],Tabla3[],22,FALSE)="","#N/A",IFERROR(VLOOKUP(Tabla1[[#This Row],[Nombre del Contrato]],Tabla3[],22,FALSE),"#N/A")))</f>
        <v/>
      </c>
      <c r="I34" s="81"/>
      <c r="J34" s="81"/>
      <c r="K34" s="75"/>
      <c r="L34" s="10" t="str">
        <f>IF(Tabla1[[#This Row],[Nombre del Contrato]]="","",IF(VLOOKUP(Tabla1[[#This Row],[Nombre del Contrato]],Tabla3[],6,FALSE)="","#N/A",IFERROR(VLOOKUP(Tabla1[[#This Row],[Nombre del Contrato]],Tabla3[],6,FALSE),"#N/A")))</f>
        <v/>
      </c>
      <c r="M34" s="55" t="str">
        <f>IF(Tabla1[[#This Row],[Nombre del Contrato]]="","",IF(VLOOKUP(Tabla1[[#This Row],[Nombre del Contrato]],Tabla3[],19,FALSE)="","#N/A",IFERROR(VLOOKUP(Tabla1[[#This Row],[Nombre del Contrato]],Tabla3[],19,FALSE),"#N/A")))</f>
        <v/>
      </c>
      <c r="N34" s="75"/>
      <c r="O34" s="75"/>
      <c r="P34" s="75"/>
      <c r="Q34" s="75"/>
      <c r="R34" s="75"/>
      <c r="S34" s="75"/>
      <c r="T34" s="75"/>
      <c r="U34" s="75"/>
      <c r="V34" s="75"/>
      <c r="W34" s="75"/>
      <c r="X34" s="75"/>
      <c r="Y34" s="75"/>
      <c r="Z34" s="75"/>
      <c r="AA34" s="75"/>
      <c r="AB34" s="75"/>
      <c r="AC34" s="75"/>
      <c r="AD34" s="75" t="str">
        <f>IF(SUM(Tabla1[[#This Row],[Primera Infancia]:[Adulto Mayor]])=0,"",SUM(Tabla1[[#This Row],[Primera Infancia]:[Adulto Mayor]]))</f>
        <v/>
      </c>
      <c r="AE34" s="75"/>
      <c r="AF34" s="75"/>
      <c r="AG34" s="10"/>
      <c r="AH34" s="10"/>
      <c r="AI34" s="88"/>
      <c r="AJ34" s="88"/>
      <c r="AK34" s="88"/>
      <c r="AL34" s="88"/>
      <c r="AM34" s="88"/>
      <c r="AN34" s="75"/>
      <c r="AO34" s="89"/>
      <c r="AP34" s="93"/>
      <c r="AQ34" s="84"/>
    </row>
    <row r="35" spans="2:43" ht="39.950000000000003" customHeight="1" thickTop="1" thickBot="1" x14ac:dyDescent="0.3">
      <c r="B35" s="78"/>
      <c r="C35" s="75"/>
      <c r="D35" s="75"/>
      <c r="E35" s="75"/>
      <c r="F35" s="10" t="str">
        <f>IF(Tabla1[[#This Row],[Nombre del Contrato]]="","",IF(VLOOKUP(Tabla1[[#This Row],[Nombre del Contrato]],Tabla3[],31,FALSE)="","#N/A",IFERROR(VLOOKUP(Tabla1[[#This Row],[Nombre del Contrato]],Tabla3[],31,FALSE),"#N/A")))</f>
        <v/>
      </c>
      <c r="G35" s="10" t="str">
        <f>IF(Tabla1[[#This Row],[Nombre del Contrato]]="","",IF(VLOOKUP(Tabla1[[#This Row],[Nombre del Contrato]],Tabla3[],20,FALSE)="","#N/A",IFERROR(VLOOKUP(Tabla1[[#This Row],[Nombre del Contrato]],Tabla3[],20,FALSE),"#N/A")))</f>
        <v/>
      </c>
      <c r="H35" s="47" t="str">
        <f>IF(Tabla1[[#This Row],[Nombre del Contrato]]="","",IF(VLOOKUP(Tabla1[[#This Row],[Nombre del Contrato]],Tabla3[],22,FALSE)="","#N/A",IFERROR(VLOOKUP(Tabla1[[#This Row],[Nombre del Contrato]],Tabla3[],22,FALSE),"#N/A")))</f>
        <v/>
      </c>
      <c r="I35" s="81"/>
      <c r="J35" s="81"/>
      <c r="K35" s="75"/>
      <c r="L35" s="10" t="str">
        <f>IF(Tabla1[[#This Row],[Nombre del Contrato]]="","",IF(VLOOKUP(Tabla1[[#This Row],[Nombre del Contrato]],Tabla3[],6,FALSE)="","#N/A",IFERROR(VLOOKUP(Tabla1[[#This Row],[Nombre del Contrato]],Tabla3[],6,FALSE),"#N/A")))</f>
        <v/>
      </c>
      <c r="M35" s="55" t="str">
        <f>IF(Tabla1[[#This Row],[Nombre del Contrato]]="","",IF(VLOOKUP(Tabla1[[#This Row],[Nombre del Contrato]],Tabla3[],19,FALSE)="","#N/A",IFERROR(VLOOKUP(Tabla1[[#This Row],[Nombre del Contrato]],Tabla3[],19,FALSE),"#N/A")))</f>
        <v/>
      </c>
      <c r="N35" s="75"/>
      <c r="O35" s="75"/>
      <c r="P35" s="75"/>
      <c r="Q35" s="75"/>
      <c r="R35" s="75"/>
      <c r="S35" s="75"/>
      <c r="T35" s="75"/>
      <c r="U35" s="75"/>
      <c r="V35" s="75"/>
      <c r="W35" s="75"/>
      <c r="X35" s="75"/>
      <c r="Y35" s="75"/>
      <c r="Z35" s="75"/>
      <c r="AA35" s="75"/>
      <c r="AB35" s="75"/>
      <c r="AC35" s="75"/>
      <c r="AD35" s="75" t="str">
        <f>IF(SUM(Tabla1[[#This Row],[Primera Infancia]:[Adulto Mayor]])=0,"",SUM(Tabla1[[#This Row],[Primera Infancia]:[Adulto Mayor]]))</f>
        <v/>
      </c>
      <c r="AE35" s="75"/>
      <c r="AF35" s="75"/>
      <c r="AG35" s="10"/>
      <c r="AH35" s="10"/>
      <c r="AI35" s="88"/>
      <c r="AJ35" s="88"/>
      <c r="AK35" s="88"/>
      <c r="AL35" s="88"/>
      <c r="AM35" s="88"/>
      <c r="AN35" s="75"/>
      <c r="AO35" s="89"/>
      <c r="AP35" s="93"/>
      <c r="AQ35" s="84"/>
    </row>
    <row r="36" spans="2:43" ht="39.950000000000003" customHeight="1" thickTop="1" thickBot="1" x14ac:dyDescent="0.3">
      <c r="B36" s="78"/>
      <c r="C36" s="75"/>
      <c r="D36" s="75"/>
      <c r="E36" s="75"/>
      <c r="F36" s="10" t="str">
        <f>IF(Tabla1[[#This Row],[Nombre del Contrato]]="","",IF(VLOOKUP(Tabla1[[#This Row],[Nombre del Contrato]],Tabla3[],31,FALSE)="","#N/A",IFERROR(VLOOKUP(Tabla1[[#This Row],[Nombre del Contrato]],Tabla3[],31,FALSE),"#N/A")))</f>
        <v/>
      </c>
      <c r="G36" s="10" t="str">
        <f>IF(Tabla1[[#This Row],[Nombre del Contrato]]="","",IF(VLOOKUP(Tabla1[[#This Row],[Nombre del Contrato]],Tabla3[],20,FALSE)="","#N/A",IFERROR(VLOOKUP(Tabla1[[#This Row],[Nombre del Contrato]],Tabla3[],20,FALSE),"#N/A")))</f>
        <v/>
      </c>
      <c r="H36" s="47" t="str">
        <f>IF(Tabla1[[#This Row],[Nombre del Contrato]]="","",IF(VLOOKUP(Tabla1[[#This Row],[Nombre del Contrato]],Tabla3[],22,FALSE)="","#N/A",IFERROR(VLOOKUP(Tabla1[[#This Row],[Nombre del Contrato]],Tabla3[],22,FALSE),"#N/A")))</f>
        <v/>
      </c>
      <c r="I36" s="81"/>
      <c r="J36" s="81"/>
      <c r="K36" s="75"/>
      <c r="L36" s="10" t="str">
        <f>IF(Tabla1[[#This Row],[Nombre del Contrato]]="","",IF(VLOOKUP(Tabla1[[#This Row],[Nombre del Contrato]],Tabla3[],6,FALSE)="","#N/A",IFERROR(VLOOKUP(Tabla1[[#This Row],[Nombre del Contrato]],Tabla3[],6,FALSE),"#N/A")))</f>
        <v/>
      </c>
      <c r="M36" s="55" t="str">
        <f>IF(Tabla1[[#This Row],[Nombre del Contrato]]="","",IF(VLOOKUP(Tabla1[[#This Row],[Nombre del Contrato]],Tabla3[],19,FALSE)="","#N/A",IFERROR(VLOOKUP(Tabla1[[#This Row],[Nombre del Contrato]],Tabla3[],19,FALSE),"#N/A")))</f>
        <v/>
      </c>
      <c r="N36" s="75"/>
      <c r="O36" s="75"/>
      <c r="P36" s="75"/>
      <c r="Q36" s="75"/>
      <c r="R36" s="75"/>
      <c r="S36" s="75"/>
      <c r="T36" s="75"/>
      <c r="U36" s="75"/>
      <c r="V36" s="75"/>
      <c r="W36" s="75"/>
      <c r="X36" s="75"/>
      <c r="Y36" s="75"/>
      <c r="Z36" s="75"/>
      <c r="AA36" s="75"/>
      <c r="AB36" s="75"/>
      <c r="AC36" s="75"/>
      <c r="AD36" s="75" t="str">
        <f>IF(SUM(Tabla1[[#This Row],[Primera Infancia]:[Adulto Mayor]])=0,"",SUM(Tabla1[[#This Row],[Primera Infancia]:[Adulto Mayor]]))</f>
        <v/>
      </c>
      <c r="AE36" s="75"/>
      <c r="AF36" s="75"/>
      <c r="AG36" s="10"/>
      <c r="AH36" s="10"/>
      <c r="AI36" s="88"/>
      <c r="AJ36" s="88"/>
      <c r="AK36" s="88"/>
      <c r="AL36" s="88"/>
      <c r="AM36" s="88"/>
      <c r="AN36" s="75"/>
      <c r="AO36" s="89"/>
      <c r="AP36" s="93"/>
      <c r="AQ36" s="84"/>
    </row>
    <row r="37" spans="2:43" ht="39.950000000000003" customHeight="1" thickTop="1" thickBot="1" x14ac:dyDescent="0.3">
      <c r="B37" s="78"/>
      <c r="C37" s="75"/>
      <c r="D37" s="75"/>
      <c r="E37" s="75"/>
      <c r="F37" s="10" t="str">
        <f>IF(Tabla1[[#This Row],[Nombre del Contrato]]="","",IF(VLOOKUP(Tabla1[[#This Row],[Nombre del Contrato]],Tabla3[],31,FALSE)="","#N/A",IFERROR(VLOOKUP(Tabla1[[#This Row],[Nombre del Contrato]],Tabla3[],31,FALSE),"#N/A")))</f>
        <v/>
      </c>
      <c r="G37" s="10" t="str">
        <f>IF(Tabla1[[#This Row],[Nombre del Contrato]]="","",IF(VLOOKUP(Tabla1[[#This Row],[Nombre del Contrato]],Tabla3[],20,FALSE)="","#N/A",IFERROR(VLOOKUP(Tabla1[[#This Row],[Nombre del Contrato]],Tabla3[],20,FALSE),"#N/A")))</f>
        <v/>
      </c>
      <c r="H37" s="47" t="str">
        <f>IF(Tabla1[[#This Row],[Nombre del Contrato]]="","",IF(VLOOKUP(Tabla1[[#This Row],[Nombre del Contrato]],Tabla3[],22,FALSE)="","#N/A",IFERROR(VLOOKUP(Tabla1[[#This Row],[Nombre del Contrato]],Tabla3[],22,FALSE),"#N/A")))</f>
        <v/>
      </c>
      <c r="I37" s="81"/>
      <c r="J37" s="81"/>
      <c r="K37" s="75"/>
      <c r="L37" s="10" t="str">
        <f>IF(Tabla1[[#This Row],[Nombre del Contrato]]="","",IF(VLOOKUP(Tabla1[[#This Row],[Nombre del Contrato]],Tabla3[],6,FALSE)="","#N/A",IFERROR(VLOOKUP(Tabla1[[#This Row],[Nombre del Contrato]],Tabla3[],6,FALSE),"#N/A")))</f>
        <v/>
      </c>
      <c r="M37" s="55" t="str">
        <f>IF(Tabla1[[#This Row],[Nombre del Contrato]]="","",IF(VLOOKUP(Tabla1[[#This Row],[Nombre del Contrato]],Tabla3[],19,FALSE)="","#N/A",IFERROR(VLOOKUP(Tabla1[[#This Row],[Nombre del Contrato]],Tabla3[],19,FALSE),"#N/A")))</f>
        <v/>
      </c>
      <c r="N37" s="75"/>
      <c r="O37" s="75"/>
      <c r="P37" s="75"/>
      <c r="Q37" s="75"/>
      <c r="R37" s="75"/>
      <c r="S37" s="75"/>
      <c r="T37" s="75"/>
      <c r="U37" s="75"/>
      <c r="V37" s="75"/>
      <c r="W37" s="75"/>
      <c r="X37" s="75"/>
      <c r="Y37" s="75"/>
      <c r="Z37" s="75"/>
      <c r="AA37" s="75"/>
      <c r="AB37" s="75"/>
      <c r="AC37" s="75"/>
      <c r="AD37" s="75" t="str">
        <f>IF(SUM(Tabla1[[#This Row],[Primera Infancia]:[Adulto Mayor]])=0,"",SUM(Tabla1[[#This Row],[Primera Infancia]:[Adulto Mayor]]))</f>
        <v/>
      </c>
      <c r="AE37" s="75"/>
      <c r="AF37" s="75"/>
      <c r="AG37" s="10"/>
      <c r="AH37" s="10"/>
      <c r="AI37" s="88"/>
      <c r="AJ37" s="88"/>
      <c r="AK37" s="88"/>
      <c r="AL37" s="88"/>
      <c r="AM37" s="88"/>
      <c r="AN37" s="75"/>
      <c r="AO37" s="89"/>
      <c r="AP37" s="93"/>
      <c r="AQ37" s="84"/>
    </row>
    <row r="38" spans="2:43" ht="39.950000000000003" customHeight="1" thickTop="1" thickBot="1" x14ac:dyDescent="0.3">
      <c r="B38" s="78"/>
      <c r="C38" s="75"/>
      <c r="D38" s="75"/>
      <c r="E38" s="75"/>
      <c r="F38" s="10" t="str">
        <f>IF(Tabla1[[#This Row],[Nombre del Contrato]]="","",IF(VLOOKUP(Tabla1[[#This Row],[Nombre del Contrato]],Tabla3[],31,FALSE)="","#N/A",IFERROR(VLOOKUP(Tabla1[[#This Row],[Nombre del Contrato]],Tabla3[],31,FALSE),"#N/A")))</f>
        <v/>
      </c>
      <c r="G38" s="10" t="str">
        <f>IF(Tabla1[[#This Row],[Nombre del Contrato]]="","",IF(VLOOKUP(Tabla1[[#This Row],[Nombre del Contrato]],Tabla3[],20,FALSE)="","#N/A",IFERROR(VLOOKUP(Tabla1[[#This Row],[Nombre del Contrato]],Tabla3[],20,FALSE),"#N/A")))</f>
        <v/>
      </c>
      <c r="H38" s="47" t="str">
        <f>IF(Tabla1[[#This Row],[Nombre del Contrato]]="","",IF(VLOOKUP(Tabla1[[#This Row],[Nombre del Contrato]],Tabla3[],22,FALSE)="","#N/A",IFERROR(VLOOKUP(Tabla1[[#This Row],[Nombre del Contrato]],Tabla3[],22,FALSE),"#N/A")))</f>
        <v/>
      </c>
      <c r="I38" s="81"/>
      <c r="J38" s="81"/>
      <c r="K38" s="75"/>
      <c r="L38" s="10" t="str">
        <f>IF(Tabla1[[#This Row],[Nombre del Contrato]]="","",IF(VLOOKUP(Tabla1[[#This Row],[Nombre del Contrato]],Tabla3[],6,FALSE)="","#N/A",IFERROR(VLOOKUP(Tabla1[[#This Row],[Nombre del Contrato]],Tabla3[],6,FALSE),"#N/A")))</f>
        <v/>
      </c>
      <c r="M38" s="55" t="str">
        <f>IF(Tabla1[[#This Row],[Nombre del Contrato]]="","",IF(VLOOKUP(Tabla1[[#This Row],[Nombre del Contrato]],Tabla3[],19,FALSE)="","#N/A",IFERROR(VLOOKUP(Tabla1[[#This Row],[Nombre del Contrato]],Tabla3[],19,FALSE),"#N/A")))</f>
        <v/>
      </c>
      <c r="N38" s="75"/>
      <c r="O38" s="75"/>
      <c r="P38" s="75"/>
      <c r="Q38" s="75"/>
      <c r="R38" s="75"/>
      <c r="S38" s="75"/>
      <c r="T38" s="75"/>
      <c r="U38" s="75"/>
      <c r="V38" s="75"/>
      <c r="W38" s="75"/>
      <c r="X38" s="75"/>
      <c r="Y38" s="75"/>
      <c r="Z38" s="75"/>
      <c r="AA38" s="75"/>
      <c r="AB38" s="75"/>
      <c r="AC38" s="75"/>
      <c r="AD38" s="75" t="str">
        <f>IF(SUM(Tabla1[[#This Row],[Primera Infancia]:[Adulto Mayor]])=0,"",SUM(Tabla1[[#This Row],[Primera Infancia]:[Adulto Mayor]]))</f>
        <v/>
      </c>
      <c r="AE38" s="75"/>
      <c r="AF38" s="75"/>
      <c r="AG38" s="10"/>
      <c r="AH38" s="10"/>
      <c r="AI38" s="88"/>
      <c r="AJ38" s="88"/>
      <c r="AK38" s="88"/>
      <c r="AL38" s="88"/>
      <c r="AM38" s="88"/>
      <c r="AN38" s="75"/>
      <c r="AO38" s="89"/>
      <c r="AP38" s="93"/>
      <c r="AQ38" s="84"/>
    </row>
    <row r="39" spans="2:43" ht="39.950000000000003" customHeight="1" thickTop="1" thickBot="1" x14ac:dyDescent="0.3">
      <c r="B39" s="78"/>
      <c r="C39" s="75"/>
      <c r="D39" s="75"/>
      <c r="E39" s="75"/>
      <c r="F39" s="10" t="str">
        <f>IF(Tabla1[[#This Row],[Nombre del Contrato]]="","",IF(VLOOKUP(Tabla1[[#This Row],[Nombre del Contrato]],Tabla3[],31,FALSE)="","#N/A",IFERROR(VLOOKUP(Tabla1[[#This Row],[Nombre del Contrato]],Tabla3[],31,FALSE),"#N/A")))</f>
        <v/>
      </c>
      <c r="G39" s="10" t="str">
        <f>IF(Tabla1[[#This Row],[Nombre del Contrato]]="","",IF(VLOOKUP(Tabla1[[#This Row],[Nombre del Contrato]],Tabla3[],20,FALSE)="","#N/A",IFERROR(VLOOKUP(Tabla1[[#This Row],[Nombre del Contrato]],Tabla3[],20,FALSE),"#N/A")))</f>
        <v/>
      </c>
      <c r="H39" s="47" t="str">
        <f>IF(Tabla1[[#This Row],[Nombre del Contrato]]="","",IF(VLOOKUP(Tabla1[[#This Row],[Nombre del Contrato]],Tabla3[],22,FALSE)="","#N/A",IFERROR(VLOOKUP(Tabla1[[#This Row],[Nombre del Contrato]],Tabla3[],22,FALSE),"#N/A")))</f>
        <v/>
      </c>
      <c r="I39" s="81"/>
      <c r="J39" s="81"/>
      <c r="K39" s="75"/>
      <c r="L39" s="10" t="str">
        <f>IF(Tabla1[[#This Row],[Nombre del Contrato]]="","",IF(VLOOKUP(Tabla1[[#This Row],[Nombre del Contrato]],Tabla3[],6,FALSE)="","#N/A",IFERROR(VLOOKUP(Tabla1[[#This Row],[Nombre del Contrato]],Tabla3[],6,FALSE),"#N/A")))</f>
        <v/>
      </c>
      <c r="M39" s="55" t="str">
        <f>IF(Tabla1[[#This Row],[Nombre del Contrato]]="","",IF(VLOOKUP(Tabla1[[#This Row],[Nombre del Contrato]],Tabla3[],19,FALSE)="","#N/A",IFERROR(VLOOKUP(Tabla1[[#This Row],[Nombre del Contrato]],Tabla3[],19,FALSE),"#N/A")))</f>
        <v/>
      </c>
      <c r="N39" s="75"/>
      <c r="O39" s="75"/>
      <c r="P39" s="75"/>
      <c r="Q39" s="75"/>
      <c r="R39" s="75"/>
      <c r="S39" s="75"/>
      <c r="T39" s="75"/>
      <c r="U39" s="75"/>
      <c r="V39" s="75"/>
      <c r="W39" s="75"/>
      <c r="X39" s="75"/>
      <c r="Y39" s="75"/>
      <c r="Z39" s="75"/>
      <c r="AA39" s="75"/>
      <c r="AB39" s="75"/>
      <c r="AC39" s="75"/>
      <c r="AD39" s="75" t="str">
        <f>IF(SUM(Tabla1[[#This Row],[Primera Infancia]:[Adulto Mayor]])=0,"",SUM(Tabla1[[#This Row],[Primera Infancia]:[Adulto Mayor]]))</f>
        <v/>
      </c>
      <c r="AE39" s="75"/>
      <c r="AF39" s="75"/>
      <c r="AG39" s="10"/>
      <c r="AH39" s="10"/>
      <c r="AI39" s="88"/>
      <c r="AJ39" s="88"/>
      <c r="AK39" s="88"/>
      <c r="AL39" s="88"/>
      <c r="AM39" s="88"/>
      <c r="AN39" s="75"/>
      <c r="AO39" s="89"/>
      <c r="AP39" s="93"/>
      <c r="AQ39" s="84"/>
    </row>
    <row r="40" spans="2:43" ht="39.950000000000003" customHeight="1" thickTop="1" thickBot="1" x14ac:dyDescent="0.3">
      <c r="B40" s="78"/>
      <c r="C40" s="75"/>
      <c r="D40" s="75"/>
      <c r="E40" s="75"/>
      <c r="F40" s="10" t="str">
        <f>IF(Tabla1[[#This Row],[Nombre del Contrato]]="","",IF(VLOOKUP(Tabla1[[#This Row],[Nombre del Contrato]],Tabla3[],31,FALSE)="","#N/A",IFERROR(VLOOKUP(Tabla1[[#This Row],[Nombre del Contrato]],Tabla3[],31,FALSE),"#N/A")))</f>
        <v/>
      </c>
      <c r="G40" s="10" t="str">
        <f>IF(Tabla1[[#This Row],[Nombre del Contrato]]="","",IF(VLOOKUP(Tabla1[[#This Row],[Nombre del Contrato]],Tabla3[],20,FALSE)="","#N/A",IFERROR(VLOOKUP(Tabla1[[#This Row],[Nombre del Contrato]],Tabla3[],20,FALSE),"#N/A")))</f>
        <v/>
      </c>
      <c r="H40" s="47" t="str">
        <f>IF(Tabla1[[#This Row],[Nombre del Contrato]]="","",IF(VLOOKUP(Tabla1[[#This Row],[Nombre del Contrato]],Tabla3[],22,FALSE)="","#N/A",IFERROR(VLOOKUP(Tabla1[[#This Row],[Nombre del Contrato]],Tabla3[],22,FALSE),"#N/A")))</f>
        <v/>
      </c>
      <c r="I40" s="81"/>
      <c r="J40" s="81"/>
      <c r="K40" s="75"/>
      <c r="L40" s="10" t="str">
        <f>IF(Tabla1[[#This Row],[Nombre del Contrato]]="","",IF(VLOOKUP(Tabla1[[#This Row],[Nombre del Contrato]],Tabla3[],6,FALSE)="","#N/A",IFERROR(VLOOKUP(Tabla1[[#This Row],[Nombre del Contrato]],Tabla3[],6,FALSE),"#N/A")))</f>
        <v/>
      </c>
      <c r="M40" s="55" t="str">
        <f>IF(Tabla1[[#This Row],[Nombre del Contrato]]="","",IF(VLOOKUP(Tabla1[[#This Row],[Nombre del Contrato]],Tabla3[],19,FALSE)="","#N/A",IFERROR(VLOOKUP(Tabla1[[#This Row],[Nombre del Contrato]],Tabla3[],19,FALSE),"#N/A")))</f>
        <v/>
      </c>
      <c r="N40" s="75"/>
      <c r="O40" s="75"/>
      <c r="P40" s="75"/>
      <c r="Q40" s="75"/>
      <c r="R40" s="75"/>
      <c r="S40" s="75"/>
      <c r="T40" s="75"/>
      <c r="U40" s="75"/>
      <c r="V40" s="75"/>
      <c r="W40" s="75"/>
      <c r="X40" s="75"/>
      <c r="Y40" s="75"/>
      <c r="Z40" s="75"/>
      <c r="AA40" s="75"/>
      <c r="AB40" s="75"/>
      <c r="AC40" s="75"/>
      <c r="AD40" s="75" t="str">
        <f>IF(SUM(Tabla1[[#This Row],[Primera Infancia]:[Adulto Mayor]])=0,"",SUM(Tabla1[[#This Row],[Primera Infancia]:[Adulto Mayor]]))</f>
        <v/>
      </c>
      <c r="AE40" s="75"/>
      <c r="AF40" s="75"/>
      <c r="AG40" s="10"/>
      <c r="AH40" s="10"/>
      <c r="AI40" s="88"/>
      <c r="AJ40" s="88"/>
      <c r="AK40" s="88"/>
      <c r="AL40" s="88"/>
      <c r="AM40" s="88"/>
      <c r="AN40" s="75"/>
      <c r="AO40" s="89"/>
      <c r="AP40" s="93"/>
      <c r="AQ40" s="84"/>
    </row>
    <row r="41" spans="2:43" ht="39.950000000000003" customHeight="1" thickTop="1" thickBot="1" x14ac:dyDescent="0.3">
      <c r="B41" s="78"/>
      <c r="C41" s="75"/>
      <c r="D41" s="75"/>
      <c r="E41" s="75"/>
      <c r="F41" s="10" t="str">
        <f>IF(Tabla1[[#This Row],[Nombre del Contrato]]="","",IF(VLOOKUP(Tabla1[[#This Row],[Nombre del Contrato]],Tabla3[],31,FALSE)="","#N/A",IFERROR(VLOOKUP(Tabla1[[#This Row],[Nombre del Contrato]],Tabla3[],31,FALSE),"#N/A")))</f>
        <v/>
      </c>
      <c r="G41" s="10" t="str">
        <f>IF(Tabla1[[#This Row],[Nombre del Contrato]]="","",IF(VLOOKUP(Tabla1[[#This Row],[Nombre del Contrato]],Tabla3[],20,FALSE)="","#N/A",IFERROR(VLOOKUP(Tabla1[[#This Row],[Nombre del Contrato]],Tabla3[],20,FALSE),"#N/A")))</f>
        <v/>
      </c>
      <c r="H41" s="47" t="str">
        <f>IF(Tabla1[[#This Row],[Nombre del Contrato]]="","",IF(VLOOKUP(Tabla1[[#This Row],[Nombre del Contrato]],Tabla3[],22,FALSE)="","#N/A",IFERROR(VLOOKUP(Tabla1[[#This Row],[Nombre del Contrato]],Tabla3[],22,FALSE),"#N/A")))</f>
        <v/>
      </c>
      <c r="I41" s="81"/>
      <c r="J41" s="81"/>
      <c r="K41" s="75"/>
      <c r="L41" s="10" t="str">
        <f>IF(Tabla1[[#This Row],[Nombre del Contrato]]="","",IF(VLOOKUP(Tabla1[[#This Row],[Nombre del Contrato]],Tabla3[],6,FALSE)="","#N/A",IFERROR(VLOOKUP(Tabla1[[#This Row],[Nombre del Contrato]],Tabla3[],6,FALSE),"#N/A")))</f>
        <v/>
      </c>
      <c r="M41" s="55" t="str">
        <f>IF(Tabla1[[#This Row],[Nombre del Contrato]]="","",IF(VLOOKUP(Tabla1[[#This Row],[Nombre del Contrato]],Tabla3[],19,FALSE)="","#N/A",IFERROR(VLOOKUP(Tabla1[[#This Row],[Nombre del Contrato]],Tabla3[],19,FALSE),"#N/A")))</f>
        <v/>
      </c>
      <c r="N41" s="75"/>
      <c r="O41" s="75"/>
      <c r="P41" s="75"/>
      <c r="Q41" s="75"/>
      <c r="R41" s="75"/>
      <c r="S41" s="75"/>
      <c r="T41" s="75"/>
      <c r="U41" s="75"/>
      <c r="V41" s="75"/>
      <c r="W41" s="75"/>
      <c r="X41" s="75"/>
      <c r="Y41" s="75"/>
      <c r="Z41" s="75"/>
      <c r="AA41" s="75"/>
      <c r="AB41" s="75"/>
      <c r="AC41" s="75"/>
      <c r="AD41" s="75" t="str">
        <f>IF(SUM(Tabla1[[#This Row],[Primera Infancia]:[Adulto Mayor]])=0,"",SUM(Tabla1[[#This Row],[Primera Infancia]:[Adulto Mayor]]))</f>
        <v/>
      </c>
      <c r="AE41" s="75"/>
      <c r="AF41" s="75"/>
      <c r="AG41" s="10"/>
      <c r="AH41" s="10"/>
      <c r="AI41" s="88"/>
      <c r="AJ41" s="88"/>
      <c r="AK41" s="88"/>
      <c r="AL41" s="88"/>
      <c r="AM41" s="88"/>
      <c r="AN41" s="75"/>
      <c r="AO41" s="89"/>
      <c r="AP41" s="93"/>
      <c r="AQ41" s="84"/>
    </row>
    <row r="42" spans="2:43" ht="39.950000000000003" customHeight="1" thickTop="1" thickBot="1" x14ac:dyDescent="0.3">
      <c r="B42" s="78"/>
      <c r="C42" s="75"/>
      <c r="D42" s="75"/>
      <c r="E42" s="75"/>
      <c r="F42" s="10" t="str">
        <f>IF(Tabla1[[#This Row],[Nombre del Contrato]]="","",IF(VLOOKUP(Tabla1[[#This Row],[Nombre del Contrato]],Tabla3[],31,FALSE)="","#N/A",IFERROR(VLOOKUP(Tabla1[[#This Row],[Nombre del Contrato]],Tabla3[],31,FALSE),"#N/A")))</f>
        <v/>
      </c>
      <c r="G42" s="10" t="str">
        <f>IF(Tabla1[[#This Row],[Nombre del Contrato]]="","",IF(VLOOKUP(Tabla1[[#This Row],[Nombre del Contrato]],Tabla3[],20,FALSE)="","#N/A",IFERROR(VLOOKUP(Tabla1[[#This Row],[Nombre del Contrato]],Tabla3[],20,FALSE),"#N/A")))</f>
        <v/>
      </c>
      <c r="H42" s="47" t="str">
        <f>IF(Tabla1[[#This Row],[Nombre del Contrato]]="","",IF(VLOOKUP(Tabla1[[#This Row],[Nombre del Contrato]],Tabla3[],22,FALSE)="","#N/A",IFERROR(VLOOKUP(Tabla1[[#This Row],[Nombre del Contrato]],Tabla3[],22,FALSE),"#N/A")))</f>
        <v/>
      </c>
      <c r="I42" s="81"/>
      <c r="J42" s="81"/>
      <c r="K42" s="75"/>
      <c r="L42" s="10" t="str">
        <f>IF(Tabla1[[#This Row],[Nombre del Contrato]]="","",IF(VLOOKUP(Tabla1[[#This Row],[Nombre del Contrato]],Tabla3[],6,FALSE)="","#N/A",IFERROR(VLOOKUP(Tabla1[[#This Row],[Nombre del Contrato]],Tabla3[],6,FALSE),"#N/A")))</f>
        <v/>
      </c>
      <c r="M42" s="55" t="str">
        <f>IF(Tabla1[[#This Row],[Nombre del Contrato]]="","",IF(VLOOKUP(Tabla1[[#This Row],[Nombre del Contrato]],Tabla3[],19,FALSE)="","#N/A",IFERROR(VLOOKUP(Tabla1[[#This Row],[Nombre del Contrato]],Tabla3[],19,FALSE),"#N/A")))</f>
        <v/>
      </c>
      <c r="N42" s="75"/>
      <c r="O42" s="75"/>
      <c r="P42" s="75"/>
      <c r="Q42" s="75"/>
      <c r="R42" s="75"/>
      <c r="S42" s="75"/>
      <c r="T42" s="75"/>
      <c r="U42" s="75"/>
      <c r="V42" s="75"/>
      <c r="W42" s="75"/>
      <c r="X42" s="75"/>
      <c r="Y42" s="75"/>
      <c r="Z42" s="75"/>
      <c r="AA42" s="75"/>
      <c r="AB42" s="75"/>
      <c r="AC42" s="75"/>
      <c r="AD42" s="75" t="str">
        <f>IF(SUM(Tabla1[[#This Row],[Primera Infancia]:[Adulto Mayor]])=0,"",SUM(Tabla1[[#This Row],[Primera Infancia]:[Adulto Mayor]]))</f>
        <v/>
      </c>
      <c r="AE42" s="75"/>
      <c r="AF42" s="75"/>
      <c r="AG42" s="10"/>
      <c r="AH42" s="10"/>
      <c r="AI42" s="88"/>
      <c r="AJ42" s="88"/>
      <c r="AK42" s="88"/>
      <c r="AL42" s="88"/>
      <c r="AM42" s="88"/>
      <c r="AN42" s="75"/>
      <c r="AO42" s="89"/>
      <c r="AP42" s="93"/>
      <c r="AQ42" s="84"/>
    </row>
    <row r="43" spans="2:43" ht="39.950000000000003" customHeight="1" thickTop="1" thickBot="1" x14ac:dyDescent="0.3">
      <c r="B43" s="78"/>
      <c r="C43" s="75"/>
      <c r="D43" s="75"/>
      <c r="E43" s="75"/>
      <c r="F43" s="10" t="str">
        <f>IF(Tabla1[[#This Row],[Nombre del Contrato]]="","",IF(VLOOKUP(Tabla1[[#This Row],[Nombre del Contrato]],Tabla3[],31,FALSE)="","#N/A",IFERROR(VLOOKUP(Tabla1[[#This Row],[Nombre del Contrato]],Tabla3[],31,FALSE),"#N/A")))</f>
        <v/>
      </c>
      <c r="G43" s="10" t="str">
        <f>IF(Tabla1[[#This Row],[Nombre del Contrato]]="","",IF(VLOOKUP(Tabla1[[#This Row],[Nombre del Contrato]],Tabla3[],20,FALSE)="","#N/A",IFERROR(VLOOKUP(Tabla1[[#This Row],[Nombre del Contrato]],Tabla3[],20,FALSE),"#N/A")))</f>
        <v/>
      </c>
      <c r="H43" s="47" t="str">
        <f>IF(Tabla1[[#This Row],[Nombre del Contrato]]="","",IF(VLOOKUP(Tabla1[[#This Row],[Nombre del Contrato]],Tabla3[],22,FALSE)="","#N/A",IFERROR(VLOOKUP(Tabla1[[#This Row],[Nombre del Contrato]],Tabla3[],22,FALSE),"#N/A")))</f>
        <v/>
      </c>
      <c r="I43" s="81"/>
      <c r="J43" s="81"/>
      <c r="K43" s="75"/>
      <c r="L43" s="10" t="str">
        <f>IF(Tabla1[[#This Row],[Nombre del Contrato]]="","",IF(VLOOKUP(Tabla1[[#This Row],[Nombre del Contrato]],Tabla3[],6,FALSE)="","#N/A",IFERROR(VLOOKUP(Tabla1[[#This Row],[Nombre del Contrato]],Tabla3[],6,FALSE),"#N/A")))</f>
        <v/>
      </c>
      <c r="M43" s="55" t="str">
        <f>IF(Tabla1[[#This Row],[Nombre del Contrato]]="","",IF(VLOOKUP(Tabla1[[#This Row],[Nombre del Contrato]],Tabla3[],19,FALSE)="","#N/A",IFERROR(VLOOKUP(Tabla1[[#This Row],[Nombre del Contrato]],Tabla3[],19,FALSE),"#N/A")))</f>
        <v/>
      </c>
      <c r="N43" s="75"/>
      <c r="O43" s="75"/>
      <c r="P43" s="75"/>
      <c r="Q43" s="75"/>
      <c r="R43" s="75"/>
      <c r="S43" s="75"/>
      <c r="T43" s="75"/>
      <c r="U43" s="75"/>
      <c r="V43" s="75"/>
      <c r="W43" s="75"/>
      <c r="X43" s="75"/>
      <c r="Y43" s="75"/>
      <c r="Z43" s="75"/>
      <c r="AA43" s="75"/>
      <c r="AB43" s="75"/>
      <c r="AC43" s="75"/>
      <c r="AD43" s="75" t="str">
        <f>IF(SUM(Tabla1[[#This Row],[Primera Infancia]:[Adulto Mayor]])=0,"",SUM(Tabla1[[#This Row],[Primera Infancia]:[Adulto Mayor]]))</f>
        <v/>
      </c>
      <c r="AE43" s="75"/>
      <c r="AF43" s="75"/>
      <c r="AG43" s="10"/>
      <c r="AH43" s="10"/>
      <c r="AI43" s="88"/>
      <c r="AJ43" s="88"/>
      <c r="AK43" s="88"/>
      <c r="AL43" s="88"/>
      <c r="AM43" s="88"/>
      <c r="AN43" s="75"/>
      <c r="AO43" s="89"/>
      <c r="AP43" s="93"/>
      <c r="AQ43" s="84"/>
    </row>
    <row r="44" spans="2:43" ht="39.950000000000003" customHeight="1" thickTop="1" thickBot="1" x14ac:dyDescent="0.3">
      <c r="B44" s="78"/>
      <c r="C44" s="75"/>
      <c r="D44" s="75"/>
      <c r="E44" s="75"/>
      <c r="F44" s="10" t="str">
        <f>IF(Tabla1[[#This Row],[Nombre del Contrato]]="","",IF(VLOOKUP(Tabla1[[#This Row],[Nombre del Contrato]],Tabla3[],31,FALSE)="","#N/A",IFERROR(VLOOKUP(Tabla1[[#This Row],[Nombre del Contrato]],Tabla3[],31,FALSE),"#N/A")))</f>
        <v/>
      </c>
      <c r="G44" s="10" t="str">
        <f>IF(Tabla1[[#This Row],[Nombre del Contrato]]="","",IF(VLOOKUP(Tabla1[[#This Row],[Nombre del Contrato]],Tabla3[],20,FALSE)="","#N/A",IFERROR(VLOOKUP(Tabla1[[#This Row],[Nombre del Contrato]],Tabla3[],20,FALSE),"#N/A")))</f>
        <v/>
      </c>
      <c r="H44" s="47" t="str">
        <f>IF(Tabla1[[#This Row],[Nombre del Contrato]]="","",IF(VLOOKUP(Tabla1[[#This Row],[Nombre del Contrato]],Tabla3[],22,FALSE)="","#N/A",IFERROR(VLOOKUP(Tabla1[[#This Row],[Nombre del Contrato]],Tabla3[],22,FALSE),"#N/A")))</f>
        <v/>
      </c>
      <c r="I44" s="81"/>
      <c r="J44" s="81"/>
      <c r="K44" s="75"/>
      <c r="L44" s="10" t="str">
        <f>IF(Tabla1[[#This Row],[Nombre del Contrato]]="","",IF(VLOOKUP(Tabla1[[#This Row],[Nombre del Contrato]],Tabla3[],6,FALSE)="","#N/A",IFERROR(VLOOKUP(Tabla1[[#This Row],[Nombre del Contrato]],Tabla3[],6,FALSE),"#N/A")))</f>
        <v/>
      </c>
      <c r="M44" s="55" t="str">
        <f>IF(Tabla1[[#This Row],[Nombre del Contrato]]="","",IF(VLOOKUP(Tabla1[[#This Row],[Nombre del Contrato]],Tabla3[],19,FALSE)="","#N/A",IFERROR(VLOOKUP(Tabla1[[#This Row],[Nombre del Contrato]],Tabla3[],19,FALSE),"#N/A")))</f>
        <v/>
      </c>
      <c r="N44" s="75"/>
      <c r="O44" s="75"/>
      <c r="P44" s="75"/>
      <c r="Q44" s="75"/>
      <c r="R44" s="75"/>
      <c r="S44" s="75"/>
      <c r="T44" s="75"/>
      <c r="U44" s="75"/>
      <c r="V44" s="75"/>
      <c r="W44" s="75"/>
      <c r="X44" s="75"/>
      <c r="Y44" s="75"/>
      <c r="Z44" s="75"/>
      <c r="AA44" s="75"/>
      <c r="AB44" s="75"/>
      <c r="AC44" s="75"/>
      <c r="AD44" s="75" t="str">
        <f>IF(SUM(Tabla1[[#This Row],[Primera Infancia]:[Adulto Mayor]])=0,"",SUM(Tabla1[[#This Row],[Primera Infancia]:[Adulto Mayor]]))</f>
        <v/>
      </c>
      <c r="AE44" s="75"/>
      <c r="AF44" s="75"/>
      <c r="AG44" s="10"/>
      <c r="AH44" s="10"/>
      <c r="AI44" s="88"/>
      <c r="AJ44" s="88"/>
      <c r="AK44" s="88"/>
      <c r="AL44" s="88"/>
      <c r="AM44" s="88"/>
      <c r="AN44" s="75"/>
      <c r="AO44" s="89"/>
      <c r="AP44" s="93"/>
      <c r="AQ44" s="84"/>
    </row>
    <row r="45" spans="2:43" ht="39.950000000000003" customHeight="1" thickTop="1" thickBot="1" x14ac:dyDescent="0.3">
      <c r="B45" s="78"/>
      <c r="C45" s="75"/>
      <c r="D45" s="75"/>
      <c r="E45" s="75"/>
      <c r="F45" s="10" t="str">
        <f>IF(Tabla1[[#This Row],[Nombre del Contrato]]="","",IF(VLOOKUP(Tabla1[[#This Row],[Nombre del Contrato]],Tabla3[],31,FALSE)="","#N/A",IFERROR(VLOOKUP(Tabla1[[#This Row],[Nombre del Contrato]],Tabla3[],31,FALSE),"#N/A")))</f>
        <v/>
      </c>
      <c r="G45" s="10" t="str">
        <f>IF(Tabla1[[#This Row],[Nombre del Contrato]]="","",IF(VLOOKUP(Tabla1[[#This Row],[Nombre del Contrato]],Tabla3[],20,FALSE)="","#N/A",IFERROR(VLOOKUP(Tabla1[[#This Row],[Nombre del Contrato]],Tabla3[],20,FALSE),"#N/A")))</f>
        <v/>
      </c>
      <c r="H45" s="47" t="str">
        <f>IF(Tabla1[[#This Row],[Nombre del Contrato]]="","",IF(VLOOKUP(Tabla1[[#This Row],[Nombre del Contrato]],Tabla3[],22,FALSE)="","#N/A",IFERROR(VLOOKUP(Tabla1[[#This Row],[Nombre del Contrato]],Tabla3[],22,FALSE),"#N/A")))</f>
        <v/>
      </c>
      <c r="I45" s="81"/>
      <c r="J45" s="81"/>
      <c r="K45" s="75"/>
      <c r="L45" s="10" t="str">
        <f>IF(Tabla1[[#This Row],[Nombre del Contrato]]="","",IF(VLOOKUP(Tabla1[[#This Row],[Nombre del Contrato]],Tabla3[],6,FALSE)="","#N/A",IFERROR(VLOOKUP(Tabla1[[#This Row],[Nombre del Contrato]],Tabla3[],6,FALSE),"#N/A")))</f>
        <v/>
      </c>
      <c r="M45" s="55" t="str">
        <f>IF(Tabla1[[#This Row],[Nombre del Contrato]]="","",IF(VLOOKUP(Tabla1[[#This Row],[Nombre del Contrato]],Tabla3[],19,FALSE)="","#N/A",IFERROR(VLOOKUP(Tabla1[[#This Row],[Nombre del Contrato]],Tabla3[],19,FALSE),"#N/A")))</f>
        <v/>
      </c>
      <c r="N45" s="75"/>
      <c r="O45" s="75"/>
      <c r="P45" s="75"/>
      <c r="Q45" s="75"/>
      <c r="R45" s="75"/>
      <c r="S45" s="75"/>
      <c r="T45" s="75"/>
      <c r="U45" s="75"/>
      <c r="V45" s="75"/>
      <c r="W45" s="75"/>
      <c r="X45" s="75"/>
      <c r="Y45" s="75"/>
      <c r="Z45" s="75"/>
      <c r="AA45" s="75"/>
      <c r="AB45" s="75"/>
      <c r="AC45" s="75"/>
      <c r="AD45" s="75" t="str">
        <f>IF(SUM(Tabla1[[#This Row],[Primera Infancia]:[Adulto Mayor]])=0,"",SUM(Tabla1[[#This Row],[Primera Infancia]:[Adulto Mayor]]))</f>
        <v/>
      </c>
      <c r="AE45" s="75"/>
      <c r="AF45" s="75"/>
      <c r="AG45" s="10"/>
      <c r="AH45" s="10"/>
      <c r="AI45" s="88"/>
      <c r="AJ45" s="88"/>
      <c r="AK45" s="88"/>
      <c r="AL45" s="88"/>
      <c r="AM45" s="88"/>
      <c r="AN45" s="75"/>
      <c r="AO45" s="89"/>
      <c r="AP45" s="93"/>
      <c r="AQ45" s="84"/>
    </row>
    <row r="46" spans="2:43" ht="39.950000000000003" customHeight="1" thickTop="1" thickBot="1" x14ac:dyDescent="0.3">
      <c r="B46" s="78"/>
      <c r="C46" s="75"/>
      <c r="D46" s="75"/>
      <c r="E46" s="75"/>
      <c r="F46" s="10" t="str">
        <f>IF(Tabla1[[#This Row],[Nombre del Contrato]]="","",IF(VLOOKUP(Tabla1[[#This Row],[Nombre del Contrato]],Tabla3[],31,FALSE)="","#N/A",IFERROR(VLOOKUP(Tabla1[[#This Row],[Nombre del Contrato]],Tabla3[],31,FALSE),"#N/A")))</f>
        <v/>
      </c>
      <c r="G46" s="10" t="str">
        <f>IF(Tabla1[[#This Row],[Nombre del Contrato]]="","",IF(VLOOKUP(Tabla1[[#This Row],[Nombre del Contrato]],Tabla3[],20,FALSE)="","#N/A",IFERROR(VLOOKUP(Tabla1[[#This Row],[Nombre del Contrato]],Tabla3[],20,FALSE),"#N/A")))</f>
        <v/>
      </c>
      <c r="H46" s="47" t="str">
        <f>IF(Tabla1[[#This Row],[Nombre del Contrato]]="","",IF(VLOOKUP(Tabla1[[#This Row],[Nombre del Contrato]],Tabla3[],22,FALSE)="","#N/A",IFERROR(VLOOKUP(Tabla1[[#This Row],[Nombre del Contrato]],Tabla3[],22,FALSE),"#N/A")))</f>
        <v/>
      </c>
      <c r="I46" s="81"/>
      <c r="J46" s="81"/>
      <c r="K46" s="75"/>
      <c r="L46" s="10" t="str">
        <f>IF(Tabla1[[#This Row],[Nombre del Contrato]]="","",IF(VLOOKUP(Tabla1[[#This Row],[Nombre del Contrato]],Tabla3[],6,FALSE)="","#N/A",IFERROR(VLOOKUP(Tabla1[[#This Row],[Nombre del Contrato]],Tabla3[],6,FALSE),"#N/A")))</f>
        <v/>
      </c>
      <c r="M46" s="55" t="str">
        <f>IF(Tabla1[[#This Row],[Nombre del Contrato]]="","",IF(VLOOKUP(Tabla1[[#This Row],[Nombre del Contrato]],Tabla3[],19,FALSE)="","#N/A",IFERROR(VLOOKUP(Tabla1[[#This Row],[Nombre del Contrato]],Tabla3[],19,FALSE),"#N/A")))</f>
        <v/>
      </c>
      <c r="N46" s="75"/>
      <c r="O46" s="75"/>
      <c r="P46" s="75"/>
      <c r="Q46" s="75"/>
      <c r="R46" s="75"/>
      <c r="S46" s="75"/>
      <c r="T46" s="75"/>
      <c r="U46" s="75"/>
      <c r="V46" s="75"/>
      <c r="W46" s="75"/>
      <c r="X46" s="75"/>
      <c r="Y46" s="75"/>
      <c r="Z46" s="75"/>
      <c r="AA46" s="75"/>
      <c r="AB46" s="75"/>
      <c r="AC46" s="75"/>
      <c r="AD46" s="75" t="str">
        <f>IF(SUM(Tabla1[[#This Row],[Primera Infancia]:[Adulto Mayor]])=0,"",SUM(Tabla1[[#This Row],[Primera Infancia]:[Adulto Mayor]]))</f>
        <v/>
      </c>
      <c r="AE46" s="75"/>
      <c r="AF46" s="75"/>
      <c r="AG46" s="10"/>
      <c r="AH46" s="10"/>
      <c r="AI46" s="88"/>
      <c r="AJ46" s="88"/>
      <c r="AK46" s="88"/>
      <c r="AL46" s="88"/>
      <c r="AM46" s="88"/>
      <c r="AN46" s="75"/>
      <c r="AO46" s="89"/>
      <c r="AP46" s="93"/>
      <c r="AQ46" s="84"/>
    </row>
    <row r="47" spans="2:43" ht="39.950000000000003" customHeight="1" thickTop="1" thickBot="1" x14ac:dyDescent="0.3">
      <c r="B47" s="78"/>
      <c r="C47" s="75"/>
      <c r="D47" s="75"/>
      <c r="E47" s="75"/>
      <c r="F47" s="10" t="str">
        <f>IF(Tabla1[[#This Row],[Nombre del Contrato]]="","",IF(VLOOKUP(Tabla1[[#This Row],[Nombre del Contrato]],Tabla3[],31,FALSE)="","#N/A",IFERROR(VLOOKUP(Tabla1[[#This Row],[Nombre del Contrato]],Tabla3[],31,FALSE),"#N/A")))</f>
        <v/>
      </c>
      <c r="G47" s="10" t="str">
        <f>IF(Tabla1[[#This Row],[Nombre del Contrato]]="","",IF(VLOOKUP(Tabla1[[#This Row],[Nombre del Contrato]],Tabla3[],20,FALSE)="","#N/A",IFERROR(VLOOKUP(Tabla1[[#This Row],[Nombre del Contrato]],Tabla3[],20,FALSE),"#N/A")))</f>
        <v/>
      </c>
      <c r="H47" s="47" t="str">
        <f>IF(Tabla1[[#This Row],[Nombre del Contrato]]="","",IF(VLOOKUP(Tabla1[[#This Row],[Nombre del Contrato]],Tabla3[],22,FALSE)="","#N/A",IFERROR(VLOOKUP(Tabla1[[#This Row],[Nombre del Contrato]],Tabla3[],22,FALSE),"#N/A")))</f>
        <v/>
      </c>
      <c r="I47" s="81"/>
      <c r="J47" s="81"/>
      <c r="K47" s="75"/>
      <c r="L47" s="10" t="str">
        <f>IF(Tabla1[[#This Row],[Nombre del Contrato]]="","",IF(VLOOKUP(Tabla1[[#This Row],[Nombre del Contrato]],Tabla3[],6,FALSE)="","#N/A",IFERROR(VLOOKUP(Tabla1[[#This Row],[Nombre del Contrato]],Tabla3[],6,FALSE),"#N/A")))</f>
        <v/>
      </c>
      <c r="M47" s="55" t="str">
        <f>IF(Tabla1[[#This Row],[Nombre del Contrato]]="","",IF(VLOOKUP(Tabla1[[#This Row],[Nombre del Contrato]],Tabla3[],19,FALSE)="","#N/A",IFERROR(VLOOKUP(Tabla1[[#This Row],[Nombre del Contrato]],Tabla3[],19,FALSE),"#N/A")))</f>
        <v/>
      </c>
      <c r="N47" s="75"/>
      <c r="O47" s="75"/>
      <c r="P47" s="75"/>
      <c r="Q47" s="75"/>
      <c r="R47" s="75"/>
      <c r="S47" s="75"/>
      <c r="T47" s="75"/>
      <c r="U47" s="75"/>
      <c r="V47" s="75"/>
      <c r="W47" s="75"/>
      <c r="X47" s="75"/>
      <c r="Y47" s="75"/>
      <c r="Z47" s="75"/>
      <c r="AA47" s="75"/>
      <c r="AB47" s="75"/>
      <c r="AC47" s="75"/>
      <c r="AD47" s="75" t="str">
        <f>IF(SUM(Tabla1[[#This Row],[Primera Infancia]:[Adulto Mayor]])=0,"",SUM(Tabla1[[#This Row],[Primera Infancia]:[Adulto Mayor]]))</f>
        <v/>
      </c>
      <c r="AE47" s="75"/>
      <c r="AF47" s="75"/>
      <c r="AG47" s="10"/>
      <c r="AH47" s="10"/>
      <c r="AI47" s="88"/>
      <c r="AJ47" s="88"/>
      <c r="AK47" s="88"/>
      <c r="AL47" s="88"/>
      <c r="AM47" s="88"/>
      <c r="AN47" s="75"/>
      <c r="AO47" s="89"/>
      <c r="AP47" s="93"/>
      <c r="AQ47" s="84"/>
    </row>
    <row r="48" spans="2:43" ht="39.950000000000003" customHeight="1" thickTop="1" thickBot="1" x14ac:dyDescent="0.3">
      <c r="B48" s="78"/>
      <c r="C48" s="75"/>
      <c r="D48" s="75"/>
      <c r="E48" s="75"/>
      <c r="F48" s="10" t="str">
        <f>IF(Tabla1[[#This Row],[Nombre del Contrato]]="","",IF(VLOOKUP(Tabla1[[#This Row],[Nombre del Contrato]],Tabla3[],31,FALSE)="","#N/A",IFERROR(VLOOKUP(Tabla1[[#This Row],[Nombre del Contrato]],Tabla3[],31,FALSE),"#N/A")))</f>
        <v/>
      </c>
      <c r="G48" s="10" t="str">
        <f>IF(Tabla1[[#This Row],[Nombre del Contrato]]="","",IF(VLOOKUP(Tabla1[[#This Row],[Nombre del Contrato]],Tabla3[],20,FALSE)="","#N/A",IFERROR(VLOOKUP(Tabla1[[#This Row],[Nombre del Contrato]],Tabla3[],20,FALSE),"#N/A")))</f>
        <v/>
      </c>
      <c r="H48" s="47" t="str">
        <f>IF(Tabla1[[#This Row],[Nombre del Contrato]]="","",IF(VLOOKUP(Tabla1[[#This Row],[Nombre del Contrato]],Tabla3[],22,FALSE)="","#N/A",IFERROR(VLOOKUP(Tabla1[[#This Row],[Nombre del Contrato]],Tabla3[],22,FALSE),"#N/A")))</f>
        <v/>
      </c>
      <c r="I48" s="81"/>
      <c r="J48" s="81"/>
      <c r="K48" s="75"/>
      <c r="L48" s="10" t="str">
        <f>IF(Tabla1[[#This Row],[Nombre del Contrato]]="","",IF(VLOOKUP(Tabla1[[#This Row],[Nombre del Contrato]],Tabla3[],6,FALSE)="","#N/A",IFERROR(VLOOKUP(Tabla1[[#This Row],[Nombre del Contrato]],Tabla3[],6,FALSE),"#N/A")))</f>
        <v/>
      </c>
      <c r="M48" s="55" t="str">
        <f>IF(Tabla1[[#This Row],[Nombre del Contrato]]="","",IF(VLOOKUP(Tabla1[[#This Row],[Nombre del Contrato]],Tabla3[],19,FALSE)="","#N/A",IFERROR(VLOOKUP(Tabla1[[#This Row],[Nombre del Contrato]],Tabla3[],19,FALSE),"#N/A")))</f>
        <v/>
      </c>
      <c r="N48" s="75"/>
      <c r="O48" s="75"/>
      <c r="P48" s="75"/>
      <c r="Q48" s="75"/>
      <c r="R48" s="75"/>
      <c r="S48" s="75"/>
      <c r="T48" s="75"/>
      <c r="U48" s="75"/>
      <c r="V48" s="75"/>
      <c r="W48" s="75"/>
      <c r="X48" s="75"/>
      <c r="Y48" s="75"/>
      <c r="Z48" s="75"/>
      <c r="AA48" s="75"/>
      <c r="AB48" s="75"/>
      <c r="AC48" s="75"/>
      <c r="AD48" s="75" t="str">
        <f>IF(SUM(Tabla1[[#This Row],[Primera Infancia]:[Adulto Mayor]])=0,"",SUM(Tabla1[[#This Row],[Primera Infancia]:[Adulto Mayor]]))</f>
        <v/>
      </c>
      <c r="AE48" s="75"/>
      <c r="AF48" s="75"/>
      <c r="AG48" s="10"/>
      <c r="AH48" s="10"/>
      <c r="AI48" s="88"/>
      <c r="AJ48" s="88"/>
      <c r="AK48" s="88"/>
      <c r="AL48" s="88"/>
      <c r="AM48" s="88"/>
      <c r="AN48" s="75"/>
      <c r="AO48" s="89"/>
      <c r="AP48" s="93"/>
      <c r="AQ48" s="84"/>
    </row>
    <row r="49" spans="2:43" ht="39.950000000000003" customHeight="1" thickTop="1" thickBot="1" x14ac:dyDescent="0.3">
      <c r="B49" s="78"/>
      <c r="C49" s="75"/>
      <c r="D49" s="75"/>
      <c r="E49" s="75"/>
      <c r="F49" s="10" t="str">
        <f>IF(Tabla1[[#This Row],[Nombre del Contrato]]="","",IF(VLOOKUP(Tabla1[[#This Row],[Nombre del Contrato]],Tabla3[],31,FALSE)="","#N/A",IFERROR(VLOOKUP(Tabla1[[#This Row],[Nombre del Contrato]],Tabla3[],31,FALSE),"#N/A")))</f>
        <v/>
      </c>
      <c r="G49" s="10" t="str">
        <f>IF(Tabla1[[#This Row],[Nombre del Contrato]]="","",IF(VLOOKUP(Tabla1[[#This Row],[Nombre del Contrato]],Tabla3[],20,FALSE)="","#N/A",IFERROR(VLOOKUP(Tabla1[[#This Row],[Nombre del Contrato]],Tabla3[],20,FALSE),"#N/A")))</f>
        <v/>
      </c>
      <c r="H49" s="47" t="str">
        <f>IF(Tabla1[[#This Row],[Nombre del Contrato]]="","",IF(VLOOKUP(Tabla1[[#This Row],[Nombre del Contrato]],Tabla3[],22,FALSE)="","#N/A",IFERROR(VLOOKUP(Tabla1[[#This Row],[Nombre del Contrato]],Tabla3[],22,FALSE),"#N/A")))</f>
        <v/>
      </c>
      <c r="I49" s="81"/>
      <c r="J49" s="81"/>
      <c r="K49" s="75"/>
      <c r="L49" s="10" t="str">
        <f>IF(Tabla1[[#This Row],[Nombre del Contrato]]="","",IF(VLOOKUP(Tabla1[[#This Row],[Nombre del Contrato]],Tabla3[],6,FALSE)="","#N/A",IFERROR(VLOOKUP(Tabla1[[#This Row],[Nombre del Contrato]],Tabla3[],6,FALSE),"#N/A")))</f>
        <v/>
      </c>
      <c r="M49" s="55" t="str">
        <f>IF(Tabla1[[#This Row],[Nombre del Contrato]]="","",IF(VLOOKUP(Tabla1[[#This Row],[Nombre del Contrato]],Tabla3[],19,FALSE)="","#N/A",IFERROR(VLOOKUP(Tabla1[[#This Row],[Nombre del Contrato]],Tabla3[],19,FALSE),"#N/A")))</f>
        <v/>
      </c>
      <c r="N49" s="75"/>
      <c r="O49" s="75"/>
      <c r="P49" s="75"/>
      <c r="Q49" s="75"/>
      <c r="R49" s="75"/>
      <c r="S49" s="75"/>
      <c r="T49" s="75"/>
      <c r="U49" s="75"/>
      <c r="V49" s="75"/>
      <c r="W49" s="75"/>
      <c r="X49" s="75"/>
      <c r="Y49" s="75"/>
      <c r="Z49" s="75"/>
      <c r="AA49" s="75"/>
      <c r="AB49" s="75"/>
      <c r="AC49" s="75"/>
      <c r="AD49" s="75" t="str">
        <f>IF(SUM(Tabla1[[#This Row],[Primera Infancia]:[Adulto Mayor]])=0,"",SUM(Tabla1[[#This Row],[Primera Infancia]:[Adulto Mayor]]))</f>
        <v/>
      </c>
      <c r="AE49" s="75"/>
      <c r="AF49" s="75"/>
      <c r="AG49" s="10"/>
      <c r="AH49" s="10"/>
      <c r="AI49" s="88"/>
      <c r="AJ49" s="88"/>
      <c r="AK49" s="88"/>
      <c r="AL49" s="88"/>
      <c r="AM49" s="88"/>
      <c r="AN49" s="75"/>
      <c r="AO49" s="89"/>
      <c r="AP49" s="93"/>
      <c r="AQ49" s="84"/>
    </row>
    <row r="50" spans="2:43" ht="39.950000000000003" customHeight="1" thickTop="1" thickBot="1" x14ac:dyDescent="0.3">
      <c r="B50" s="78"/>
      <c r="C50" s="75"/>
      <c r="D50" s="75"/>
      <c r="E50" s="75"/>
      <c r="F50" s="10" t="str">
        <f>IF(Tabla1[[#This Row],[Nombre del Contrato]]="","",IF(VLOOKUP(Tabla1[[#This Row],[Nombre del Contrato]],Tabla3[],31,FALSE)="","#N/A",IFERROR(VLOOKUP(Tabla1[[#This Row],[Nombre del Contrato]],Tabla3[],31,FALSE),"#N/A")))</f>
        <v/>
      </c>
      <c r="G50" s="10" t="str">
        <f>IF(Tabla1[[#This Row],[Nombre del Contrato]]="","",IF(VLOOKUP(Tabla1[[#This Row],[Nombre del Contrato]],Tabla3[],20,FALSE)="","#N/A",IFERROR(VLOOKUP(Tabla1[[#This Row],[Nombre del Contrato]],Tabla3[],20,FALSE),"#N/A")))</f>
        <v/>
      </c>
      <c r="H50" s="47" t="str">
        <f>IF(Tabla1[[#This Row],[Nombre del Contrato]]="","",IF(VLOOKUP(Tabla1[[#This Row],[Nombre del Contrato]],Tabla3[],22,FALSE)="","#N/A",IFERROR(VLOOKUP(Tabla1[[#This Row],[Nombre del Contrato]],Tabla3[],22,FALSE),"#N/A")))</f>
        <v/>
      </c>
      <c r="I50" s="81"/>
      <c r="J50" s="81"/>
      <c r="K50" s="75"/>
      <c r="L50" s="10" t="str">
        <f>IF(Tabla1[[#This Row],[Nombre del Contrato]]="","",IF(VLOOKUP(Tabla1[[#This Row],[Nombre del Contrato]],Tabla3[],6,FALSE)="","#N/A",IFERROR(VLOOKUP(Tabla1[[#This Row],[Nombre del Contrato]],Tabla3[],6,FALSE),"#N/A")))</f>
        <v/>
      </c>
      <c r="M50" s="55" t="str">
        <f>IF(Tabla1[[#This Row],[Nombre del Contrato]]="","",IF(VLOOKUP(Tabla1[[#This Row],[Nombre del Contrato]],Tabla3[],19,FALSE)="","#N/A",IFERROR(VLOOKUP(Tabla1[[#This Row],[Nombre del Contrato]],Tabla3[],19,FALSE),"#N/A")))</f>
        <v/>
      </c>
      <c r="N50" s="75"/>
      <c r="O50" s="75"/>
      <c r="P50" s="75"/>
      <c r="Q50" s="75"/>
      <c r="R50" s="75"/>
      <c r="S50" s="75"/>
      <c r="T50" s="75"/>
      <c r="U50" s="75"/>
      <c r="V50" s="75"/>
      <c r="W50" s="75"/>
      <c r="X50" s="75"/>
      <c r="Y50" s="75"/>
      <c r="Z50" s="75"/>
      <c r="AA50" s="75"/>
      <c r="AB50" s="75"/>
      <c r="AC50" s="75"/>
      <c r="AD50" s="75" t="str">
        <f>IF(SUM(Tabla1[[#This Row],[Primera Infancia]:[Adulto Mayor]])=0,"",SUM(Tabla1[[#This Row],[Primera Infancia]:[Adulto Mayor]]))</f>
        <v/>
      </c>
      <c r="AE50" s="75"/>
      <c r="AF50" s="75"/>
      <c r="AG50" s="10"/>
      <c r="AH50" s="10"/>
      <c r="AI50" s="88"/>
      <c r="AJ50" s="88"/>
      <c r="AK50" s="88"/>
      <c r="AL50" s="88"/>
      <c r="AM50" s="88"/>
      <c r="AN50" s="75"/>
      <c r="AO50" s="89"/>
      <c r="AP50" s="93"/>
      <c r="AQ50" s="84"/>
    </row>
    <row r="51" spans="2:43" ht="39.950000000000003" customHeight="1" thickTop="1" thickBot="1" x14ac:dyDescent="0.3">
      <c r="B51" s="78"/>
      <c r="C51" s="75"/>
      <c r="D51" s="75"/>
      <c r="E51" s="75"/>
      <c r="F51" s="10" t="str">
        <f>IF(Tabla1[[#This Row],[Nombre del Contrato]]="","",IF(VLOOKUP(Tabla1[[#This Row],[Nombre del Contrato]],Tabla3[],31,FALSE)="","#N/A",IFERROR(VLOOKUP(Tabla1[[#This Row],[Nombre del Contrato]],Tabla3[],31,FALSE),"#N/A")))</f>
        <v/>
      </c>
      <c r="G51" s="10" t="str">
        <f>IF(Tabla1[[#This Row],[Nombre del Contrato]]="","",IF(VLOOKUP(Tabla1[[#This Row],[Nombre del Contrato]],Tabla3[],20,FALSE)="","#N/A",IFERROR(VLOOKUP(Tabla1[[#This Row],[Nombre del Contrato]],Tabla3[],20,FALSE),"#N/A")))</f>
        <v/>
      </c>
      <c r="H51" s="47" t="str">
        <f>IF(Tabla1[[#This Row],[Nombre del Contrato]]="","",IF(VLOOKUP(Tabla1[[#This Row],[Nombre del Contrato]],Tabla3[],22,FALSE)="","#N/A",IFERROR(VLOOKUP(Tabla1[[#This Row],[Nombre del Contrato]],Tabla3[],22,FALSE),"#N/A")))</f>
        <v/>
      </c>
      <c r="I51" s="81"/>
      <c r="J51" s="81"/>
      <c r="K51" s="75"/>
      <c r="L51" s="10" t="str">
        <f>IF(Tabla1[[#This Row],[Nombre del Contrato]]="","",IF(VLOOKUP(Tabla1[[#This Row],[Nombre del Contrato]],Tabla3[],6,FALSE)="","#N/A",IFERROR(VLOOKUP(Tabla1[[#This Row],[Nombre del Contrato]],Tabla3[],6,FALSE),"#N/A")))</f>
        <v/>
      </c>
      <c r="M51" s="55" t="str">
        <f>IF(Tabla1[[#This Row],[Nombre del Contrato]]="","",IF(VLOOKUP(Tabla1[[#This Row],[Nombre del Contrato]],Tabla3[],19,FALSE)="","#N/A",IFERROR(VLOOKUP(Tabla1[[#This Row],[Nombre del Contrato]],Tabla3[],19,FALSE),"#N/A")))</f>
        <v/>
      </c>
      <c r="N51" s="75"/>
      <c r="O51" s="75"/>
      <c r="P51" s="75"/>
      <c r="Q51" s="75"/>
      <c r="R51" s="75"/>
      <c r="S51" s="75"/>
      <c r="T51" s="75"/>
      <c r="U51" s="75"/>
      <c r="V51" s="75"/>
      <c r="W51" s="75"/>
      <c r="X51" s="75"/>
      <c r="Y51" s="75"/>
      <c r="Z51" s="75"/>
      <c r="AA51" s="75"/>
      <c r="AB51" s="75"/>
      <c r="AC51" s="75"/>
      <c r="AD51" s="75" t="str">
        <f>IF(SUM(Tabla1[[#This Row],[Primera Infancia]:[Adulto Mayor]])=0,"",SUM(Tabla1[[#This Row],[Primera Infancia]:[Adulto Mayor]]))</f>
        <v/>
      </c>
      <c r="AE51" s="75"/>
      <c r="AF51" s="75"/>
      <c r="AG51" s="10"/>
      <c r="AH51" s="10"/>
      <c r="AI51" s="88"/>
      <c r="AJ51" s="88"/>
      <c r="AK51" s="88"/>
      <c r="AL51" s="88"/>
      <c r="AM51" s="88"/>
      <c r="AN51" s="75"/>
      <c r="AO51" s="89"/>
      <c r="AP51" s="93"/>
      <c r="AQ51" s="84"/>
    </row>
    <row r="52" spans="2:43" ht="39.950000000000003" customHeight="1" thickTop="1" thickBot="1" x14ac:dyDescent="0.3">
      <c r="B52" s="78"/>
      <c r="C52" s="75"/>
      <c r="D52" s="75"/>
      <c r="E52" s="75"/>
      <c r="F52" s="10" t="str">
        <f>IF(Tabla1[[#This Row],[Nombre del Contrato]]="","",IF(VLOOKUP(Tabla1[[#This Row],[Nombre del Contrato]],Tabla3[],31,FALSE)="","#N/A",IFERROR(VLOOKUP(Tabla1[[#This Row],[Nombre del Contrato]],Tabla3[],31,FALSE),"#N/A")))</f>
        <v/>
      </c>
      <c r="G52" s="10" t="str">
        <f>IF(Tabla1[[#This Row],[Nombre del Contrato]]="","",IF(VLOOKUP(Tabla1[[#This Row],[Nombre del Contrato]],Tabla3[],20,FALSE)="","#N/A",IFERROR(VLOOKUP(Tabla1[[#This Row],[Nombre del Contrato]],Tabla3[],20,FALSE),"#N/A")))</f>
        <v/>
      </c>
      <c r="H52" s="47" t="str">
        <f>IF(Tabla1[[#This Row],[Nombre del Contrato]]="","",IF(VLOOKUP(Tabla1[[#This Row],[Nombre del Contrato]],Tabla3[],22,FALSE)="","#N/A",IFERROR(VLOOKUP(Tabla1[[#This Row],[Nombre del Contrato]],Tabla3[],22,FALSE),"#N/A")))</f>
        <v/>
      </c>
      <c r="I52" s="81"/>
      <c r="J52" s="81"/>
      <c r="K52" s="75"/>
      <c r="L52" s="10" t="str">
        <f>IF(Tabla1[[#This Row],[Nombre del Contrato]]="","",IF(VLOOKUP(Tabla1[[#This Row],[Nombre del Contrato]],Tabla3[],6,FALSE)="","#N/A",IFERROR(VLOOKUP(Tabla1[[#This Row],[Nombre del Contrato]],Tabla3[],6,FALSE),"#N/A")))</f>
        <v/>
      </c>
      <c r="M52" s="55" t="str">
        <f>IF(Tabla1[[#This Row],[Nombre del Contrato]]="","",IF(VLOOKUP(Tabla1[[#This Row],[Nombre del Contrato]],Tabla3[],19,FALSE)="","#N/A",IFERROR(VLOOKUP(Tabla1[[#This Row],[Nombre del Contrato]],Tabla3[],19,FALSE),"#N/A")))</f>
        <v/>
      </c>
      <c r="N52" s="75"/>
      <c r="O52" s="75"/>
      <c r="P52" s="75"/>
      <c r="Q52" s="75"/>
      <c r="R52" s="75"/>
      <c r="S52" s="75"/>
      <c r="T52" s="75"/>
      <c r="U52" s="75"/>
      <c r="V52" s="75"/>
      <c r="W52" s="75"/>
      <c r="X52" s="75"/>
      <c r="Y52" s="75"/>
      <c r="Z52" s="75"/>
      <c r="AA52" s="75"/>
      <c r="AB52" s="75"/>
      <c r="AC52" s="75"/>
      <c r="AD52" s="75" t="str">
        <f>IF(SUM(Tabla1[[#This Row],[Primera Infancia]:[Adulto Mayor]])=0,"",SUM(Tabla1[[#This Row],[Primera Infancia]:[Adulto Mayor]]))</f>
        <v/>
      </c>
      <c r="AE52" s="75"/>
      <c r="AF52" s="75"/>
      <c r="AG52" s="10"/>
      <c r="AH52" s="10"/>
      <c r="AI52" s="88"/>
      <c r="AJ52" s="88"/>
      <c r="AK52" s="88"/>
      <c r="AL52" s="88"/>
      <c r="AM52" s="88"/>
      <c r="AN52" s="75"/>
      <c r="AO52" s="89"/>
      <c r="AP52" s="93"/>
      <c r="AQ52" s="84"/>
    </row>
    <row r="53" spans="2:43" ht="39.950000000000003" customHeight="1" thickTop="1" thickBot="1" x14ac:dyDescent="0.3">
      <c r="B53" s="78"/>
      <c r="C53" s="75"/>
      <c r="D53" s="75"/>
      <c r="E53" s="75"/>
      <c r="F53" s="10" t="str">
        <f>IF(Tabla1[[#This Row],[Nombre del Contrato]]="","",IF(VLOOKUP(Tabla1[[#This Row],[Nombre del Contrato]],Tabla3[],31,FALSE)="","#N/A",IFERROR(VLOOKUP(Tabla1[[#This Row],[Nombre del Contrato]],Tabla3[],31,FALSE),"#N/A")))</f>
        <v/>
      </c>
      <c r="G53" s="10" t="str">
        <f>IF(Tabla1[[#This Row],[Nombre del Contrato]]="","",IF(VLOOKUP(Tabla1[[#This Row],[Nombre del Contrato]],Tabla3[],20,FALSE)="","#N/A",IFERROR(VLOOKUP(Tabla1[[#This Row],[Nombre del Contrato]],Tabla3[],20,FALSE),"#N/A")))</f>
        <v/>
      </c>
      <c r="H53" s="47" t="str">
        <f>IF(Tabla1[[#This Row],[Nombre del Contrato]]="","",IF(VLOOKUP(Tabla1[[#This Row],[Nombre del Contrato]],Tabla3[],22,FALSE)="","#N/A",IFERROR(VLOOKUP(Tabla1[[#This Row],[Nombre del Contrato]],Tabla3[],22,FALSE),"#N/A")))</f>
        <v/>
      </c>
      <c r="I53" s="81"/>
      <c r="J53" s="81"/>
      <c r="K53" s="75"/>
      <c r="L53" s="10" t="str">
        <f>IF(Tabla1[[#This Row],[Nombre del Contrato]]="","",IF(VLOOKUP(Tabla1[[#This Row],[Nombre del Contrato]],Tabla3[],6,FALSE)="","#N/A",IFERROR(VLOOKUP(Tabla1[[#This Row],[Nombre del Contrato]],Tabla3[],6,FALSE),"#N/A")))</f>
        <v/>
      </c>
      <c r="M53" s="55" t="str">
        <f>IF(Tabla1[[#This Row],[Nombre del Contrato]]="","",IF(VLOOKUP(Tabla1[[#This Row],[Nombre del Contrato]],Tabla3[],19,FALSE)="","#N/A",IFERROR(VLOOKUP(Tabla1[[#This Row],[Nombre del Contrato]],Tabla3[],19,FALSE),"#N/A")))</f>
        <v/>
      </c>
      <c r="N53" s="75"/>
      <c r="O53" s="75"/>
      <c r="P53" s="75"/>
      <c r="Q53" s="75"/>
      <c r="R53" s="75"/>
      <c r="S53" s="75"/>
      <c r="T53" s="75"/>
      <c r="U53" s="75"/>
      <c r="V53" s="75"/>
      <c r="W53" s="75"/>
      <c r="X53" s="75"/>
      <c r="Y53" s="75"/>
      <c r="Z53" s="75"/>
      <c r="AA53" s="75"/>
      <c r="AB53" s="75"/>
      <c r="AC53" s="75"/>
      <c r="AD53" s="75" t="str">
        <f>IF(SUM(Tabla1[[#This Row],[Primera Infancia]:[Adulto Mayor]])=0,"",SUM(Tabla1[[#This Row],[Primera Infancia]:[Adulto Mayor]]))</f>
        <v/>
      </c>
      <c r="AE53" s="75"/>
      <c r="AF53" s="75"/>
      <c r="AG53" s="10"/>
      <c r="AH53" s="10"/>
      <c r="AI53" s="88"/>
      <c r="AJ53" s="88"/>
      <c r="AK53" s="88"/>
      <c r="AL53" s="88"/>
      <c r="AM53" s="88"/>
      <c r="AN53" s="75"/>
      <c r="AO53" s="89"/>
      <c r="AP53" s="93"/>
      <c r="AQ53" s="84"/>
    </row>
    <row r="54" spans="2:43" ht="39.950000000000003" customHeight="1" thickTop="1" thickBot="1" x14ac:dyDescent="0.3">
      <c r="B54" s="78"/>
      <c r="C54" s="75"/>
      <c r="D54" s="75"/>
      <c r="E54" s="75"/>
      <c r="F54" s="10" t="str">
        <f>IF(Tabla1[[#This Row],[Nombre del Contrato]]="","",IF(VLOOKUP(Tabla1[[#This Row],[Nombre del Contrato]],Tabla3[],31,FALSE)="","#N/A",IFERROR(VLOOKUP(Tabla1[[#This Row],[Nombre del Contrato]],Tabla3[],31,FALSE),"#N/A")))</f>
        <v/>
      </c>
      <c r="G54" s="10" t="str">
        <f>IF(Tabla1[[#This Row],[Nombre del Contrato]]="","",IF(VLOOKUP(Tabla1[[#This Row],[Nombre del Contrato]],Tabla3[],20,FALSE)="","#N/A",IFERROR(VLOOKUP(Tabla1[[#This Row],[Nombre del Contrato]],Tabla3[],20,FALSE),"#N/A")))</f>
        <v/>
      </c>
      <c r="H54" s="47" t="str">
        <f>IF(Tabla1[[#This Row],[Nombre del Contrato]]="","",IF(VLOOKUP(Tabla1[[#This Row],[Nombre del Contrato]],Tabla3[],22,FALSE)="","#N/A",IFERROR(VLOOKUP(Tabla1[[#This Row],[Nombre del Contrato]],Tabla3[],22,FALSE),"#N/A")))</f>
        <v/>
      </c>
      <c r="I54" s="81"/>
      <c r="J54" s="81"/>
      <c r="K54" s="75"/>
      <c r="L54" s="10" t="str">
        <f>IF(Tabla1[[#This Row],[Nombre del Contrato]]="","",IF(VLOOKUP(Tabla1[[#This Row],[Nombre del Contrato]],Tabla3[],6,FALSE)="","#N/A",IFERROR(VLOOKUP(Tabla1[[#This Row],[Nombre del Contrato]],Tabla3[],6,FALSE),"#N/A")))</f>
        <v/>
      </c>
      <c r="M54" s="55" t="str">
        <f>IF(Tabla1[[#This Row],[Nombre del Contrato]]="","",IF(VLOOKUP(Tabla1[[#This Row],[Nombre del Contrato]],Tabla3[],19,FALSE)="","#N/A",IFERROR(VLOOKUP(Tabla1[[#This Row],[Nombre del Contrato]],Tabla3[],19,FALSE),"#N/A")))</f>
        <v/>
      </c>
      <c r="N54" s="75"/>
      <c r="O54" s="75"/>
      <c r="P54" s="75"/>
      <c r="Q54" s="75"/>
      <c r="R54" s="75"/>
      <c r="S54" s="75"/>
      <c r="T54" s="75"/>
      <c r="U54" s="75"/>
      <c r="V54" s="75"/>
      <c r="W54" s="75"/>
      <c r="X54" s="75"/>
      <c r="Y54" s="75"/>
      <c r="Z54" s="75"/>
      <c r="AA54" s="75"/>
      <c r="AB54" s="75"/>
      <c r="AC54" s="75"/>
      <c r="AD54" s="75" t="str">
        <f>IF(SUM(Tabla1[[#This Row],[Primera Infancia]:[Adulto Mayor]])=0,"",SUM(Tabla1[[#This Row],[Primera Infancia]:[Adulto Mayor]]))</f>
        <v/>
      </c>
      <c r="AE54" s="75"/>
      <c r="AF54" s="75"/>
      <c r="AG54" s="10"/>
      <c r="AH54" s="10"/>
      <c r="AI54" s="88"/>
      <c r="AJ54" s="88"/>
      <c r="AK54" s="88"/>
      <c r="AL54" s="88"/>
      <c r="AM54" s="88"/>
      <c r="AN54" s="75"/>
      <c r="AO54" s="89"/>
      <c r="AP54" s="93"/>
      <c r="AQ54" s="84"/>
    </row>
    <row r="55" spans="2:43" ht="39.950000000000003" customHeight="1" thickTop="1" thickBot="1" x14ac:dyDescent="0.3">
      <c r="B55" s="78"/>
      <c r="C55" s="75"/>
      <c r="D55" s="75"/>
      <c r="E55" s="75"/>
      <c r="F55" s="10" t="str">
        <f>IF(Tabla1[[#This Row],[Nombre del Contrato]]="","",IF(VLOOKUP(Tabla1[[#This Row],[Nombre del Contrato]],Tabla3[],31,FALSE)="","#N/A",IFERROR(VLOOKUP(Tabla1[[#This Row],[Nombre del Contrato]],Tabla3[],31,FALSE),"#N/A")))</f>
        <v/>
      </c>
      <c r="G55" s="10" t="str">
        <f>IF(Tabla1[[#This Row],[Nombre del Contrato]]="","",IF(VLOOKUP(Tabla1[[#This Row],[Nombre del Contrato]],Tabla3[],20,FALSE)="","#N/A",IFERROR(VLOOKUP(Tabla1[[#This Row],[Nombre del Contrato]],Tabla3[],20,FALSE),"#N/A")))</f>
        <v/>
      </c>
      <c r="H55" s="47" t="str">
        <f>IF(Tabla1[[#This Row],[Nombre del Contrato]]="","",IF(VLOOKUP(Tabla1[[#This Row],[Nombre del Contrato]],Tabla3[],22,FALSE)="","#N/A",IFERROR(VLOOKUP(Tabla1[[#This Row],[Nombre del Contrato]],Tabla3[],22,FALSE),"#N/A")))</f>
        <v/>
      </c>
      <c r="I55" s="81"/>
      <c r="J55" s="81"/>
      <c r="K55" s="75"/>
      <c r="L55" s="10" t="str">
        <f>IF(Tabla1[[#This Row],[Nombre del Contrato]]="","",IF(VLOOKUP(Tabla1[[#This Row],[Nombre del Contrato]],Tabla3[],6,FALSE)="","#N/A",IFERROR(VLOOKUP(Tabla1[[#This Row],[Nombre del Contrato]],Tabla3[],6,FALSE),"#N/A")))</f>
        <v/>
      </c>
      <c r="M55" s="55" t="str">
        <f>IF(Tabla1[[#This Row],[Nombre del Contrato]]="","",IF(VLOOKUP(Tabla1[[#This Row],[Nombre del Contrato]],Tabla3[],19,FALSE)="","#N/A",IFERROR(VLOOKUP(Tabla1[[#This Row],[Nombre del Contrato]],Tabla3[],19,FALSE),"#N/A")))</f>
        <v/>
      </c>
      <c r="N55" s="75"/>
      <c r="O55" s="75"/>
      <c r="P55" s="75"/>
      <c r="Q55" s="75"/>
      <c r="R55" s="75"/>
      <c r="S55" s="75"/>
      <c r="T55" s="75"/>
      <c r="U55" s="75"/>
      <c r="V55" s="75"/>
      <c r="W55" s="75"/>
      <c r="X55" s="75"/>
      <c r="Y55" s="75"/>
      <c r="Z55" s="75"/>
      <c r="AA55" s="75"/>
      <c r="AB55" s="75"/>
      <c r="AC55" s="75"/>
      <c r="AD55" s="75" t="str">
        <f>IF(SUM(Tabla1[[#This Row],[Primera Infancia]:[Adulto Mayor]])=0,"",SUM(Tabla1[[#This Row],[Primera Infancia]:[Adulto Mayor]]))</f>
        <v/>
      </c>
      <c r="AE55" s="75"/>
      <c r="AF55" s="75"/>
      <c r="AG55" s="10"/>
      <c r="AH55" s="10"/>
      <c r="AI55" s="88"/>
      <c r="AJ55" s="88"/>
      <c r="AK55" s="88"/>
      <c r="AL55" s="88"/>
      <c r="AM55" s="88"/>
      <c r="AN55" s="75"/>
      <c r="AO55" s="89"/>
      <c r="AP55" s="93"/>
      <c r="AQ55" s="84"/>
    </row>
    <row r="56" spans="2:43" ht="39.950000000000003" customHeight="1" thickTop="1" thickBot="1" x14ac:dyDescent="0.3">
      <c r="B56" s="78"/>
      <c r="C56" s="75"/>
      <c r="D56" s="75"/>
      <c r="E56" s="75"/>
      <c r="F56" s="10" t="str">
        <f>IF(Tabla1[[#This Row],[Nombre del Contrato]]="","",IF(VLOOKUP(Tabla1[[#This Row],[Nombre del Contrato]],Tabla3[],31,FALSE)="","#N/A",IFERROR(VLOOKUP(Tabla1[[#This Row],[Nombre del Contrato]],Tabla3[],31,FALSE),"#N/A")))</f>
        <v/>
      </c>
      <c r="G56" s="10" t="str">
        <f>IF(Tabla1[[#This Row],[Nombre del Contrato]]="","",IF(VLOOKUP(Tabla1[[#This Row],[Nombre del Contrato]],Tabla3[],20,FALSE)="","#N/A",IFERROR(VLOOKUP(Tabla1[[#This Row],[Nombre del Contrato]],Tabla3[],20,FALSE),"#N/A")))</f>
        <v/>
      </c>
      <c r="H56" s="47" t="str">
        <f>IF(Tabla1[[#This Row],[Nombre del Contrato]]="","",IF(VLOOKUP(Tabla1[[#This Row],[Nombre del Contrato]],Tabla3[],22,FALSE)="","#N/A",IFERROR(VLOOKUP(Tabla1[[#This Row],[Nombre del Contrato]],Tabla3[],22,FALSE),"#N/A")))</f>
        <v/>
      </c>
      <c r="I56" s="81"/>
      <c r="J56" s="81"/>
      <c r="K56" s="75"/>
      <c r="L56" s="10" t="str">
        <f>IF(Tabla1[[#This Row],[Nombre del Contrato]]="","",IF(VLOOKUP(Tabla1[[#This Row],[Nombre del Contrato]],Tabla3[],6,FALSE)="","#N/A",IFERROR(VLOOKUP(Tabla1[[#This Row],[Nombre del Contrato]],Tabla3[],6,FALSE),"#N/A")))</f>
        <v/>
      </c>
      <c r="M56" s="55" t="str">
        <f>IF(Tabla1[[#This Row],[Nombre del Contrato]]="","",IF(VLOOKUP(Tabla1[[#This Row],[Nombre del Contrato]],Tabla3[],19,FALSE)="","#N/A",IFERROR(VLOOKUP(Tabla1[[#This Row],[Nombre del Contrato]],Tabla3[],19,FALSE),"#N/A")))</f>
        <v/>
      </c>
      <c r="N56" s="75"/>
      <c r="O56" s="75"/>
      <c r="P56" s="75"/>
      <c r="Q56" s="75"/>
      <c r="R56" s="75"/>
      <c r="S56" s="75"/>
      <c r="T56" s="75"/>
      <c r="U56" s="75"/>
      <c r="V56" s="75"/>
      <c r="W56" s="75"/>
      <c r="X56" s="75"/>
      <c r="Y56" s="75"/>
      <c r="Z56" s="75"/>
      <c r="AA56" s="75"/>
      <c r="AB56" s="75"/>
      <c r="AC56" s="75"/>
      <c r="AD56" s="75" t="str">
        <f>IF(SUM(Tabla1[[#This Row],[Primera Infancia]:[Adulto Mayor]])=0,"",SUM(Tabla1[[#This Row],[Primera Infancia]:[Adulto Mayor]]))</f>
        <v/>
      </c>
      <c r="AE56" s="75"/>
      <c r="AF56" s="75"/>
      <c r="AG56" s="10"/>
      <c r="AH56" s="10"/>
      <c r="AI56" s="88"/>
      <c r="AJ56" s="88"/>
      <c r="AK56" s="88"/>
      <c r="AL56" s="88"/>
      <c r="AM56" s="88"/>
      <c r="AN56" s="75"/>
      <c r="AO56" s="89"/>
      <c r="AP56" s="93"/>
      <c r="AQ56" s="84"/>
    </row>
    <row r="57" spans="2:43" ht="39.950000000000003" customHeight="1" thickTop="1" thickBot="1" x14ac:dyDescent="0.3">
      <c r="B57" s="78"/>
      <c r="C57" s="75"/>
      <c r="D57" s="75"/>
      <c r="E57" s="75"/>
      <c r="F57" s="10" t="str">
        <f>IF(Tabla1[[#This Row],[Nombre del Contrato]]="","",IF(VLOOKUP(Tabla1[[#This Row],[Nombre del Contrato]],Tabla3[],31,FALSE)="","#N/A",IFERROR(VLOOKUP(Tabla1[[#This Row],[Nombre del Contrato]],Tabla3[],31,FALSE),"#N/A")))</f>
        <v/>
      </c>
      <c r="G57" s="10" t="str">
        <f>IF(Tabla1[[#This Row],[Nombre del Contrato]]="","",IF(VLOOKUP(Tabla1[[#This Row],[Nombre del Contrato]],Tabla3[],20,FALSE)="","#N/A",IFERROR(VLOOKUP(Tabla1[[#This Row],[Nombre del Contrato]],Tabla3[],20,FALSE),"#N/A")))</f>
        <v/>
      </c>
      <c r="H57" s="47" t="str">
        <f>IF(Tabla1[[#This Row],[Nombre del Contrato]]="","",IF(VLOOKUP(Tabla1[[#This Row],[Nombre del Contrato]],Tabla3[],22,FALSE)="","#N/A",IFERROR(VLOOKUP(Tabla1[[#This Row],[Nombre del Contrato]],Tabla3[],22,FALSE),"#N/A")))</f>
        <v/>
      </c>
      <c r="I57" s="81"/>
      <c r="J57" s="81"/>
      <c r="K57" s="75"/>
      <c r="L57" s="10" t="str">
        <f>IF(Tabla1[[#This Row],[Nombre del Contrato]]="","",IF(VLOOKUP(Tabla1[[#This Row],[Nombre del Contrato]],Tabla3[],6,FALSE)="","#N/A",IFERROR(VLOOKUP(Tabla1[[#This Row],[Nombre del Contrato]],Tabla3[],6,FALSE),"#N/A")))</f>
        <v/>
      </c>
      <c r="M57" s="55" t="str">
        <f>IF(Tabla1[[#This Row],[Nombre del Contrato]]="","",IF(VLOOKUP(Tabla1[[#This Row],[Nombre del Contrato]],Tabla3[],19,FALSE)="","#N/A",IFERROR(VLOOKUP(Tabla1[[#This Row],[Nombre del Contrato]],Tabla3[],19,FALSE),"#N/A")))</f>
        <v/>
      </c>
      <c r="N57" s="75"/>
      <c r="O57" s="75"/>
      <c r="P57" s="75"/>
      <c r="Q57" s="75"/>
      <c r="R57" s="75"/>
      <c r="S57" s="75"/>
      <c r="T57" s="75"/>
      <c r="U57" s="75"/>
      <c r="V57" s="75"/>
      <c r="W57" s="75"/>
      <c r="X57" s="75"/>
      <c r="Y57" s="75"/>
      <c r="Z57" s="75"/>
      <c r="AA57" s="75"/>
      <c r="AB57" s="75"/>
      <c r="AC57" s="75"/>
      <c r="AD57" s="75" t="str">
        <f>IF(SUM(Tabla1[[#This Row],[Primera Infancia]:[Adulto Mayor]])=0,"",SUM(Tabla1[[#This Row],[Primera Infancia]:[Adulto Mayor]]))</f>
        <v/>
      </c>
      <c r="AE57" s="75"/>
      <c r="AF57" s="75"/>
      <c r="AG57" s="10"/>
      <c r="AH57" s="10"/>
      <c r="AI57" s="88"/>
      <c r="AJ57" s="88"/>
      <c r="AK57" s="88"/>
      <c r="AL57" s="88"/>
      <c r="AM57" s="88"/>
      <c r="AN57" s="75"/>
      <c r="AO57" s="89"/>
      <c r="AP57" s="93"/>
      <c r="AQ57" s="84"/>
    </row>
    <row r="58" spans="2:43" ht="39.950000000000003" customHeight="1" thickTop="1" thickBot="1" x14ac:dyDescent="0.3">
      <c r="B58" s="78"/>
      <c r="C58" s="75"/>
      <c r="D58" s="75"/>
      <c r="E58" s="75"/>
      <c r="F58" s="10" t="str">
        <f>IF(Tabla1[[#This Row],[Nombre del Contrato]]="","",IF(VLOOKUP(Tabla1[[#This Row],[Nombre del Contrato]],Tabla3[],31,FALSE)="","#N/A",IFERROR(VLOOKUP(Tabla1[[#This Row],[Nombre del Contrato]],Tabla3[],31,FALSE),"#N/A")))</f>
        <v/>
      </c>
      <c r="G58" s="10" t="str">
        <f>IF(Tabla1[[#This Row],[Nombre del Contrato]]="","",IF(VLOOKUP(Tabla1[[#This Row],[Nombre del Contrato]],Tabla3[],20,FALSE)="","#N/A",IFERROR(VLOOKUP(Tabla1[[#This Row],[Nombre del Contrato]],Tabla3[],20,FALSE),"#N/A")))</f>
        <v/>
      </c>
      <c r="H58" s="47" t="str">
        <f>IF(Tabla1[[#This Row],[Nombre del Contrato]]="","",IF(VLOOKUP(Tabla1[[#This Row],[Nombre del Contrato]],Tabla3[],22,FALSE)="","#N/A",IFERROR(VLOOKUP(Tabla1[[#This Row],[Nombre del Contrato]],Tabla3[],22,FALSE),"#N/A")))</f>
        <v/>
      </c>
      <c r="I58" s="81"/>
      <c r="J58" s="81"/>
      <c r="K58" s="75"/>
      <c r="L58" s="10" t="str">
        <f>IF(Tabla1[[#This Row],[Nombre del Contrato]]="","",IF(VLOOKUP(Tabla1[[#This Row],[Nombre del Contrato]],Tabla3[],6,FALSE)="","#N/A",IFERROR(VLOOKUP(Tabla1[[#This Row],[Nombre del Contrato]],Tabla3[],6,FALSE),"#N/A")))</f>
        <v/>
      </c>
      <c r="M58" s="55" t="str">
        <f>IF(Tabla1[[#This Row],[Nombre del Contrato]]="","",IF(VLOOKUP(Tabla1[[#This Row],[Nombre del Contrato]],Tabla3[],19,FALSE)="","#N/A",IFERROR(VLOOKUP(Tabla1[[#This Row],[Nombre del Contrato]],Tabla3[],19,FALSE),"#N/A")))</f>
        <v/>
      </c>
      <c r="N58" s="75"/>
      <c r="O58" s="75"/>
      <c r="P58" s="75"/>
      <c r="Q58" s="75"/>
      <c r="R58" s="75"/>
      <c r="S58" s="75"/>
      <c r="T58" s="75"/>
      <c r="U58" s="75"/>
      <c r="V58" s="75"/>
      <c r="W58" s="75"/>
      <c r="X58" s="75"/>
      <c r="Y58" s="75"/>
      <c r="Z58" s="75"/>
      <c r="AA58" s="75"/>
      <c r="AB58" s="75"/>
      <c r="AC58" s="75"/>
      <c r="AD58" s="75" t="str">
        <f>IF(SUM(Tabla1[[#This Row],[Primera Infancia]:[Adulto Mayor]])=0,"",SUM(Tabla1[[#This Row],[Primera Infancia]:[Adulto Mayor]]))</f>
        <v/>
      </c>
      <c r="AE58" s="75"/>
      <c r="AF58" s="75"/>
      <c r="AG58" s="10"/>
      <c r="AH58" s="10"/>
      <c r="AI58" s="88"/>
      <c r="AJ58" s="88"/>
      <c r="AK58" s="88"/>
      <c r="AL58" s="88"/>
      <c r="AM58" s="88"/>
      <c r="AN58" s="75"/>
      <c r="AO58" s="89"/>
      <c r="AP58" s="93"/>
      <c r="AQ58" s="84"/>
    </row>
    <row r="59" spans="2:43" ht="39.950000000000003" customHeight="1" thickTop="1" thickBot="1" x14ac:dyDescent="0.3">
      <c r="B59" s="78"/>
      <c r="C59" s="75"/>
      <c r="D59" s="75"/>
      <c r="E59" s="75"/>
      <c r="F59" s="10" t="str">
        <f>IF(Tabla1[[#This Row],[Nombre del Contrato]]="","",IF(VLOOKUP(Tabla1[[#This Row],[Nombre del Contrato]],Tabla3[],31,FALSE)="","#N/A",IFERROR(VLOOKUP(Tabla1[[#This Row],[Nombre del Contrato]],Tabla3[],31,FALSE),"#N/A")))</f>
        <v/>
      </c>
      <c r="G59" s="10" t="str">
        <f>IF(Tabla1[[#This Row],[Nombre del Contrato]]="","",IF(VLOOKUP(Tabla1[[#This Row],[Nombre del Contrato]],Tabla3[],20,FALSE)="","#N/A",IFERROR(VLOOKUP(Tabla1[[#This Row],[Nombre del Contrato]],Tabla3[],20,FALSE),"#N/A")))</f>
        <v/>
      </c>
      <c r="H59" s="47" t="str">
        <f>IF(Tabla1[[#This Row],[Nombre del Contrato]]="","",IF(VLOOKUP(Tabla1[[#This Row],[Nombre del Contrato]],Tabla3[],22,FALSE)="","#N/A",IFERROR(VLOOKUP(Tabla1[[#This Row],[Nombre del Contrato]],Tabla3[],22,FALSE),"#N/A")))</f>
        <v/>
      </c>
      <c r="I59" s="81"/>
      <c r="J59" s="81"/>
      <c r="K59" s="75"/>
      <c r="L59" s="10" t="str">
        <f>IF(Tabla1[[#This Row],[Nombre del Contrato]]="","",IF(VLOOKUP(Tabla1[[#This Row],[Nombre del Contrato]],Tabla3[],6,FALSE)="","#N/A",IFERROR(VLOOKUP(Tabla1[[#This Row],[Nombre del Contrato]],Tabla3[],6,FALSE),"#N/A")))</f>
        <v/>
      </c>
      <c r="M59" s="55" t="str">
        <f>IF(Tabla1[[#This Row],[Nombre del Contrato]]="","",IF(VLOOKUP(Tabla1[[#This Row],[Nombre del Contrato]],Tabla3[],19,FALSE)="","#N/A",IFERROR(VLOOKUP(Tabla1[[#This Row],[Nombre del Contrato]],Tabla3[],19,FALSE),"#N/A")))</f>
        <v/>
      </c>
      <c r="N59" s="75"/>
      <c r="O59" s="75"/>
      <c r="P59" s="75"/>
      <c r="Q59" s="75"/>
      <c r="R59" s="75"/>
      <c r="S59" s="75"/>
      <c r="T59" s="75"/>
      <c r="U59" s="75"/>
      <c r="V59" s="75"/>
      <c r="W59" s="75"/>
      <c r="X59" s="75"/>
      <c r="Y59" s="75"/>
      <c r="Z59" s="75"/>
      <c r="AA59" s="75"/>
      <c r="AB59" s="75"/>
      <c r="AC59" s="75"/>
      <c r="AD59" s="75" t="str">
        <f>IF(SUM(Tabla1[[#This Row],[Primera Infancia]:[Adulto Mayor]])=0,"",SUM(Tabla1[[#This Row],[Primera Infancia]:[Adulto Mayor]]))</f>
        <v/>
      </c>
      <c r="AE59" s="75"/>
      <c r="AF59" s="75"/>
      <c r="AG59" s="10"/>
      <c r="AH59" s="10"/>
      <c r="AI59" s="88"/>
      <c r="AJ59" s="88"/>
      <c r="AK59" s="88"/>
      <c r="AL59" s="88"/>
      <c r="AM59" s="88"/>
      <c r="AN59" s="75"/>
      <c r="AO59" s="89"/>
      <c r="AP59" s="93"/>
      <c r="AQ59" s="84"/>
    </row>
    <row r="60" spans="2:43" ht="39.950000000000003" customHeight="1" thickTop="1" thickBot="1" x14ac:dyDescent="0.3">
      <c r="B60" s="78"/>
      <c r="C60" s="75"/>
      <c r="D60" s="75"/>
      <c r="E60" s="75"/>
      <c r="F60" s="10" t="str">
        <f>IF(Tabla1[[#This Row],[Nombre del Contrato]]="","",IF(VLOOKUP(Tabla1[[#This Row],[Nombre del Contrato]],Tabla3[],31,FALSE)="","#N/A",IFERROR(VLOOKUP(Tabla1[[#This Row],[Nombre del Contrato]],Tabla3[],31,FALSE),"#N/A")))</f>
        <v/>
      </c>
      <c r="G60" s="10" t="str">
        <f>IF(Tabla1[[#This Row],[Nombre del Contrato]]="","",IF(VLOOKUP(Tabla1[[#This Row],[Nombre del Contrato]],Tabla3[],20,FALSE)="","#N/A",IFERROR(VLOOKUP(Tabla1[[#This Row],[Nombre del Contrato]],Tabla3[],20,FALSE),"#N/A")))</f>
        <v/>
      </c>
      <c r="H60" s="47" t="str">
        <f>IF(Tabla1[[#This Row],[Nombre del Contrato]]="","",IF(VLOOKUP(Tabla1[[#This Row],[Nombre del Contrato]],Tabla3[],22,FALSE)="","#N/A",IFERROR(VLOOKUP(Tabla1[[#This Row],[Nombre del Contrato]],Tabla3[],22,FALSE),"#N/A")))</f>
        <v/>
      </c>
      <c r="I60" s="81"/>
      <c r="J60" s="81"/>
      <c r="K60" s="75"/>
      <c r="L60" s="10" t="str">
        <f>IF(Tabla1[[#This Row],[Nombre del Contrato]]="","",IF(VLOOKUP(Tabla1[[#This Row],[Nombre del Contrato]],Tabla3[],6,FALSE)="","#N/A",IFERROR(VLOOKUP(Tabla1[[#This Row],[Nombre del Contrato]],Tabla3[],6,FALSE),"#N/A")))</f>
        <v/>
      </c>
      <c r="M60" s="55" t="str">
        <f>IF(Tabla1[[#This Row],[Nombre del Contrato]]="","",IF(VLOOKUP(Tabla1[[#This Row],[Nombre del Contrato]],Tabla3[],19,FALSE)="","#N/A",IFERROR(VLOOKUP(Tabla1[[#This Row],[Nombre del Contrato]],Tabla3[],19,FALSE),"#N/A")))</f>
        <v/>
      </c>
      <c r="N60" s="75"/>
      <c r="O60" s="75"/>
      <c r="P60" s="75"/>
      <c r="Q60" s="75"/>
      <c r="R60" s="75"/>
      <c r="S60" s="75"/>
      <c r="T60" s="75"/>
      <c r="U60" s="75"/>
      <c r="V60" s="75"/>
      <c r="W60" s="75"/>
      <c r="X60" s="75"/>
      <c r="Y60" s="75"/>
      <c r="Z60" s="75"/>
      <c r="AA60" s="75"/>
      <c r="AB60" s="75"/>
      <c r="AC60" s="75"/>
      <c r="AD60" s="75" t="str">
        <f>IF(SUM(Tabla1[[#This Row],[Primera Infancia]:[Adulto Mayor]])=0,"",SUM(Tabla1[[#This Row],[Primera Infancia]:[Adulto Mayor]]))</f>
        <v/>
      </c>
      <c r="AE60" s="75"/>
      <c r="AF60" s="75"/>
      <c r="AG60" s="10"/>
      <c r="AH60" s="10"/>
      <c r="AI60" s="88"/>
      <c r="AJ60" s="88"/>
      <c r="AK60" s="88"/>
      <c r="AL60" s="88"/>
      <c r="AM60" s="88"/>
      <c r="AN60" s="75"/>
      <c r="AO60" s="89"/>
      <c r="AP60" s="93"/>
      <c r="AQ60" s="84"/>
    </row>
    <row r="61" spans="2:43" ht="39.950000000000003" customHeight="1" thickTop="1" thickBot="1" x14ac:dyDescent="0.3">
      <c r="B61" s="78"/>
      <c r="C61" s="75"/>
      <c r="D61" s="75"/>
      <c r="E61" s="75"/>
      <c r="F61" s="10" t="str">
        <f>IF(Tabla1[[#This Row],[Nombre del Contrato]]="","",IF(VLOOKUP(Tabla1[[#This Row],[Nombre del Contrato]],Tabla3[],31,FALSE)="","#N/A",IFERROR(VLOOKUP(Tabla1[[#This Row],[Nombre del Contrato]],Tabla3[],31,FALSE),"#N/A")))</f>
        <v/>
      </c>
      <c r="G61" s="10" t="str">
        <f>IF(Tabla1[[#This Row],[Nombre del Contrato]]="","",IF(VLOOKUP(Tabla1[[#This Row],[Nombre del Contrato]],Tabla3[],20,FALSE)="","#N/A",IFERROR(VLOOKUP(Tabla1[[#This Row],[Nombre del Contrato]],Tabla3[],20,FALSE),"#N/A")))</f>
        <v/>
      </c>
      <c r="H61" s="47" t="str">
        <f>IF(Tabla1[[#This Row],[Nombre del Contrato]]="","",IF(VLOOKUP(Tabla1[[#This Row],[Nombre del Contrato]],Tabla3[],22,FALSE)="","#N/A",IFERROR(VLOOKUP(Tabla1[[#This Row],[Nombre del Contrato]],Tabla3[],22,FALSE),"#N/A")))</f>
        <v/>
      </c>
      <c r="I61" s="81"/>
      <c r="J61" s="81"/>
      <c r="K61" s="75"/>
      <c r="L61" s="10" t="str">
        <f>IF(Tabla1[[#This Row],[Nombre del Contrato]]="","",IF(VLOOKUP(Tabla1[[#This Row],[Nombre del Contrato]],Tabla3[],6,FALSE)="","#N/A",IFERROR(VLOOKUP(Tabla1[[#This Row],[Nombre del Contrato]],Tabla3[],6,FALSE),"#N/A")))</f>
        <v/>
      </c>
      <c r="M61" s="55" t="str">
        <f>IF(Tabla1[[#This Row],[Nombre del Contrato]]="","",IF(VLOOKUP(Tabla1[[#This Row],[Nombre del Contrato]],Tabla3[],19,FALSE)="","#N/A",IFERROR(VLOOKUP(Tabla1[[#This Row],[Nombre del Contrato]],Tabla3[],19,FALSE),"#N/A")))</f>
        <v/>
      </c>
      <c r="N61" s="75"/>
      <c r="O61" s="75"/>
      <c r="P61" s="75"/>
      <c r="Q61" s="75"/>
      <c r="R61" s="75"/>
      <c r="S61" s="75"/>
      <c r="T61" s="75"/>
      <c r="U61" s="75"/>
      <c r="V61" s="75"/>
      <c r="W61" s="75"/>
      <c r="X61" s="75"/>
      <c r="Y61" s="75"/>
      <c r="Z61" s="75"/>
      <c r="AA61" s="75"/>
      <c r="AB61" s="75"/>
      <c r="AC61" s="75"/>
      <c r="AD61" s="75" t="str">
        <f>IF(SUM(Tabla1[[#This Row],[Primera Infancia]:[Adulto Mayor]])=0,"",SUM(Tabla1[[#This Row],[Primera Infancia]:[Adulto Mayor]]))</f>
        <v/>
      </c>
      <c r="AE61" s="75"/>
      <c r="AF61" s="75"/>
      <c r="AG61" s="10"/>
      <c r="AH61" s="10"/>
      <c r="AI61" s="88"/>
      <c r="AJ61" s="88"/>
      <c r="AK61" s="88"/>
      <c r="AL61" s="88"/>
      <c r="AM61" s="88"/>
      <c r="AN61" s="75"/>
      <c r="AO61" s="89"/>
      <c r="AP61" s="93"/>
      <c r="AQ61" s="84"/>
    </row>
    <row r="62" spans="2:43" ht="39.950000000000003" customHeight="1" thickTop="1" thickBot="1" x14ac:dyDescent="0.3">
      <c r="B62" s="78"/>
      <c r="C62" s="75"/>
      <c r="D62" s="75"/>
      <c r="E62" s="75"/>
      <c r="F62" s="10" t="str">
        <f>IF(Tabla1[[#This Row],[Nombre del Contrato]]="","",IF(VLOOKUP(Tabla1[[#This Row],[Nombre del Contrato]],Tabla3[],31,FALSE)="","#N/A",IFERROR(VLOOKUP(Tabla1[[#This Row],[Nombre del Contrato]],Tabla3[],31,FALSE),"#N/A")))</f>
        <v/>
      </c>
      <c r="G62" s="10" t="str">
        <f>IF(Tabla1[[#This Row],[Nombre del Contrato]]="","",IF(VLOOKUP(Tabla1[[#This Row],[Nombre del Contrato]],Tabla3[],20,FALSE)="","#N/A",IFERROR(VLOOKUP(Tabla1[[#This Row],[Nombre del Contrato]],Tabla3[],20,FALSE),"#N/A")))</f>
        <v/>
      </c>
      <c r="H62" s="47" t="str">
        <f>IF(Tabla1[[#This Row],[Nombre del Contrato]]="","",IF(VLOOKUP(Tabla1[[#This Row],[Nombre del Contrato]],Tabla3[],22,FALSE)="","#N/A",IFERROR(VLOOKUP(Tabla1[[#This Row],[Nombre del Contrato]],Tabla3[],22,FALSE),"#N/A")))</f>
        <v/>
      </c>
      <c r="I62" s="81"/>
      <c r="J62" s="81"/>
      <c r="K62" s="75"/>
      <c r="L62" s="10" t="str">
        <f>IF(Tabla1[[#This Row],[Nombre del Contrato]]="","",IF(VLOOKUP(Tabla1[[#This Row],[Nombre del Contrato]],Tabla3[],6,FALSE)="","#N/A",IFERROR(VLOOKUP(Tabla1[[#This Row],[Nombre del Contrato]],Tabla3[],6,FALSE),"#N/A")))</f>
        <v/>
      </c>
      <c r="M62" s="55" t="str">
        <f>IF(Tabla1[[#This Row],[Nombre del Contrato]]="","",IF(VLOOKUP(Tabla1[[#This Row],[Nombre del Contrato]],Tabla3[],19,FALSE)="","#N/A",IFERROR(VLOOKUP(Tabla1[[#This Row],[Nombre del Contrato]],Tabla3[],19,FALSE),"#N/A")))</f>
        <v/>
      </c>
      <c r="N62" s="75"/>
      <c r="O62" s="75"/>
      <c r="P62" s="75"/>
      <c r="Q62" s="75"/>
      <c r="R62" s="75"/>
      <c r="S62" s="75"/>
      <c r="T62" s="75"/>
      <c r="U62" s="75"/>
      <c r="V62" s="75"/>
      <c r="W62" s="75"/>
      <c r="X62" s="75"/>
      <c r="Y62" s="75"/>
      <c r="Z62" s="75"/>
      <c r="AA62" s="75"/>
      <c r="AB62" s="75"/>
      <c r="AC62" s="75"/>
      <c r="AD62" s="75" t="str">
        <f>IF(SUM(Tabla1[[#This Row],[Primera Infancia]:[Adulto Mayor]])=0,"",SUM(Tabla1[[#This Row],[Primera Infancia]:[Adulto Mayor]]))</f>
        <v/>
      </c>
      <c r="AE62" s="75"/>
      <c r="AF62" s="75"/>
      <c r="AG62" s="10"/>
      <c r="AH62" s="10"/>
      <c r="AI62" s="88"/>
      <c r="AJ62" s="88"/>
      <c r="AK62" s="88"/>
      <c r="AL62" s="88"/>
      <c r="AM62" s="88"/>
      <c r="AN62" s="75"/>
      <c r="AO62" s="89"/>
      <c r="AP62" s="93"/>
      <c r="AQ62" s="84"/>
    </row>
    <row r="63" spans="2:43" ht="39.950000000000003" customHeight="1" thickTop="1" thickBot="1" x14ac:dyDescent="0.3">
      <c r="B63" s="78"/>
      <c r="C63" s="75"/>
      <c r="D63" s="75"/>
      <c r="E63" s="75"/>
      <c r="F63" s="10" t="str">
        <f>IF(Tabla1[[#This Row],[Nombre del Contrato]]="","",IF(VLOOKUP(Tabla1[[#This Row],[Nombre del Contrato]],Tabla3[],31,FALSE)="","#N/A",IFERROR(VLOOKUP(Tabla1[[#This Row],[Nombre del Contrato]],Tabla3[],31,FALSE),"#N/A")))</f>
        <v/>
      </c>
      <c r="G63" s="10" t="str">
        <f>IF(Tabla1[[#This Row],[Nombre del Contrato]]="","",IF(VLOOKUP(Tabla1[[#This Row],[Nombre del Contrato]],Tabla3[],20,FALSE)="","#N/A",IFERROR(VLOOKUP(Tabla1[[#This Row],[Nombre del Contrato]],Tabla3[],20,FALSE),"#N/A")))</f>
        <v/>
      </c>
      <c r="H63" s="47" t="str">
        <f>IF(Tabla1[[#This Row],[Nombre del Contrato]]="","",IF(VLOOKUP(Tabla1[[#This Row],[Nombre del Contrato]],Tabla3[],22,FALSE)="","#N/A",IFERROR(VLOOKUP(Tabla1[[#This Row],[Nombre del Contrato]],Tabla3[],22,FALSE),"#N/A")))</f>
        <v/>
      </c>
      <c r="I63" s="81"/>
      <c r="J63" s="81"/>
      <c r="K63" s="75"/>
      <c r="L63" s="10" t="str">
        <f>IF(Tabla1[[#This Row],[Nombre del Contrato]]="","",IF(VLOOKUP(Tabla1[[#This Row],[Nombre del Contrato]],Tabla3[],6,FALSE)="","#N/A",IFERROR(VLOOKUP(Tabla1[[#This Row],[Nombre del Contrato]],Tabla3[],6,FALSE),"#N/A")))</f>
        <v/>
      </c>
      <c r="M63" s="55" t="str">
        <f>IF(Tabla1[[#This Row],[Nombre del Contrato]]="","",IF(VLOOKUP(Tabla1[[#This Row],[Nombre del Contrato]],Tabla3[],19,FALSE)="","#N/A",IFERROR(VLOOKUP(Tabla1[[#This Row],[Nombre del Contrato]],Tabla3[],19,FALSE),"#N/A")))</f>
        <v/>
      </c>
      <c r="N63" s="75"/>
      <c r="O63" s="75"/>
      <c r="P63" s="75"/>
      <c r="Q63" s="75"/>
      <c r="R63" s="75"/>
      <c r="S63" s="75"/>
      <c r="T63" s="75"/>
      <c r="U63" s="75"/>
      <c r="V63" s="75"/>
      <c r="W63" s="75"/>
      <c r="X63" s="75"/>
      <c r="Y63" s="75"/>
      <c r="Z63" s="75"/>
      <c r="AA63" s="75"/>
      <c r="AB63" s="75"/>
      <c r="AC63" s="75"/>
      <c r="AD63" s="75" t="str">
        <f>IF(SUM(Tabla1[[#This Row],[Primera Infancia]:[Adulto Mayor]])=0,"",SUM(Tabla1[[#This Row],[Primera Infancia]:[Adulto Mayor]]))</f>
        <v/>
      </c>
      <c r="AE63" s="75"/>
      <c r="AF63" s="75"/>
      <c r="AG63" s="10"/>
      <c r="AH63" s="10"/>
      <c r="AI63" s="88"/>
      <c r="AJ63" s="88"/>
      <c r="AK63" s="88"/>
      <c r="AL63" s="88"/>
      <c r="AM63" s="88"/>
      <c r="AN63" s="75"/>
      <c r="AO63" s="89"/>
      <c r="AP63" s="93"/>
      <c r="AQ63" s="84"/>
    </row>
    <row r="64" spans="2:43" ht="39.950000000000003" customHeight="1" thickTop="1" thickBot="1" x14ac:dyDescent="0.3">
      <c r="B64" s="78"/>
      <c r="C64" s="75"/>
      <c r="D64" s="75"/>
      <c r="E64" s="75"/>
      <c r="F64" s="10" t="str">
        <f>IF(Tabla1[[#This Row],[Nombre del Contrato]]="","",IF(VLOOKUP(Tabla1[[#This Row],[Nombre del Contrato]],Tabla3[],31,FALSE)="","#N/A",IFERROR(VLOOKUP(Tabla1[[#This Row],[Nombre del Contrato]],Tabla3[],31,FALSE),"#N/A")))</f>
        <v/>
      </c>
      <c r="G64" s="10" t="str">
        <f>IF(Tabla1[[#This Row],[Nombre del Contrato]]="","",IF(VLOOKUP(Tabla1[[#This Row],[Nombre del Contrato]],Tabla3[],20,FALSE)="","#N/A",IFERROR(VLOOKUP(Tabla1[[#This Row],[Nombre del Contrato]],Tabla3[],20,FALSE),"#N/A")))</f>
        <v/>
      </c>
      <c r="H64" s="47" t="str">
        <f>IF(Tabla1[[#This Row],[Nombre del Contrato]]="","",IF(VLOOKUP(Tabla1[[#This Row],[Nombre del Contrato]],Tabla3[],22,FALSE)="","#N/A",IFERROR(VLOOKUP(Tabla1[[#This Row],[Nombre del Contrato]],Tabla3[],22,FALSE),"#N/A")))</f>
        <v/>
      </c>
      <c r="I64" s="81"/>
      <c r="J64" s="81"/>
      <c r="K64" s="75"/>
      <c r="L64" s="10" t="str">
        <f>IF(Tabla1[[#This Row],[Nombre del Contrato]]="","",IF(VLOOKUP(Tabla1[[#This Row],[Nombre del Contrato]],Tabla3[],6,FALSE)="","#N/A",IFERROR(VLOOKUP(Tabla1[[#This Row],[Nombre del Contrato]],Tabla3[],6,FALSE),"#N/A")))</f>
        <v/>
      </c>
      <c r="M64" s="55" t="str">
        <f>IF(Tabla1[[#This Row],[Nombre del Contrato]]="","",IF(VLOOKUP(Tabla1[[#This Row],[Nombre del Contrato]],Tabla3[],19,FALSE)="","#N/A",IFERROR(VLOOKUP(Tabla1[[#This Row],[Nombre del Contrato]],Tabla3[],19,FALSE),"#N/A")))</f>
        <v/>
      </c>
      <c r="N64" s="75"/>
      <c r="O64" s="75"/>
      <c r="P64" s="75"/>
      <c r="Q64" s="75"/>
      <c r="R64" s="75"/>
      <c r="S64" s="75"/>
      <c r="T64" s="75"/>
      <c r="U64" s="75"/>
      <c r="V64" s="75"/>
      <c r="W64" s="75"/>
      <c r="X64" s="75"/>
      <c r="Y64" s="75"/>
      <c r="Z64" s="75"/>
      <c r="AA64" s="75"/>
      <c r="AB64" s="75"/>
      <c r="AC64" s="75"/>
      <c r="AD64" s="75" t="str">
        <f>IF(SUM(Tabla1[[#This Row],[Primera Infancia]:[Adulto Mayor]])=0,"",SUM(Tabla1[[#This Row],[Primera Infancia]:[Adulto Mayor]]))</f>
        <v/>
      </c>
      <c r="AE64" s="75"/>
      <c r="AF64" s="75"/>
      <c r="AG64" s="10"/>
      <c r="AH64" s="10"/>
      <c r="AI64" s="88"/>
      <c r="AJ64" s="88"/>
      <c r="AK64" s="88"/>
      <c r="AL64" s="88"/>
      <c r="AM64" s="88"/>
      <c r="AN64" s="75"/>
      <c r="AO64" s="89"/>
      <c r="AP64" s="93"/>
      <c r="AQ64" s="84"/>
    </row>
    <row r="65" spans="2:43" ht="39.950000000000003" customHeight="1" thickTop="1" thickBot="1" x14ac:dyDescent="0.3">
      <c r="B65" s="78"/>
      <c r="C65" s="75"/>
      <c r="D65" s="75"/>
      <c r="E65" s="75"/>
      <c r="F65" s="10" t="str">
        <f>IF(Tabla1[[#This Row],[Nombre del Contrato]]="","",IF(VLOOKUP(Tabla1[[#This Row],[Nombre del Contrato]],Tabla3[],31,FALSE)="","#N/A",IFERROR(VLOOKUP(Tabla1[[#This Row],[Nombre del Contrato]],Tabla3[],31,FALSE),"#N/A")))</f>
        <v/>
      </c>
      <c r="G65" s="10" t="str">
        <f>IF(Tabla1[[#This Row],[Nombre del Contrato]]="","",IF(VLOOKUP(Tabla1[[#This Row],[Nombre del Contrato]],Tabla3[],20,FALSE)="","#N/A",IFERROR(VLOOKUP(Tabla1[[#This Row],[Nombre del Contrato]],Tabla3[],20,FALSE),"#N/A")))</f>
        <v/>
      </c>
      <c r="H65" s="47" t="str">
        <f>IF(Tabla1[[#This Row],[Nombre del Contrato]]="","",IF(VLOOKUP(Tabla1[[#This Row],[Nombre del Contrato]],Tabla3[],22,FALSE)="","#N/A",IFERROR(VLOOKUP(Tabla1[[#This Row],[Nombre del Contrato]],Tabla3[],22,FALSE),"#N/A")))</f>
        <v/>
      </c>
      <c r="I65" s="81"/>
      <c r="J65" s="81"/>
      <c r="K65" s="75"/>
      <c r="L65" s="10" t="str">
        <f>IF(Tabla1[[#This Row],[Nombre del Contrato]]="","",IF(VLOOKUP(Tabla1[[#This Row],[Nombre del Contrato]],Tabla3[],6,FALSE)="","#N/A",IFERROR(VLOOKUP(Tabla1[[#This Row],[Nombre del Contrato]],Tabla3[],6,FALSE),"#N/A")))</f>
        <v/>
      </c>
      <c r="M65" s="55" t="str">
        <f>IF(Tabla1[[#This Row],[Nombre del Contrato]]="","",IF(VLOOKUP(Tabla1[[#This Row],[Nombre del Contrato]],Tabla3[],19,FALSE)="","#N/A",IFERROR(VLOOKUP(Tabla1[[#This Row],[Nombre del Contrato]],Tabla3[],19,FALSE),"#N/A")))</f>
        <v/>
      </c>
      <c r="N65" s="75"/>
      <c r="O65" s="75"/>
      <c r="P65" s="75"/>
      <c r="Q65" s="75"/>
      <c r="R65" s="75"/>
      <c r="S65" s="75"/>
      <c r="T65" s="75"/>
      <c r="U65" s="75"/>
      <c r="V65" s="75"/>
      <c r="W65" s="75"/>
      <c r="X65" s="75"/>
      <c r="Y65" s="75"/>
      <c r="Z65" s="75"/>
      <c r="AA65" s="75"/>
      <c r="AB65" s="75"/>
      <c r="AC65" s="75"/>
      <c r="AD65" s="75" t="str">
        <f>IF(SUM(Tabla1[[#This Row],[Primera Infancia]:[Adulto Mayor]])=0,"",SUM(Tabla1[[#This Row],[Primera Infancia]:[Adulto Mayor]]))</f>
        <v/>
      </c>
      <c r="AE65" s="75"/>
      <c r="AF65" s="75"/>
      <c r="AG65" s="10"/>
      <c r="AH65" s="10"/>
      <c r="AI65" s="88"/>
      <c r="AJ65" s="88"/>
      <c r="AK65" s="88"/>
      <c r="AL65" s="88"/>
      <c r="AM65" s="88"/>
      <c r="AN65" s="75"/>
      <c r="AO65" s="89"/>
      <c r="AP65" s="93"/>
      <c r="AQ65" s="84"/>
    </row>
    <row r="66" spans="2:43" ht="39.950000000000003" customHeight="1" thickTop="1" thickBot="1" x14ac:dyDescent="0.3">
      <c r="B66" s="78"/>
      <c r="C66" s="75"/>
      <c r="D66" s="75"/>
      <c r="E66" s="75"/>
      <c r="F66" s="10" t="str">
        <f>IF(Tabla1[[#This Row],[Nombre del Contrato]]="","",IF(VLOOKUP(Tabla1[[#This Row],[Nombre del Contrato]],Tabla3[],31,FALSE)="","#N/A",IFERROR(VLOOKUP(Tabla1[[#This Row],[Nombre del Contrato]],Tabla3[],31,FALSE),"#N/A")))</f>
        <v/>
      </c>
      <c r="G66" s="10" t="str">
        <f>IF(Tabla1[[#This Row],[Nombre del Contrato]]="","",IF(VLOOKUP(Tabla1[[#This Row],[Nombre del Contrato]],Tabla3[],20,FALSE)="","#N/A",IFERROR(VLOOKUP(Tabla1[[#This Row],[Nombre del Contrato]],Tabla3[],20,FALSE),"#N/A")))</f>
        <v/>
      </c>
      <c r="H66" s="47" t="str">
        <f>IF(Tabla1[[#This Row],[Nombre del Contrato]]="","",IF(VLOOKUP(Tabla1[[#This Row],[Nombre del Contrato]],Tabla3[],22,FALSE)="","#N/A",IFERROR(VLOOKUP(Tabla1[[#This Row],[Nombre del Contrato]],Tabla3[],22,FALSE),"#N/A")))</f>
        <v/>
      </c>
      <c r="I66" s="81"/>
      <c r="J66" s="81"/>
      <c r="K66" s="75"/>
      <c r="L66" s="10" t="str">
        <f>IF(Tabla1[[#This Row],[Nombre del Contrato]]="","",IF(VLOOKUP(Tabla1[[#This Row],[Nombre del Contrato]],Tabla3[],6,FALSE)="","#N/A",IFERROR(VLOOKUP(Tabla1[[#This Row],[Nombre del Contrato]],Tabla3[],6,FALSE),"#N/A")))</f>
        <v/>
      </c>
      <c r="M66" s="55" t="str">
        <f>IF(Tabla1[[#This Row],[Nombre del Contrato]]="","",IF(VLOOKUP(Tabla1[[#This Row],[Nombre del Contrato]],Tabla3[],19,FALSE)="","#N/A",IFERROR(VLOOKUP(Tabla1[[#This Row],[Nombre del Contrato]],Tabla3[],19,FALSE),"#N/A")))</f>
        <v/>
      </c>
      <c r="N66" s="75"/>
      <c r="O66" s="75"/>
      <c r="P66" s="75"/>
      <c r="Q66" s="75"/>
      <c r="R66" s="75"/>
      <c r="S66" s="75"/>
      <c r="T66" s="75"/>
      <c r="U66" s="75"/>
      <c r="V66" s="75"/>
      <c r="W66" s="75"/>
      <c r="X66" s="75"/>
      <c r="Y66" s="75"/>
      <c r="Z66" s="75"/>
      <c r="AA66" s="75"/>
      <c r="AB66" s="75"/>
      <c r="AC66" s="75"/>
      <c r="AD66" s="75" t="str">
        <f>IF(SUM(Tabla1[[#This Row],[Primera Infancia]:[Adulto Mayor]])=0,"",SUM(Tabla1[[#This Row],[Primera Infancia]:[Adulto Mayor]]))</f>
        <v/>
      </c>
      <c r="AE66" s="75"/>
      <c r="AF66" s="75"/>
      <c r="AG66" s="10"/>
      <c r="AH66" s="10"/>
      <c r="AI66" s="88"/>
      <c r="AJ66" s="88"/>
      <c r="AK66" s="88"/>
      <c r="AL66" s="88"/>
      <c r="AM66" s="88"/>
      <c r="AN66" s="75"/>
      <c r="AO66" s="89"/>
      <c r="AP66" s="93"/>
      <c r="AQ66" s="84"/>
    </row>
    <row r="67" spans="2:43" ht="39.950000000000003" customHeight="1" thickTop="1" thickBot="1" x14ac:dyDescent="0.3">
      <c r="B67" s="78"/>
      <c r="C67" s="75"/>
      <c r="D67" s="75"/>
      <c r="E67" s="75"/>
      <c r="F67" s="10" t="str">
        <f>IF(Tabla1[[#This Row],[Nombre del Contrato]]="","",IF(VLOOKUP(Tabla1[[#This Row],[Nombre del Contrato]],Tabla3[],31,FALSE)="","#N/A",IFERROR(VLOOKUP(Tabla1[[#This Row],[Nombre del Contrato]],Tabla3[],31,FALSE),"#N/A")))</f>
        <v/>
      </c>
      <c r="G67" s="10" t="str">
        <f>IF(Tabla1[[#This Row],[Nombre del Contrato]]="","",IF(VLOOKUP(Tabla1[[#This Row],[Nombre del Contrato]],Tabla3[],20,FALSE)="","#N/A",IFERROR(VLOOKUP(Tabla1[[#This Row],[Nombre del Contrato]],Tabla3[],20,FALSE),"#N/A")))</f>
        <v/>
      </c>
      <c r="H67" s="47" t="str">
        <f>IF(Tabla1[[#This Row],[Nombre del Contrato]]="","",IF(VLOOKUP(Tabla1[[#This Row],[Nombre del Contrato]],Tabla3[],22,FALSE)="","#N/A",IFERROR(VLOOKUP(Tabla1[[#This Row],[Nombre del Contrato]],Tabla3[],22,FALSE),"#N/A")))</f>
        <v/>
      </c>
      <c r="I67" s="81"/>
      <c r="J67" s="81"/>
      <c r="K67" s="75"/>
      <c r="L67" s="10" t="str">
        <f>IF(Tabla1[[#This Row],[Nombre del Contrato]]="","",IF(VLOOKUP(Tabla1[[#This Row],[Nombre del Contrato]],Tabla3[],6,FALSE)="","#N/A",IFERROR(VLOOKUP(Tabla1[[#This Row],[Nombre del Contrato]],Tabla3[],6,FALSE),"#N/A")))</f>
        <v/>
      </c>
      <c r="M67" s="55" t="str">
        <f>IF(Tabla1[[#This Row],[Nombre del Contrato]]="","",IF(VLOOKUP(Tabla1[[#This Row],[Nombre del Contrato]],Tabla3[],19,FALSE)="","#N/A",IFERROR(VLOOKUP(Tabla1[[#This Row],[Nombre del Contrato]],Tabla3[],19,FALSE),"#N/A")))</f>
        <v/>
      </c>
      <c r="N67" s="75"/>
      <c r="O67" s="75"/>
      <c r="P67" s="75"/>
      <c r="Q67" s="75"/>
      <c r="R67" s="75"/>
      <c r="S67" s="75"/>
      <c r="T67" s="75"/>
      <c r="U67" s="75"/>
      <c r="V67" s="75"/>
      <c r="W67" s="75"/>
      <c r="X67" s="75"/>
      <c r="Y67" s="75"/>
      <c r="Z67" s="75"/>
      <c r="AA67" s="75"/>
      <c r="AB67" s="75"/>
      <c r="AC67" s="75"/>
      <c r="AD67" s="75" t="str">
        <f>IF(SUM(Tabla1[[#This Row],[Primera Infancia]:[Adulto Mayor]])=0,"",SUM(Tabla1[[#This Row],[Primera Infancia]:[Adulto Mayor]]))</f>
        <v/>
      </c>
      <c r="AE67" s="75"/>
      <c r="AF67" s="75"/>
      <c r="AG67" s="10"/>
      <c r="AH67" s="10"/>
      <c r="AI67" s="88"/>
      <c r="AJ67" s="88"/>
      <c r="AK67" s="88"/>
      <c r="AL67" s="88"/>
      <c r="AM67" s="88"/>
      <c r="AN67" s="75"/>
      <c r="AO67" s="89"/>
      <c r="AP67" s="93"/>
      <c r="AQ67" s="84"/>
    </row>
    <row r="68" spans="2:43" ht="39.950000000000003" customHeight="1" thickTop="1" thickBot="1" x14ac:dyDescent="0.3">
      <c r="B68" s="78"/>
      <c r="C68" s="75"/>
      <c r="D68" s="75"/>
      <c r="E68" s="75"/>
      <c r="F68" s="10" t="str">
        <f>IF(Tabla1[[#This Row],[Nombre del Contrato]]="","",IF(VLOOKUP(Tabla1[[#This Row],[Nombre del Contrato]],Tabla3[],31,FALSE)="","#N/A",IFERROR(VLOOKUP(Tabla1[[#This Row],[Nombre del Contrato]],Tabla3[],31,FALSE),"#N/A")))</f>
        <v/>
      </c>
      <c r="G68" s="10" t="str">
        <f>IF(Tabla1[[#This Row],[Nombre del Contrato]]="","",IF(VLOOKUP(Tabla1[[#This Row],[Nombre del Contrato]],Tabla3[],20,FALSE)="","#N/A",IFERROR(VLOOKUP(Tabla1[[#This Row],[Nombre del Contrato]],Tabla3[],20,FALSE),"#N/A")))</f>
        <v/>
      </c>
      <c r="H68" s="47" t="str">
        <f>IF(Tabla1[[#This Row],[Nombre del Contrato]]="","",IF(VLOOKUP(Tabla1[[#This Row],[Nombre del Contrato]],Tabla3[],22,FALSE)="","#N/A",IFERROR(VLOOKUP(Tabla1[[#This Row],[Nombre del Contrato]],Tabla3[],22,FALSE),"#N/A")))</f>
        <v/>
      </c>
      <c r="I68" s="81"/>
      <c r="J68" s="81"/>
      <c r="K68" s="75"/>
      <c r="L68" s="10" t="str">
        <f>IF(Tabla1[[#This Row],[Nombre del Contrato]]="","",IF(VLOOKUP(Tabla1[[#This Row],[Nombre del Contrato]],Tabla3[],6,FALSE)="","#N/A",IFERROR(VLOOKUP(Tabla1[[#This Row],[Nombre del Contrato]],Tabla3[],6,FALSE),"#N/A")))</f>
        <v/>
      </c>
      <c r="M68" s="55" t="str">
        <f>IF(Tabla1[[#This Row],[Nombre del Contrato]]="","",IF(VLOOKUP(Tabla1[[#This Row],[Nombre del Contrato]],Tabla3[],19,FALSE)="","#N/A",IFERROR(VLOOKUP(Tabla1[[#This Row],[Nombre del Contrato]],Tabla3[],19,FALSE),"#N/A")))</f>
        <v/>
      </c>
      <c r="N68" s="75"/>
      <c r="O68" s="75"/>
      <c r="P68" s="75"/>
      <c r="Q68" s="75"/>
      <c r="R68" s="75"/>
      <c r="S68" s="75"/>
      <c r="T68" s="75"/>
      <c r="U68" s="75"/>
      <c r="V68" s="75"/>
      <c r="W68" s="75"/>
      <c r="X68" s="75"/>
      <c r="Y68" s="75"/>
      <c r="Z68" s="75"/>
      <c r="AA68" s="75"/>
      <c r="AB68" s="75"/>
      <c r="AC68" s="75"/>
      <c r="AD68" s="75" t="str">
        <f>IF(SUM(Tabla1[[#This Row],[Primera Infancia]:[Adulto Mayor]])=0,"",SUM(Tabla1[[#This Row],[Primera Infancia]:[Adulto Mayor]]))</f>
        <v/>
      </c>
      <c r="AE68" s="75"/>
      <c r="AF68" s="75"/>
      <c r="AG68" s="10"/>
      <c r="AH68" s="10"/>
      <c r="AI68" s="88"/>
      <c r="AJ68" s="88"/>
      <c r="AK68" s="88"/>
      <c r="AL68" s="88"/>
      <c r="AM68" s="88"/>
      <c r="AN68" s="75"/>
      <c r="AO68" s="89"/>
      <c r="AP68" s="93"/>
      <c r="AQ68" s="84"/>
    </row>
    <row r="69" spans="2:43" ht="39.950000000000003" customHeight="1" thickTop="1" thickBot="1" x14ac:dyDescent="0.3">
      <c r="B69" s="78"/>
      <c r="C69" s="75"/>
      <c r="D69" s="75"/>
      <c r="E69" s="75"/>
      <c r="F69" s="10" t="str">
        <f>IF(Tabla1[[#This Row],[Nombre del Contrato]]="","",IF(VLOOKUP(Tabla1[[#This Row],[Nombre del Contrato]],Tabla3[],31,FALSE)="","#N/A",IFERROR(VLOOKUP(Tabla1[[#This Row],[Nombre del Contrato]],Tabla3[],31,FALSE),"#N/A")))</f>
        <v/>
      </c>
      <c r="G69" s="10" t="str">
        <f>IF(Tabla1[[#This Row],[Nombre del Contrato]]="","",IF(VLOOKUP(Tabla1[[#This Row],[Nombre del Contrato]],Tabla3[],20,FALSE)="","#N/A",IFERROR(VLOOKUP(Tabla1[[#This Row],[Nombre del Contrato]],Tabla3[],20,FALSE),"#N/A")))</f>
        <v/>
      </c>
      <c r="H69" s="47" t="str">
        <f>IF(Tabla1[[#This Row],[Nombre del Contrato]]="","",IF(VLOOKUP(Tabla1[[#This Row],[Nombre del Contrato]],Tabla3[],22,FALSE)="","#N/A",IFERROR(VLOOKUP(Tabla1[[#This Row],[Nombre del Contrato]],Tabla3[],22,FALSE),"#N/A")))</f>
        <v/>
      </c>
      <c r="I69" s="81"/>
      <c r="J69" s="81"/>
      <c r="K69" s="75"/>
      <c r="L69" s="10" t="str">
        <f>IF(Tabla1[[#This Row],[Nombre del Contrato]]="","",IF(VLOOKUP(Tabla1[[#This Row],[Nombre del Contrato]],Tabla3[],6,FALSE)="","#N/A",IFERROR(VLOOKUP(Tabla1[[#This Row],[Nombre del Contrato]],Tabla3[],6,FALSE),"#N/A")))</f>
        <v/>
      </c>
      <c r="M69" s="55" t="str">
        <f>IF(Tabla1[[#This Row],[Nombre del Contrato]]="","",IF(VLOOKUP(Tabla1[[#This Row],[Nombre del Contrato]],Tabla3[],19,FALSE)="","#N/A",IFERROR(VLOOKUP(Tabla1[[#This Row],[Nombre del Contrato]],Tabla3[],19,FALSE),"#N/A")))</f>
        <v/>
      </c>
      <c r="N69" s="75"/>
      <c r="O69" s="75"/>
      <c r="P69" s="75"/>
      <c r="Q69" s="75"/>
      <c r="R69" s="75"/>
      <c r="S69" s="75"/>
      <c r="T69" s="75"/>
      <c r="U69" s="75"/>
      <c r="V69" s="75"/>
      <c r="W69" s="75"/>
      <c r="X69" s="75"/>
      <c r="Y69" s="75"/>
      <c r="Z69" s="75"/>
      <c r="AA69" s="75"/>
      <c r="AB69" s="75"/>
      <c r="AC69" s="75"/>
      <c r="AD69" s="75" t="str">
        <f>IF(SUM(Tabla1[[#This Row],[Primera Infancia]:[Adulto Mayor]])=0,"",SUM(Tabla1[[#This Row],[Primera Infancia]:[Adulto Mayor]]))</f>
        <v/>
      </c>
      <c r="AE69" s="75"/>
      <c r="AF69" s="75"/>
      <c r="AG69" s="10"/>
      <c r="AH69" s="10"/>
      <c r="AI69" s="88"/>
      <c r="AJ69" s="88"/>
      <c r="AK69" s="88"/>
      <c r="AL69" s="88"/>
      <c r="AM69" s="88"/>
      <c r="AN69" s="75"/>
      <c r="AO69" s="89"/>
      <c r="AP69" s="93"/>
      <c r="AQ69" s="84"/>
    </row>
    <row r="70" spans="2:43" ht="39.950000000000003" customHeight="1" thickTop="1" thickBot="1" x14ac:dyDescent="0.3">
      <c r="B70" s="78"/>
      <c r="C70" s="75"/>
      <c r="D70" s="75"/>
      <c r="E70" s="75"/>
      <c r="F70" s="10" t="str">
        <f>IF(Tabla1[[#This Row],[Nombre del Contrato]]="","",IF(VLOOKUP(Tabla1[[#This Row],[Nombre del Contrato]],Tabla3[],31,FALSE)="","#N/A",IFERROR(VLOOKUP(Tabla1[[#This Row],[Nombre del Contrato]],Tabla3[],31,FALSE),"#N/A")))</f>
        <v/>
      </c>
      <c r="G70" s="10" t="str">
        <f>IF(Tabla1[[#This Row],[Nombre del Contrato]]="","",IF(VLOOKUP(Tabla1[[#This Row],[Nombre del Contrato]],Tabla3[],20,FALSE)="","#N/A",IFERROR(VLOOKUP(Tabla1[[#This Row],[Nombre del Contrato]],Tabla3[],20,FALSE),"#N/A")))</f>
        <v/>
      </c>
      <c r="H70" s="47" t="str">
        <f>IF(Tabla1[[#This Row],[Nombre del Contrato]]="","",IF(VLOOKUP(Tabla1[[#This Row],[Nombre del Contrato]],Tabla3[],22,FALSE)="","#N/A",IFERROR(VLOOKUP(Tabla1[[#This Row],[Nombre del Contrato]],Tabla3[],22,FALSE),"#N/A")))</f>
        <v/>
      </c>
      <c r="I70" s="81"/>
      <c r="J70" s="81"/>
      <c r="K70" s="75"/>
      <c r="L70" s="10" t="str">
        <f>IF(Tabla1[[#This Row],[Nombre del Contrato]]="","",IF(VLOOKUP(Tabla1[[#This Row],[Nombre del Contrato]],Tabla3[],6,FALSE)="","#N/A",IFERROR(VLOOKUP(Tabla1[[#This Row],[Nombre del Contrato]],Tabla3[],6,FALSE),"#N/A")))</f>
        <v/>
      </c>
      <c r="M70" s="55" t="str">
        <f>IF(Tabla1[[#This Row],[Nombre del Contrato]]="","",IF(VLOOKUP(Tabla1[[#This Row],[Nombre del Contrato]],Tabla3[],19,FALSE)="","#N/A",IFERROR(VLOOKUP(Tabla1[[#This Row],[Nombre del Contrato]],Tabla3[],19,FALSE),"#N/A")))</f>
        <v/>
      </c>
      <c r="N70" s="75"/>
      <c r="O70" s="75"/>
      <c r="P70" s="75"/>
      <c r="Q70" s="75"/>
      <c r="R70" s="75"/>
      <c r="S70" s="75"/>
      <c r="T70" s="75"/>
      <c r="U70" s="75"/>
      <c r="V70" s="75"/>
      <c r="W70" s="75"/>
      <c r="X70" s="75"/>
      <c r="Y70" s="75"/>
      <c r="Z70" s="75"/>
      <c r="AA70" s="75"/>
      <c r="AB70" s="75"/>
      <c r="AC70" s="75"/>
      <c r="AD70" s="75" t="str">
        <f>IF(SUM(Tabla1[[#This Row],[Primera Infancia]:[Adulto Mayor]])=0,"",SUM(Tabla1[[#This Row],[Primera Infancia]:[Adulto Mayor]]))</f>
        <v/>
      </c>
      <c r="AE70" s="75"/>
      <c r="AF70" s="75"/>
      <c r="AG70" s="10"/>
      <c r="AH70" s="10"/>
      <c r="AI70" s="88"/>
      <c r="AJ70" s="88"/>
      <c r="AK70" s="88"/>
      <c r="AL70" s="88"/>
      <c r="AM70" s="88"/>
      <c r="AN70" s="75"/>
      <c r="AO70" s="89"/>
      <c r="AP70" s="93"/>
      <c r="AQ70" s="84"/>
    </row>
    <row r="71" spans="2:43" ht="39.950000000000003" customHeight="1" thickTop="1" thickBot="1" x14ac:dyDescent="0.3">
      <c r="B71" s="78"/>
      <c r="C71" s="75"/>
      <c r="D71" s="75"/>
      <c r="E71" s="75"/>
      <c r="F71" s="10" t="str">
        <f>IF(Tabla1[[#This Row],[Nombre del Contrato]]="","",IF(VLOOKUP(Tabla1[[#This Row],[Nombre del Contrato]],Tabla3[],31,FALSE)="","#N/A",IFERROR(VLOOKUP(Tabla1[[#This Row],[Nombre del Contrato]],Tabla3[],31,FALSE),"#N/A")))</f>
        <v/>
      </c>
      <c r="G71" s="10" t="str">
        <f>IF(Tabla1[[#This Row],[Nombre del Contrato]]="","",IF(VLOOKUP(Tabla1[[#This Row],[Nombre del Contrato]],Tabla3[],20,FALSE)="","#N/A",IFERROR(VLOOKUP(Tabla1[[#This Row],[Nombre del Contrato]],Tabla3[],20,FALSE),"#N/A")))</f>
        <v/>
      </c>
      <c r="H71" s="47" t="str">
        <f>IF(Tabla1[[#This Row],[Nombre del Contrato]]="","",IF(VLOOKUP(Tabla1[[#This Row],[Nombre del Contrato]],Tabla3[],22,FALSE)="","#N/A",IFERROR(VLOOKUP(Tabla1[[#This Row],[Nombre del Contrato]],Tabla3[],22,FALSE),"#N/A")))</f>
        <v/>
      </c>
      <c r="I71" s="81"/>
      <c r="J71" s="81"/>
      <c r="K71" s="75"/>
      <c r="L71" s="10" t="str">
        <f>IF(Tabla1[[#This Row],[Nombre del Contrato]]="","",IF(VLOOKUP(Tabla1[[#This Row],[Nombre del Contrato]],Tabla3[],6,FALSE)="","#N/A",IFERROR(VLOOKUP(Tabla1[[#This Row],[Nombre del Contrato]],Tabla3[],6,FALSE),"#N/A")))</f>
        <v/>
      </c>
      <c r="M71" s="55" t="str">
        <f>IF(Tabla1[[#This Row],[Nombre del Contrato]]="","",IF(VLOOKUP(Tabla1[[#This Row],[Nombre del Contrato]],Tabla3[],19,FALSE)="","#N/A",IFERROR(VLOOKUP(Tabla1[[#This Row],[Nombre del Contrato]],Tabla3[],19,FALSE),"#N/A")))</f>
        <v/>
      </c>
      <c r="N71" s="75"/>
      <c r="O71" s="75"/>
      <c r="P71" s="75"/>
      <c r="Q71" s="75"/>
      <c r="R71" s="75"/>
      <c r="S71" s="75"/>
      <c r="T71" s="75"/>
      <c r="U71" s="75"/>
      <c r="V71" s="75"/>
      <c r="W71" s="75"/>
      <c r="X71" s="75"/>
      <c r="Y71" s="75"/>
      <c r="Z71" s="75"/>
      <c r="AA71" s="75"/>
      <c r="AB71" s="75"/>
      <c r="AC71" s="75"/>
      <c r="AD71" s="75" t="str">
        <f>IF(SUM(Tabla1[[#This Row],[Primera Infancia]:[Adulto Mayor]])=0,"",SUM(Tabla1[[#This Row],[Primera Infancia]:[Adulto Mayor]]))</f>
        <v/>
      </c>
      <c r="AE71" s="75"/>
      <c r="AF71" s="75"/>
      <c r="AG71" s="10"/>
      <c r="AH71" s="10"/>
      <c r="AI71" s="88"/>
      <c r="AJ71" s="88"/>
      <c r="AK71" s="88"/>
      <c r="AL71" s="88"/>
      <c r="AM71" s="88"/>
      <c r="AN71" s="75"/>
      <c r="AO71" s="89"/>
      <c r="AP71" s="93"/>
      <c r="AQ71" s="84"/>
    </row>
    <row r="72" spans="2:43" ht="39.950000000000003" customHeight="1" thickTop="1" thickBot="1" x14ac:dyDescent="0.3">
      <c r="B72" s="78"/>
      <c r="C72" s="75"/>
      <c r="D72" s="75"/>
      <c r="E72" s="75"/>
      <c r="F72" s="10" t="str">
        <f>IF(Tabla1[[#This Row],[Nombre del Contrato]]="","",IF(VLOOKUP(Tabla1[[#This Row],[Nombre del Contrato]],Tabla3[],31,FALSE)="","#N/A",IFERROR(VLOOKUP(Tabla1[[#This Row],[Nombre del Contrato]],Tabla3[],31,FALSE),"#N/A")))</f>
        <v/>
      </c>
      <c r="G72" s="10" t="str">
        <f>IF(Tabla1[[#This Row],[Nombre del Contrato]]="","",IF(VLOOKUP(Tabla1[[#This Row],[Nombre del Contrato]],Tabla3[],20,FALSE)="","#N/A",IFERROR(VLOOKUP(Tabla1[[#This Row],[Nombre del Contrato]],Tabla3[],20,FALSE),"#N/A")))</f>
        <v/>
      </c>
      <c r="H72" s="47" t="str">
        <f>IF(Tabla1[[#This Row],[Nombre del Contrato]]="","",IF(VLOOKUP(Tabla1[[#This Row],[Nombre del Contrato]],Tabla3[],22,FALSE)="","#N/A",IFERROR(VLOOKUP(Tabla1[[#This Row],[Nombre del Contrato]],Tabla3[],22,FALSE),"#N/A")))</f>
        <v/>
      </c>
      <c r="I72" s="81"/>
      <c r="J72" s="81"/>
      <c r="K72" s="75"/>
      <c r="L72" s="10" t="str">
        <f>IF(Tabla1[[#This Row],[Nombre del Contrato]]="","",IF(VLOOKUP(Tabla1[[#This Row],[Nombre del Contrato]],Tabla3[],6,FALSE)="","#N/A",IFERROR(VLOOKUP(Tabla1[[#This Row],[Nombre del Contrato]],Tabla3[],6,FALSE),"#N/A")))</f>
        <v/>
      </c>
      <c r="M72" s="55" t="str">
        <f>IF(Tabla1[[#This Row],[Nombre del Contrato]]="","",IF(VLOOKUP(Tabla1[[#This Row],[Nombre del Contrato]],Tabla3[],19,FALSE)="","#N/A",IFERROR(VLOOKUP(Tabla1[[#This Row],[Nombre del Contrato]],Tabla3[],19,FALSE),"#N/A")))</f>
        <v/>
      </c>
      <c r="N72" s="75"/>
      <c r="O72" s="75"/>
      <c r="P72" s="75"/>
      <c r="Q72" s="75"/>
      <c r="R72" s="75"/>
      <c r="S72" s="75"/>
      <c r="T72" s="75"/>
      <c r="U72" s="75"/>
      <c r="V72" s="75"/>
      <c r="W72" s="75"/>
      <c r="X72" s="75"/>
      <c r="Y72" s="75"/>
      <c r="Z72" s="75"/>
      <c r="AA72" s="75"/>
      <c r="AB72" s="75"/>
      <c r="AC72" s="75"/>
      <c r="AD72" s="75" t="str">
        <f>IF(SUM(Tabla1[[#This Row],[Primera Infancia]:[Adulto Mayor]])=0,"",SUM(Tabla1[[#This Row],[Primera Infancia]:[Adulto Mayor]]))</f>
        <v/>
      </c>
      <c r="AE72" s="75"/>
      <c r="AF72" s="75"/>
      <c r="AG72" s="10"/>
      <c r="AH72" s="10"/>
      <c r="AI72" s="88"/>
      <c r="AJ72" s="88"/>
      <c r="AK72" s="88"/>
      <c r="AL72" s="88"/>
      <c r="AM72" s="88"/>
      <c r="AN72" s="75"/>
      <c r="AO72" s="89"/>
      <c r="AP72" s="93"/>
      <c r="AQ72" s="84"/>
    </row>
    <row r="73" spans="2:43" ht="39.950000000000003" customHeight="1" thickTop="1" thickBot="1" x14ac:dyDescent="0.3">
      <c r="B73" s="78"/>
      <c r="C73" s="75"/>
      <c r="D73" s="75"/>
      <c r="E73" s="75"/>
      <c r="F73" s="10" t="str">
        <f>IF(Tabla1[[#This Row],[Nombre del Contrato]]="","",IF(VLOOKUP(Tabla1[[#This Row],[Nombre del Contrato]],Tabla3[],31,FALSE)="","#N/A",IFERROR(VLOOKUP(Tabla1[[#This Row],[Nombre del Contrato]],Tabla3[],31,FALSE),"#N/A")))</f>
        <v/>
      </c>
      <c r="G73" s="10" t="str">
        <f>IF(Tabla1[[#This Row],[Nombre del Contrato]]="","",IF(VLOOKUP(Tabla1[[#This Row],[Nombre del Contrato]],Tabla3[],20,FALSE)="","#N/A",IFERROR(VLOOKUP(Tabla1[[#This Row],[Nombre del Contrato]],Tabla3[],20,FALSE),"#N/A")))</f>
        <v/>
      </c>
      <c r="H73" s="47" t="str">
        <f>IF(Tabla1[[#This Row],[Nombre del Contrato]]="","",IF(VLOOKUP(Tabla1[[#This Row],[Nombre del Contrato]],Tabla3[],22,FALSE)="","#N/A",IFERROR(VLOOKUP(Tabla1[[#This Row],[Nombre del Contrato]],Tabla3[],22,FALSE),"#N/A")))</f>
        <v/>
      </c>
      <c r="I73" s="81"/>
      <c r="J73" s="81"/>
      <c r="K73" s="75"/>
      <c r="L73" s="10" t="str">
        <f>IF(Tabla1[[#This Row],[Nombre del Contrato]]="","",IF(VLOOKUP(Tabla1[[#This Row],[Nombre del Contrato]],Tabla3[],6,FALSE)="","#N/A",IFERROR(VLOOKUP(Tabla1[[#This Row],[Nombre del Contrato]],Tabla3[],6,FALSE),"#N/A")))</f>
        <v/>
      </c>
      <c r="M73" s="55" t="str">
        <f>IF(Tabla1[[#This Row],[Nombre del Contrato]]="","",IF(VLOOKUP(Tabla1[[#This Row],[Nombre del Contrato]],Tabla3[],19,FALSE)="","#N/A",IFERROR(VLOOKUP(Tabla1[[#This Row],[Nombre del Contrato]],Tabla3[],19,FALSE),"#N/A")))</f>
        <v/>
      </c>
      <c r="N73" s="75"/>
      <c r="O73" s="75"/>
      <c r="P73" s="75"/>
      <c r="Q73" s="75"/>
      <c r="R73" s="75"/>
      <c r="S73" s="75"/>
      <c r="T73" s="75"/>
      <c r="U73" s="75"/>
      <c r="V73" s="75"/>
      <c r="W73" s="75"/>
      <c r="X73" s="75"/>
      <c r="Y73" s="75"/>
      <c r="Z73" s="75"/>
      <c r="AA73" s="75"/>
      <c r="AB73" s="75"/>
      <c r="AC73" s="75"/>
      <c r="AD73" s="75" t="str">
        <f>IF(SUM(Tabla1[[#This Row],[Primera Infancia]:[Adulto Mayor]])=0,"",SUM(Tabla1[[#This Row],[Primera Infancia]:[Adulto Mayor]]))</f>
        <v/>
      </c>
      <c r="AE73" s="75"/>
      <c r="AF73" s="75"/>
      <c r="AG73" s="10"/>
      <c r="AH73" s="10"/>
      <c r="AI73" s="88"/>
      <c r="AJ73" s="88"/>
      <c r="AK73" s="88"/>
      <c r="AL73" s="88"/>
      <c r="AM73" s="88"/>
      <c r="AN73" s="75"/>
      <c r="AO73" s="89"/>
      <c r="AP73" s="93"/>
      <c r="AQ73" s="84"/>
    </row>
    <row r="74" spans="2:43" ht="39.950000000000003" customHeight="1" thickTop="1" thickBot="1" x14ac:dyDescent="0.3">
      <c r="B74" s="78"/>
      <c r="C74" s="75"/>
      <c r="D74" s="75"/>
      <c r="E74" s="75"/>
      <c r="F74" s="10" t="str">
        <f>IF(Tabla1[[#This Row],[Nombre del Contrato]]="","",IF(VLOOKUP(Tabla1[[#This Row],[Nombre del Contrato]],Tabla3[],31,FALSE)="","#N/A",IFERROR(VLOOKUP(Tabla1[[#This Row],[Nombre del Contrato]],Tabla3[],31,FALSE),"#N/A")))</f>
        <v/>
      </c>
      <c r="G74" s="10" t="str">
        <f>IF(Tabla1[[#This Row],[Nombre del Contrato]]="","",IF(VLOOKUP(Tabla1[[#This Row],[Nombre del Contrato]],Tabla3[],20,FALSE)="","#N/A",IFERROR(VLOOKUP(Tabla1[[#This Row],[Nombre del Contrato]],Tabla3[],20,FALSE),"#N/A")))</f>
        <v/>
      </c>
      <c r="H74" s="47" t="str">
        <f>IF(Tabla1[[#This Row],[Nombre del Contrato]]="","",IF(VLOOKUP(Tabla1[[#This Row],[Nombre del Contrato]],Tabla3[],22,FALSE)="","#N/A",IFERROR(VLOOKUP(Tabla1[[#This Row],[Nombre del Contrato]],Tabla3[],22,FALSE),"#N/A")))</f>
        <v/>
      </c>
      <c r="I74" s="81"/>
      <c r="J74" s="81"/>
      <c r="K74" s="75"/>
      <c r="L74" s="10" t="str">
        <f>IF(Tabla1[[#This Row],[Nombre del Contrato]]="","",IF(VLOOKUP(Tabla1[[#This Row],[Nombre del Contrato]],Tabla3[],6,FALSE)="","#N/A",IFERROR(VLOOKUP(Tabla1[[#This Row],[Nombre del Contrato]],Tabla3[],6,FALSE),"#N/A")))</f>
        <v/>
      </c>
      <c r="M74" s="55" t="str">
        <f>IF(Tabla1[[#This Row],[Nombre del Contrato]]="","",IF(VLOOKUP(Tabla1[[#This Row],[Nombre del Contrato]],Tabla3[],19,FALSE)="","#N/A",IFERROR(VLOOKUP(Tabla1[[#This Row],[Nombre del Contrato]],Tabla3[],19,FALSE),"#N/A")))</f>
        <v/>
      </c>
      <c r="N74" s="75"/>
      <c r="O74" s="75"/>
      <c r="P74" s="75"/>
      <c r="Q74" s="75"/>
      <c r="R74" s="75"/>
      <c r="S74" s="75"/>
      <c r="T74" s="75"/>
      <c r="U74" s="75"/>
      <c r="V74" s="75"/>
      <c r="W74" s="75"/>
      <c r="X74" s="75"/>
      <c r="Y74" s="75"/>
      <c r="Z74" s="75"/>
      <c r="AA74" s="75"/>
      <c r="AB74" s="75"/>
      <c r="AC74" s="75"/>
      <c r="AD74" s="75" t="str">
        <f>IF(SUM(Tabla1[[#This Row],[Primera Infancia]:[Adulto Mayor]])=0,"",SUM(Tabla1[[#This Row],[Primera Infancia]:[Adulto Mayor]]))</f>
        <v/>
      </c>
      <c r="AE74" s="75"/>
      <c r="AF74" s="75"/>
      <c r="AG74" s="10"/>
      <c r="AH74" s="10"/>
      <c r="AI74" s="88"/>
      <c r="AJ74" s="88"/>
      <c r="AK74" s="88"/>
      <c r="AL74" s="88"/>
      <c r="AM74" s="88"/>
      <c r="AN74" s="75"/>
      <c r="AO74" s="89"/>
      <c r="AP74" s="93"/>
      <c r="AQ74" s="84"/>
    </row>
    <row r="75" spans="2:43" ht="39.950000000000003" customHeight="1" thickTop="1" thickBot="1" x14ac:dyDescent="0.3">
      <c r="B75" s="78"/>
      <c r="C75" s="75"/>
      <c r="D75" s="75"/>
      <c r="E75" s="75"/>
      <c r="F75" s="10" t="str">
        <f>IF(Tabla1[[#This Row],[Nombre del Contrato]]="","",IF(VLOOKUP(Tabla1[[#This Row],[Nombre del Contrato]],Tabla3[],31,FALSE)="","#N/A",IFERROR(VLOOKUP(Tabla1[[#This Row],[Nombre del Contrato]],Tabla3[],31,FALSE),"#N/A")))</f>
        <v/>
      </c>
      <c r="G75" s="10" t="str">
        <f>IF(Tabla1[[#This Row],[Nombre del Contrato]]="","",IF(VLOOKUP(Tabla1[[#This Row],[Nombre del Contrato]],Tabla3[],20,FALSE)="","#N/A",IFERROR(VLOOKUP(Tabla1[[#This Row],[Nombre del Contrato]],Tabla3[],20,FALSE),"#N/A")))</f>
        <v/>
      </c>
      <c r="H75" s="47" t="str">
        <f>IF(Tabla1[[#This Row],[Nombre del Contrato]]="","",IF(VLOOKUP(Tabla1[[#This Row],[Nombre del Contrato]],Tabla3[],22,FALSE)="","#N/A",IFERROR(VLOOKUP(Tabla1[[#This Row],[Nombre del Contrato]],Tabla3[],22,FALSE),"#N/A")))</f>
        <v/>
      </c>
      <c r="I75" s="81"/>
      <c r="J75" s="81"/>
      <c r="K75" s="75"/>
      <c r="L75" s="10" t="str">
        <f>IF(Tabla1[[#This Row],[Nombre del Contrato]]="","",IF(VLOOKUP(Tabla1[[#This Row],[Nombre del Contrato]],Tabla3[],6,FALSE)="","#N/A",IFERROR(VLOOKUP(Tabla1[[#This Row],[Nombre del Contrato]],Tabla3[],6,FALSE),"#N/A")))</f>
        <v/>
      </c>
      <c r="M75" s="55" t="str">
        <f>IF(Tabla1[[#This Row],[Nombre del Contrato]]="","",IF(VLOOKUP(Tabla1[[#This Row],[Nombre del Contrato]],Tabla3[],19,FALSE)="","#N/A",IFERROR(VLOOKUP(Tabla1[[#This Row],[Nombre del Contrato]],Tabla3[],19,FALSE),"#N/A")))</f>
        <v/>
      </c>
      <c r="N75" s="75"/>
      <c r="O75" s="75"/>
      <c r="P75" s="75"/>
      <c r="Q75" s="75"/>
      <c r="R75" s="75"/>
      <c r="S75" s="75"/>
      <c r="T75" s="75"/>
      <c r="U75" s="75"/>
      <c r="V75" s="75"/>
      <c r="W75" s="75"/>
      <c r="X75" s="75"/>
      <c r="Y75" s="75"/>
      <c r="Z75" s="75"/>
      <c r="AA75" s="75"/>
      <c r="AB75" s="75"/>
      <c r="AC75" s="75"/>
      <c r="AD75" s="75" t="str">
        <f>IF(SUM(Tabla1[[#This Row],[Primera Infancia]:[Adulto Mayor]])=0,"",SUM(Tabla1[[#This Row],[Primera Infancia]:[Adulto Mayor]]))</f>
        <v/>
      </c>
      <c r="AE75" s="75"/>
      <c r="AF75" s="75"/>
      <c r="AG75" s="10"/>
      <c r="AH75" s="10"/>
      <c r="AI75" s="88"/>
      <c r="AJ75" s="88"/>
      <c r="AK75" s="88"/>
      <c r="AL75" s="88"/>
      <c r="AM75" s="88"/>
      <c r="AN75" s="75"/>
      <c r="AO75" s="89"/>
      <c r="AP75" s="93"/>
      <c r="AQ75" s="84"/>
    </row>
    <row r="76" spans="2:43" ht="39.950000000000003" customHeight="1" thickTop="1" thickBot="1" x14ac:dyDescent="0.3">
      <c r="B76" s="78"/>
      <c r="C76" s="75"/>
      <c r="D76" s="75"/>
      <c r="E76" s="75"/>
      <c r="F76" s="10" t="str">
        <f>IF(Tabla1[[#This Row],[Nombre del Contrato]]="","",IF(VLOOKUP(Tabla1[[#This Row],[Nombre del Contrato]],Tabla3[],31,FALSE)="","#N/A",IFERROR(VLOOKUP(Tabla1[[#This Row],[Nombre del Contrato]],Tabla3[],31,FALSE),"#N/A")))</f>
        <v/>
      </c>
      <c r="G76" s="10" t="str">
        <f>IF(Tabla1[[#This Row],[Nombre del Contrato]]="","",IF(VLOOKUP(Tabla1[[#This Row],[Nombre del Contrato]],Tabla3[],20,FALSE)="","#N/A",IFERROR(VLOOKUP(Tabla1[[#This Row],[Nombre del Contrato]],Tabla3[],20,FALSE),"#N/A")))</f>
        <v/>
      </c>
      <c r="H76" s="47" t="str">
        <f>IF(Tabla1[[#This Row],[Nombre del Contrato]]="","",IF(VLOOKUP(Tabla1[[#This Row],[Nombre del Contrato]],Tabla3[],22,FALSE)="","#N/A",IFERROR(VLOOKUP(Tabla1[[#This Row],[Nombre del Contrato]],Tabla3[],22,FALSE),"#N/A")))</f>
        <v/>
      </c>
      <c r="I76" s="81"/>
      <c r="J76" s="81"/>
      <c r="K76" s="75"/>
      <c r="L76" s="10" t="str">
        <f>IF(Tabla1[[#This Row],[Nombre del Contrato]]="","",IF(VLOOKUP(Tabla1[[#This Row],[Nombre del Contrato]],Tabla3[],6,FALSE)="","#N/A",IFERROR(VLOOKUP(Tabla1[[#This Row],[Nombre del Contrato]],Tabla3[],6,FALSE),"#N/A")))</f>
        <v/>
      </c>
      <c r="M76" s="55" t="str">
        <f>IF(Tabla1[[#This Row],[Nombre del Contrato]]="","",IF(VLOOKUP(Tabla1[[#This Row],[Nombre del Contrato]],Tabla3[],19,FALSE)="","#N/A",IFERROR(VLOOKUP(Tabla1[[#This Row],[Nombre del Contrato]],Tabla3[],19,FALSE),"#N/A")))</f>
        <v/>
      </c>
      <c r="N76" s="75"/>
      <c r="O76" s="75"/>
      <c r="P76" s="75"/>
      <c r="Q76" s="75"/>
      <c r="R76" s="75"/>
      <c r="S76" s="75"/>
      <c r="T76" s="75"/>
      <c r="U76" s="75"/>
      <c r="V76" s="75"/>
      <c r="W76" s="75"/>
      <c r="X76" s="75"/>
      <c r="Y76" s="75"/>
      <c r="Z76" s="75"/>
      <c r="AA76" s="75"/>
      <c r="AB76" s="75"/>
      <c r="AC76" s="75"/>
      <c r="AD76" s="75" t="str">
        <f>IF(SUM(Tabla1[[#This Row],[Primera Infancia]:[Adulto Mayor]])=0,"",SUM(Tabla1[[#This Row],[Primera Infancia]:[Adulto Mayor]]))</f>
        <v/>
      </c>
      <c r="AE76" s="75"/>
      <c r="AF76" s="75"/>
      <c r="AG76" s="10"/>
      <c r="AH76" s="10"/>
      <c r="AI76" s="88"/>
      <c r="AJ76" s="88"/>
      <c r="AK76" s="88"/>
      <c r="AL76" s="88"/>
      <c r="AM76" s="88"/>
      <c r="AN76" s="75"/>
      <c r="AO76" s="89"/>
      <c r="AP76" s="93"/>
      <c r="AQ76" s="84"/>
    </row>
    <row r="77" spans="2:43" ht="39.950000000000003" customHeight="1" thickTop="1" thickBot="1" x14ac:dyDescent="0.3">
      <c r="B77" s="78"/>
      <c r="C77" s="75"/>
      <c r="D77" s="75"/>
      <c r="E77" s="75"/>
      <c r="F77" s="10" t="str">
        <f>IF(Tabla1[[#This Row],[Nombre del Contrato]]="","",IF(VLOOKUP(Tabla1[[#This Row],[Nombre del Contrato]],Tabla3[],31,FALSE)="","#N/A",IFERROR(VLOOKUP(Tabla1[[#This Row],[Nombre del Contrato]],Tabla3[],31,FALSE),"#N/A")))</f>
        <v/>
      </c>
      <c r="G77" s="10" t="str">
        <f>IF(Tabla1[[#This Row],[Nombre del Contrato]]="","",IF(VLOOKUP(Tabla1[[#This Row],[Nombre del Contrato]],Tabla3[],20,FALSE)="","#N/A",IFERROR(VLOOKUP(Tabla1[[#This Row],[Nombre del Contrato]],Tabla3[],20,FALSE),"#N/A")))</f>
        <v/>
      </c>
      <c r="H77" s="47" t="str">
        <f>IF(Tabla1[[#This Row],[Nombre del Contrato]]="","",IF(VLOOKUP(Tabla1[[#This Row],[Nombre del Contrato]],Tabla3[],22,FALSE)="","#N/A",IFERROR(VLOOKUP(Tabla1[[#This Row],[Nombre del Contrato]],Tabla3[],22,FALSE),"#N/A")))</f>
        <v/>
      </c>
      <c r="I77" s="81"/>
      <c r="J77" s="81"/>
      <c r="K77" s="75"/>
      <c r="L77" s="10" t="str">
        <f>IF(Tabla1[[#This Row],[Nombre del Contrato]]="","",IF(VLOOKUP(Tabla1[[#This Row],[Nombre del Contrato]],Tabla3[],6,FALSE)="","#N/A",IFERROR(VLOOKUP(Tabla1[[#This Row],[Nombre del Contrato]],Tabla3[],6,FALSE),"#N/A")))</f>
        <v/>
      </c>
      <c r="M77" s="55" t="str">
        <f>IF(Tabla1[[#This Row],[Nombre del Contrato]]="","",IF(VLOOKUP(Tabla1[[#This Row],[Nombre del Contrato]],Tabla3[],19,FALSE)="","#N/A",IFERROR(VLOOKUP(Tabla1[[#This Row],[Nombre del Contrato]],Tabla3[],19,FALSE),"#N/A")))</f>
        <v/>
      </c>
      <c r="N77" s="75"/>
      <c r="O77" s="75"/>
      <c r="P77" s="75"/>
      <c r="Q77" s="75"/>
      <c r="R77" s="75"/>
      <c r="S77" s="75"/>
      <c r="T77" s="75"/>
      <c r="U77" s="75"/>
      <c r="V77" s="75"/>
      <c r="W77" s="75"/>
      <c r="X77" s="75"/>
      <c r="Y77" s="75"/>
      <c r="Z77" s="75"/>
      <c r="AA77" s="75"/>
      <c r="AB77" s="75"/>
      <c r="AC77" s="75"/>
      <c r="AD77" s="75" t="str">
        <f>IF(SUM(Tabla1[[#This Row],[Primera Infancia]:[Adulto Mayor]])=0,"",SUM(Tabla1[[#This Row],[Primera Infancia]:[Adulto Mayor]]))</f>
        <v/>
      </c>
      <c r="AE77" s="75"/>
      <c r="AF77" s="75"/>
      <c r="AG77" s="10"/>
      <c r="AH77" s="10"/>
      <c r="AI77" s="88"/>
      <c r="AJ77" s="88"/>
      <c r="AK77" s="88"/>
      <c r="AL77" s="88"/>
      <c r="AM77" s="88"/>
      <c r="AN77" s="75"/>
      <c r="AO77" s="89"/>
      <c r="AP77" s="93"/>
      <c r="AQ77" s="84"/>
    </row>
    <row r="78" spans="2:43" ht="39.950000000000003" customHeight="1" thickTop="1" thickBot="1" x14ac:dyDescent="0.3">
      <c r="B78" s="78"/>
      <c r="C78" s="75"/>
      <c r="D78" s="75"/>
      <c r="E78" s="75"/>
      <c r="F78" s="10" t="str">
        <f>IF(Tabla1[[#This Row],[Nombre del Contrato]]="","",IF(VLOOKUP(Tabla1[[#This Row],[Nombre del Contrato]],Tabla3[],31,FALSE)="","#N/A",IFERROR(VLOOKUP(Tabla1[[#This Row],[Nombre del Contrato]],Tabla3[],31,FALSE),"#N/A")))</f>
        <v/>
      </c>
      <c r="G78" s="10" t="str">
        <f>IF(Tabla1[[#This Row],[Nombre del Contrato]]="","",IF(VLOOKUP(Tabla1[[#This Row],[Nombre del Contrato]],Tabla3[],20,FALSE)="","#N/A",IFERROR(VLOOKUP(Tabla1[[#This Row],[Nombre del Contrato]],Tabla3[],20,FALSE),"#N/A")))</f>
        <v/>
      </c>
      <c r="H78" s="47" t="str">
        <f>IF(Tabla1[[#This Row],[Nombre del Contrato]]="","",IF(VLOOKUP(Tabla1[[#This Row],[Nombre del Contrato]],Tabla3[],22,FALSE)="","#N/A",IFERROR(VLOOKUP(Tabla1[[#This Row],[Nombre del Contrato]],Tabla3[],22,FALSE),"#N/A")))</f>
        <v/>
      </c>
      <c r="I78" s="81"/>
      <c r="J78" s="81"/>
      <c r="K78" s="75"/>
      <c r="L78" s="10" t="str">
        <f>IF(Tabla1[[#This Row],[Nombre del Contrato]]="","",IF(VLOOKUP(Tabla1[[#This Row],[Nombre del Contrato]],Tabla3[],6,FALSE)="","#N/A",IFERROR(VLOOKUP(Tabla1[[#This Row],[Nombre del Contrato]],Tabla3[],6,FALSE),"#N/A")))</f>
        <v/>
      </c>
      <c r="M78" s="55" t="str">
        <f>IF(Tabla1[[#This Row],[Nombre del Contrato]]="","",IF(VLOOKUP(Tabla1[[#This Row],[Nombre del Contrato]],Tabla3[],19,FALSE)="","#N/A",IFERROR(VLOOKUP(Tabla1[[#This Row],[Nombre del Contrato]],Tabla3[],19,FALSE),"#N/A")))</f>
        <v/>
      </c>
      <c r="N78" s="75"/>
      <c r="O78" s="75"/>
      <c r="P78" s="75"/>
      <c r="Q78" s="75"/>
      <c r="R78" s="75"/>
      <c r="S78" s="75"/>
      <c r="T78" s="75"/>
      <c r="U78" s="75"/>
      <c r="V78" s="75"/>
      <c r="W78" s="75"/>
      <c r="X78" s="75"/>
      <c r="Y78" s="75"/>
      <c r="Z78" s="75"/>
      <c r="AA78" s="75"/>
      <c r="AB78" s="75"/>
      <c r="AC78" s="75"/>
      <c r="AD78" s="75" t="str">
        <f>IF(SUM(Tabla1[[#This Row],[Primera Infancia]:[Adulto Mayor]])=0,"",SUM(Tabla1[[#This Row],[Primera Infancia]:[Adulto Mayor]]))</f>
        <v/>
      </c>
      <c r="AE78" s="75"/>
      <c r="AF78" s="75"/>
      <c r="AG78" s="10"/>
      <c r="AH78" s="10"/>
      <c r="AI78" s="88"/>
      <c r="AJ78" s="88"/>
      <c r="AK78" s="88"/>
      <c r="AL78" s="88"/>
      <c r="AM78" s="88"/>
      <c r="AN78" s="75"/>
      <c r="AO78" s="89"/>
      <c r="AP78" s="93"/>
      <c r="AQ78" s="84"/>
    </row>
    <row r="79" spans="2:43" ht="39.950000000000003" customHeight="1" thickTop="1" thickBot="1" x14ac:dyDescent="0.3">
      <c r="B79" s="78"/>
      <c r="C79" s="75"/>
      <c r="D79" s="75"/>
      <c r="E79" s="75"/>
      <c r="F79" s="10" t="str">
        <f>IF(Tabla1[[#This Row],[Nombre del Contrato]]="","",IF(VLOOKUP(Tabla1[[#This Row],[Nombre del Contrato]],Tabla3[],31,FALSE)="","#N/A",IFERROR(VLOOKUP(Tabla1[[#This Row],[Nombre del Contrato]],Tabla3[],31,FALSE),"#N/A")))</f>
        <v/>
      </c>
      <c r="G79" s="10" t="str">
        <f>IF(Tabla1[[#This Row],[Nombre del Contrato]]="","",IF(VLOOKUP(Tabla1[[#This Row],[Nombre del Contrato]],Tabla3[],20,FALSE)="","#N/A",IFERROR(VLOOKUP(Tabla1[[#This Row],[Nombre del Contrato]],Tabla3[],20,FALSE),"#N/A")))</f>
        <v/>
      </c>
      <c r="H79" s="47" t="str">
        <f>IF(Tabla1[[#This Row],[Nombre del Contrato]]="","",IF(VLOOKUP(Tabla1[[#This Row],[Nombre del Contrato]],Tabla3[],22,FALSE)="","#N/A",IFERROR(VLOOKUP(Tabla1[[#This Row],[Nombre del Contrato]],Tabla3[],22,FALSE),"#N/A")))</f>
        <v/>
      </c>
      <c r="I79" s="81"/>
      <c r="J79" s="81"/>
      <c r="K79" s="75"/>
      <c r="L79" s="10" t="str">
        <f>IF(Tabla1[[#This Row],[Nombre del Contrato]]="","",IF(VLOOKUP(Tabla1[[#This Row],[Nombre del Contrato]],Tabla3[],6,FALSE)="","#N/A",IFERROR(VLOOKUP(Tabla1[[#This Row],[Nombre del Contrato]],Tabla3[],6,FALSE),"#N/A")))</f>
        <v/>
      </c>
      <c r="M79" s="55" t="str">
        <f>IF(Tabla1[[#This Row],[Nombre del Contrato]]="","",IF(VLOOKUP(Tabla1[[#This Row],[Nombre del Contrato]],Tabla3[],19,FALSE)="","#N/A",IFERROR(VLOOKUP(Tabla1[[#This Row],[Nombre del Contrato]],Tabla3[],19,FALSE),"#N/A")))</f>
        <v/>
      </c>
      <c r="N79" s="75"/>
      <c r="O79" s="75"/>
      <c r="P79" s="75"/>
      <c r="Q79" s="75"/>
      <c r="R79" s="75"/>
      <c r="S79" s="75"/>
      <c r="T79" s="75"/>
      <c r="U79" s="75"/>
      <c r="V79" s="75"/>
      <c r="W79" s="75"/>
      <c r="X79" s="75"/>
      <c r="Y79" s="75"/>
      <c r="Z79" s="75"/>
      <c r="AA79" s="75"/>
      <c r="AB79" s="75"/>
      <c r="AC79" s="75"/>
      <c r="AD79" s="75" t="str">
        <f>IF(SUM(Tabla1[[#This Row],[Primera Infancia]:[Adulto Mayor]])=0,"",SUM(Tabla1[[#This Row],[Primera Infancia]:[Adulto Mayor]]))</f>
        <v/>
      </c>
      <c r="AE79" s="75"/>
      <c r="AF79" s="75"/>
      <c r="AG79" s="10"/>
      <c r="AH79" s="10"/>
      <c r="AI79" s="88"/>
      <c r="AJ79" s="88"/>
      <c r="AK79" s="88"/>
      <c r="AL79" s="88"/>
      <c r="AM79" s="88"/>
      <c r="AN79" s="75"/>
      <c r="AO79" s="89"/>
      <c r="AP79" s="93"/>
      <c r="AQ79" s="84"/>
    </row>
    <row r="80" spans="2:43" ht="39.950000000000003" customHeight="1" thickTop="1" thickBot="1" x14ac:dyDescent="0.3">
      <c r="B80" s="78"/>
      <c r="C80" s="75"/>
      <c r="D80" s="75"/>
      <c r="E80" s="75"/>
      <c r="F80" s="10" t="str">
        <f>IF(Tabla1[[#This Row],[Nombre del Contrato]]="","",IF(VLOOKUP(Tabla1[[#This Row],[Nombre del Contrato]],Tabla3[],31,FALSE)="","#N/A",IFERROR(VLOOKUP(Tabla1[[#This Row],[Nombre del Contrato]],Tabla3[],31,FALSE),"#N/A")))</f>
        <v/>
      </c>
      <c r="G80" s="10" t="str">
        <f>IF(Tabla1[[#This Row],[Nombre del Contrato]]="","",IF(VLOOKUP(Tabla1[[#This Row],[Nombre del Contrato]],Tabla3[],20,FALSE)="","#N/A",IFERROR(VLOOKUP(Tabla1[[#This Row],[Nombre del Contrato]],Tabla3[],20,FALSE),"#N/A")))</f>
        <v/>
      </c>
      <c r="H80" s="47" t="str">
        <f>IF(Tabla1[[#This Row],[Nombre del Contrato]]="","",IF(VLOOKUP(Tabla1[[#This Row],[Nombre del Contrato]],Tabla3[],22,FALSE)="","#N/A",IFERROR(VLOOKUP(Tabla1[[#This Row],[Nombre del Contrato]],Tabla3[],22,FALSE),"#N/A")))</f>
        <v/>
      </c>
      <c r="I80" s="81"/>
      <c r="J80" s="81"/>
      <c r="K80" s="75"/>
      <c r="L80" s="10" t="str">
        <f>IF(Tabla1[[#This Row],[Nombre del Contrato]]="","",IF(VLOOKUP(Tabla1[[#This Row],[Nombre del Contrato]],Tabla3[],6,FALSE)="","#N/A",IFERROR(VLOOKUP(Tabla1[[#This Row],[Nombre del Contrato]],Tabla3[],6,FALSE),"#N/A")))</f>
        <v/>
      </c>
      <c r="M80" s="55" t="str">
        <f>IF(Tabla1[[#This Row],[Nombre del Contrato]]="","",IF(VLOOKUP(Tabla1[[#This Row],[Nombre del Contrato]],Tabla3[],19,FALSE)="","#N/A",IFERROR(VLOOKUP(Tabla1[[#This Row],[Nombre del Contrato]],Tabla3[],19,FALSE),"#N/A")))</f>
        <v/>
      </c>
      <c r="N80" s="75"/>
      <c r="O80" s="75"/>
      <c r="P80" s="75"/>
      <c r="Q80" s="75"/>
      <c r="R80" s="75"/>
      <c r="S80" s="75"/>
      <c r="T80" s="75"/>
      <c r="U80" s="75"/>
      <c r="V80" s="75"/>
      <c r="W80" s="75"/>
      <c r="X80" s="75"/>
      <c r="Y80" s="75"/>
      <c r="Z80" s="75"/>
      <c r="AA80" s="75"/>
      <c r="AB80" s="75"/>
      <c r="AC80" s="75"/>
      <c r="AD80" s="75" t="str">
        <f>IF(SUM(Tabla1[[#This Row],[Primera Infancia]:[Adulto Mayor]])=0,"",SUM(Tabla1[[#This Row],[Primera Infancia]:[Adulto Mayor]]))</f>
        <v/>
      </c>
      <c r="AE80" s="75"/>
      <c r="AF80" s="75"/>
      <c r="AG80" s="10"/>
      <c r="AH80" s="10"/>
      <c r="AI80" s="88"/>
      <c r="AJ80" s="88"/>
      <c r="AK80" s="88"/>
      <c r="AL80" s="88"/>
      <c r="AM80" s="88"/>
      <c r="AN80" s="75"/>
      <c r="AO80" s="89"/>
      <c r="AP80" s="93"/>
      <c r="AQ80" s="84"/>
    </row>
    <row r="81" spans="2:43" ht="39.950000000000003" customHeight="1" thickTop="1" thickBot="1" x14ac:dyDescent="0.3">
      <c r="B81" s="78"/>
      <c r="C81" s="75"/>
      <c r="D81" s="75"/>
      <c r="E81" s="75"/>
      <c r="F81" s="10" t="str">
        <f>IF(Tabla1[[#This Row],[Nombre del Contrato]]="","",IF(VLOOKUP(Tabla1[[#This Row],[Nombre del Contrato]],Tabla3[],31,FALSE)="","#N/A",IFERROR(VLOOKUP(Tabla1[[#This Row],[Nombre del Contrato]],Tabla3[],31,FALSE),"#N/A")))</f>
        <v/>
      </c>
      <c r="G81" s="10" t="str">
        <f>IF(Tabla1[[#This Row],[Nombre del Contrato]]="","",IF(VLOOKUP(Tabla1[[#This Row],[Nombre del Contrato]],Tabla3[],20,FALSE)="","#N/A",IFERROR(VLOOKUP(Tabla1[[#This Row],[Nombre del Contrato]],Tabla3[],20,FALSE),"#N/A")))</f>
        <v/>
      </c>
      <c r="H81" s="47" t="str">
        <f>IF(Tabla1[[#This Row],[Nombre del Contrato]]="","",IF(VLOOKUP(Tabla1[[#This Row],[Nombre del Contrato]],Tabla3[],22,FALSE)="","#N/A",IFERROR(VLOOKUP(Tabla1[[#This Row],[Nombre del Contrato]],Tabla3[],22,FALSE),"#N/A")))</f>
        <v/>
      </c>
      <c r="I81" s="81"/>
      <c r="J81" s="81"/>
      <c r="K81" s="75"/>
      <c r="L81" s="10" t="str">
        <f>IF(Tabla1[[#This Row],[Nombre del Contrato]]="","",IF(VLOOKUP(Tabla1[[#This Row],[Nombre del Contrato]],Tabla3[],6,FALSE)="","#N/A",IFERROR(VLOOKUP(Tabla1[[#This Row],[Nombre del Contrato]],Tabla3[],6,FALSE),"#N/A")))</f>
        <v/>
      </c>
      <c r="M81" s="55" t="str">
        <f>IF(Tabla1[[#This Row],[Nombre del Contrato]]="","",IF(VLOOKUP(Tabla1[[#This Row],[Nombre del Contrato]],Tabla3[],19,FALSE)="","#N/A",IFERROR(VLOOKUP(Tabla1[[#This Row],[Nombre del Contrato]],Tabla3[],19,FALSE),"#N/A")))</f>
        <v/>
      </c>
      <c r="N81" s="75"/>
      <c r="O81" s="75"/>
      <c r="P81" s="75"/>
      <c r="Q81" s="75"/>
      <c r="R81" s="75"/>
      <c r="S81" s="75"/>
      <c r="T81" s="75"/>
      <c r="U81" s="75"/>
      <c r="V81" s="75"/>
      <c r="W81" s="75"/>
      <c r="X81" s="75"/>
      <c r="Y81" s="75"/>
      <c r="Z81" s="75"/>
      <c r="AA81" s="75"/>
      <c r="AB81" s="75"/>
      <c r="AC81" s="75"/>
      <c r="AD81" s="75" t="str">
        <f>IF(SUM(Tabla1[[#This Row],[Primera Infancia]:[Adulto Mayor]])=0,"",SUM(Tabla1[[#This Row],[Primera Infancia]:[Adulto Mayor]]))</f>
        <v/>
      </c>
      <c r="AE81" s="75"/>
      <c r="AF81" s="75"/>
      <c r="AG81" s="10"/>
      <c r="AH81" s="10"/>
      <c r="AI81" s="88"/>
      <c r="AJ81" s="88"/>
      <c r="AK81" s="88"/>
      <c r="AL81" s="88"/>
      <c r="AM81" s="88"/>
      <c r="AN81" s="75"/>
      <c r="AO81" s="89"/>
      <c r="AP81" s="93"/>
      <c r="AQ81" s="84"/>
    </row>
    <row r="82" spans="2:43" ht="39.950000000000003" customHeight="1" thickTop="1" thickBot="1" x14ac:dyDescent="0.3">
      <c r="B82" s="78"/>
      <c r="C82" s="75"/>
      <c r="D82" s="75"/>
      <c r="E82" s="75"/>
      <c r="F82" s="10" t="str">
        <f>IF(Tabla1[[#This Row],[Nombre del Contrato]]="","",IF(VLOOKUP(Tabla1[[#This Row],[Nombre del Contrato]],Tabla3[],31,FALSE)="","#N/A",IFERROR(VLOOKUP(Tabla1[[#This Row],[Nombre del Contrato]],Tabla3[],31,FALSE),"#N/A")))</f>
        <v/>
      </c>
      <c r="G82" s="10" t="str">
        <f>IF(Tabla1[[#This Row],[Nombre del Contrato]]="","",IF(VLOOKUP(Tabla1[[#This Row],[Nombre del Contrato]],Tabla3[],20,FALSE)="","#N/A",IFERROR(VLOOKUP(Tabla1[[#This Row],[Nombre del Contrato]],Tabla3[],20,FALSE),"#N/A")))</f>
        <v/>
      </c>
      <c r="H82" s="47" t="str">
        <f>IF(Tabla1[[#This Row],[Nombre del Contrato]]="","",IF(VLOOKUP(Tabla1[[#This Row],[Nombre del Contrato]],Tabla3[],22,FALSE)="","#N/A",IFERROR(VLOOKUP(Tabla1[[#This Row],[Nombre del Contrato]],Tabla3[],22,FALSE),"#N/A")))</f>
        <v/>
      </c>
      <c r="I82" s="81"/>
      <c r="J82" s="81"/>
      <c r="K82" s="75"/>
      <c r="L82" s="10" t="str">
        <f>IF(Tabla1[[#This Row],[Nombre del Contrato]]="","",IF(VLOOKUP(Tabla1[[#This Row],[Nombre del Contrato]],Tabla3[],6,FALSE)="","#N/A",IFERROR(VLOOKUP(Tabla1[[#This Row],[Nombre del Contrato]],Tabla3[],6,FALSE),"#N/A")))</f>
        <v/>
      </c>
      <c r="M82" s="55" t="str">
        <f>IF(Tabla1[[#This Row],[Nombre del Contrato]]="","",IF(VLOOKUP(Tabla1[[#This Row],[Nombre del Contrato]],Tabla3[],19,FALSE)="","#N/A",IFERROR(VLOOKUP(Tabla1[[#This Row],[Nombre del Contrato]],Tabla3[],19,FALSE),"#N/A")))</f>
        <v/>
      </c>
      <c r="N82" s="75"/>
      <c r="O82" s="75"/>
      <c r="P82" s="75"/>
      <c r="Q82" s="75"/>
      <c r="R82" s="75"/>
      <c r="S82" s="75"/>
      <c r="T82" s="75"/>
      <c r="U82" s="75"/>
      <c r="V82" s="75"/>
      <c r="W82" s="75"/>
      <c r="X82" s="75"/>
      <c r="Y82" s="75"/>
      <c r="Z82" s="75"/>
      <c r="AA82" s="75"/>
      <c r="AB82" s="75"/>
      <c r="AC82" s="75"/>
      <c r="AD82" s="75" t="str">
        <f>IF(SUM(Tabla1[[#This Row],[Primera Infancia]:[Adulto Mayor]])=0,"",SUM(Tabla1[[#This Row],[Primera Infancia]:[Adulto Mayor]]))</f>
        <v/>
      </c>
      <c r="AE82" s="75"/>
      <c r="AF82" s="75"/>
      <c r="AG82" s="10"/>
      <c r="AH82" s="10"/>
      <c r="AI82" s="88"/>
      <c r="AJ82" s="88"/>
      <c r="AK82" s="88"/>
      <c r="AL82" s="88"/>
      <c r="AM82" s="88"/>
      <c r="AN82" s="75"/>
      <c r="AO82" s="89"/>
      <c r="AP82" s="93"/>
      <c r="AQ82" s="84"/>
    </row>
    <row r="83" spans="2:43" ht="39.950000000000003" customHeight="1" thickTop="1" thickBot="1" x14ac:dyDescent="0.3">
      <c r="B83" s="78"/>
      <c r="C83" s="75"/>
      <c r="D83" s="75"/>
      <c r="E83" s="75"/>
      <c r="F83" s="10" t="str">
        <f>IF(Tabla1[[#This Row],[Nombre del Contrato]]="","",IF(VLOOKUP(Tabla1[[#This Row],[Nombre del Contrato]],Tabla3[],31,FALSE)="","#N/A",IFERROR(VLOOKUP(Tabla1[[#This Row],[Nombre del Contrato]],Tabla3[],31,FALSE),"#N/A")))</f>
        <v/>
      </c>
      <c r="G83" s="10" t="str">
        <f>IF(Tabla1[[#This Row],[Nombre del Contrato]]="","",IF(VLOOKUP(Tabla1[[#This Row],[Nombre del Contrato]],Tabla3[],20,FALSE)="","#N/A",IFERROR(VLOOKUP(Tabla1[[#This Row],[Nombre del Contrato]],Tabla3[],20,FALSE),"#N/A")))</f>
        <v/>
      </c>
      <c r="H83" s="47" t="str">
        <f>IF(Tabla1[[#This Row],[Nombre del Contrato]]="","",IF(VLOOKUP(Tabla1[[#This Row],[Nombre del Contrato]],Tabla3[],22,FALSE)="","#N/A",IFERROR(VLOOKUP(Tabla1[[#This Row],[Nombre del Contrato]],Tabla3[],22,FALSE),"#N/A")))</f>
        <v/>
      </c>
      <c r="I83" s="81"/>
      <c r="J83" s="81"/>
      <c r="K83" s="75"/>
      <c r="L83" s="10" t="str">
        <f>IF(Tabla1[[#This Row],[Nombre del Contrato]]="","",IF(VLOOKUP(Tabla1[[#This Row],[Nombre del Contrato]],Tabla3[],6,FALSE)="","#N/A",IFERROR(VLOOKUP(Tabla1[[#This Row],[Nombre del Contrato]],Tabla3[],6,FALSE),"#N/A")))</f>
        <v/>
      </c>
      <c r="M83" s="55" t="str">
        <f>IF(Tabla1[[#This Row],[Nombre del Contrato]]="","",IF(VLOOKUP(Tabla1[[#This Row],[Nombre del Contrato]],Tabla3[],19,FALSE)="","#N/A",IFERROR(VLOOKUP(Tabla1[[#This Row],[Nombre del Contrato]],Tabla3[],19,FALSE),"#N/A")))</f>
        <v/>
      </c>
      <c r="N83" s="75"/>
      <c r="O83" s="75"/>
      <c r="P83" s="75"/>
      <c r="Q83" s="75"/>
      <c r="R83" s="75"/>
      <c r="S83" s="75"/>
      <c r="T83" s="75"/>
      <c r="U83" s="75"/>
      <c r="V83" s="75"/>
      <c r="W83" s="75"/>
      <c r="X83" s="75"/>
      <c r="Y83" s="75"/>
      <c r="Z83" s="75"/>
      <c r="AA83" s="75"/>
      <c r="AB83" s="75"/>
      <c r="AC83" s="75"/>
      <c r="AD83" s="75" t="str">
        <f>IF(SUM(Tabla1[[#This Row],[Primera Infancia]:[Adulto Mayor]])=0,"",SUM(Tabla1[[#This Row],[Primera Infancia]:[Adulto Mayor]]))</f>
        <v/>
      </c>
      <c r="AE83" s="75"/>
      <c r="AF83" s="75"/>
      <c r="AG83" s="10"/>
      <c r="AH83" s="10"/>
      <c r="AI83" s="88"/>
      <c r="AJ83" s="88"/>
      <c r="AK83" s="88"/>
      <c r="AL83" s="88"/>
      <c r="AM83" s="88"/>
      <c r="AN83" s="75"/>
      <c r="AO83" s="89"/>
      <c r="AP83" s="93"/>
      <c r="AQ83" s="84"/>
    </row>
    <row r="84" spans="2:43" ht="39.950000000000003" customHeight="1" thickTop="1" thickBot="1" x14ac:dyDescent="0.3">
      <c r="B84" s="78"/>
      <c r="C84" s="75"/>
      <c r="D84" s="75"/>
      <c r="E84" s="75"/>
      <c r="F84" s="10" t="str">
        <f>IF(Tabla1[[#This Row],[Nombre del Contrato]]="","",IF(VLOOKUP(Tabla1[[#This Row],[Nombre del Contrato]],Tabla3[],31,FALSE)="","#N/A",IFERROR(VLOOKUP(Tabla1[[#This Row],[Nombre del Contrato]],Tabla3[],31,FALSE),"#N/A")))</f>
        <v/>
      </c>
      <c r="G84" s="10" t="str">
        <f>IF(Tabla1[[#This Row],[Nombre del Contrato]]="","",IF(VLOOKUP(Tabla1[[#This Row],[Nombre del Contrato]],Tabla3[],20,FALSE)="","#N/A",IFERROR(VLOOKUP(Tabla1[[#This Row],[Nombre del Contrato]],Tabla3[],20,FALSE),"#N/A")))</f>
        <v/>
      </c>
      <c r="H84" s="47" t="str">
        <f>IF(Tabla1[[#This Row],[Nombre del Contrato]]="","",IF(VLOOKUP(Tabla1[[#This Row],[Nombre del Contrato]],Tabla3[],22,FALSE)="","#N/A",IFERROR(VLOOKUP(Tabla1[[#This Row],[Nombre del Contrato]],Tabla3[],22,FALSE),"#N/A")))</f>
        <v/>
      </c>
      <c r="I84" s="81"/>
      <c r="J84" s="81"/>
      <c r="K84" s="75"/>
      <c r="L84" s="10" t="str">
        <f>IF(Tabla1[[#This Row],[Nombre del Contrato]]="","",IF(VLOOKUP(Tabla1[[#This Row],[Nombre del Contrato]],Tabla3[],6,FALSE)="","#N/A",IFERROR(VLOOKUP(Tabla1[[#This Row],[Nombre del Contrato]],Tabla3[],6,FALSE),"#N/A")))</f>
        <v/>
      </c>
      <c r="M84" s="55" t="str">
        <f>IF(Tabla1[[#This Row],[Nombre del Contrato]]="","",IF(VLOOKUP(Tabla1[[#This Row],[Nombre del Contrato]],Tabla3[],19,FALSE)="","#N/A",IFERROR(VLOOKUP(Tabla1[[#This Row],[Nombre del Contrato]],Tabla3[],19,FALSE),"#N/A")))</f>
        <v/>
      </c>
      <c r="N84" s="75"/>
      <c r="O84" s="75"/>
      <c r="P84" s="75"/>
      <c r="Q84" s="75"/>
      <c r="R84" s="75"/>
      <c r="S84" s="75"/>
      <c r="T84" s="75"/>
      <c r="U84" s="75"/>
      <c r="V84" s="75"/>
      <c r="W84" s="75"/>
      <c r="X84" s="75"/>
      <c r="Y84" s="75"/>
      <c r="Z84" s="75"/>
      <c r="AA84" s="75"/>
      <c r="AB84" s="75"/>
      <c r="AC84" s="75"/>
      <c r="AD84" s="75" t="str">
        <f>IF(SUM(Tabla1[[#This Row],[Primera Infancia]:[Adulto Mayor]])=0,"",SUM(Tabla1[[#This Row],[Primera Infancia]:[Adulto Mayor]]))</f>
        <v/>
      </c>
      <c r="AE84" s="75"/>
      <c r="AF84" s="75"/>
      <c r="AG84" s="10"/>
      <c r="AH84" s="10"/>
      <c r="AI84" s="88"/>
      <c r="AJ84" s="88"/>
      <c r="AK84" s="88"/>
      <c r="AL84" s="88"/>
      <c r="AM84" s="88"/>
      <c r="AN84" s="75"/>
      <c r="AO84" s="89"/>
      <c r="AP84" s="93"/>
      <c r="AQ84" s="84"/>
    </row>
    <row r="85" spans="2:43" ht="39.950000000000003" customHeight="1" thickTop="1" thickBot="1" x14ac:dyDescent="0.3">
      <c r="B85" s="78"/>
      <c r="C85" s="75"/>
      <c r="D85" s="75"/>
      <c r="E85" s="75"/>
      <c r="F85" s="10" t="str">
        <f>IF(Tabla1[[#This Row],[Nombre del Contrato]]="","",IF(VLOOKUP(Tabla1[[#This Row],[Nombre del Contrato]],Tabla3[],31,FALSE)="","#N/A",IFERROR(VLOOKUP(Tabla1[[#This Row],[Nombre del Contrato]],Tabla3[],31,FALSE),"#N/A")))</f>
        <v/>
      </c>
      <c r="G85" s="10" t="str">
        <f>IF(Tabla1[[#This Row],[Nombre del Contrato]]="","",IF(VLOOKUP(Tabla1[[#This Row],[Nombre del Contrato]],Tabla3[],20,FALSE)="","#N/A",IFERROR(VLOOKUP(Tabla1[[#This Row],[Nombre del Contrato]],Tabla3[],20,FALSE),"#N/A")))</f>
        <v/>
      </c>
      <c r="H85" s="47" t="str">
        <f>IF(Tabla1[[#This Row],[Nombre del Contrato]]="","",IF(VLOOKUP(Tabla1[[#This Row],[Nombre del Contrato]],Tabla3[],22,FALSE)="","#N/A",IFERROR(VLOOKUP(Tabla1[[#This Row],[Nombre del Contrato]],Tabla3[],22,FALSE),"#N/A")))</f>
        <v/>
      </c>
      <c r="I85" s="81"/>
      <c r="J85" s="81"/>
      <c r="K85" s="75"/>
      <c r="L85" s="10" t="str">
        <f>IF(Tabla1[[#This Row],[Nombre del Contrato]]="","",IF(VLOOKUP(Tabla1[[#This Row],[Nombre del Contrato]],Tabla3[],6,FALSE)="","#N/A",IFERROR(VLOOKUP(Tabla1[[#This Row],[Nombre del Contrato]],Tabla3[],6,FALSE),"#N/A")))</f>
        <v/>
      </c>
      <c r="M85" s="55" t="str">
        <f>IF(Tabla1[[#This Row],[Nombre del Contrato]]="","",IF(VLOOKUP(Tabla1[[#This Row],[Nombre del Contrato]],Tabla3[],19,FALSE)="","#N/A",IFERROR(VLOOKUP(Tabla1[[#This Row],[Nombre del Contrato]],Tabla3[],19,FALSE),"#N/A")))</f>
        <v/>
      </c>
      <c r="N85" s="75"/>
      <c r="O85" s="75"/>
      <c r="P85" s="75"/>
      <c r="Q85" s="75"/>
      <c r="R85" s="75"/>
      <c r="S85" s="75"/>
      <c r="T85" s="75"/>
      <c r="U85" s="75"/>
      <c r="V85" s="75"/>
      <c r="W85" s="75"/>
      <c r="X85" s="75"/>
      <c r="Y85" s="75"/>
      <c r="Z85" s="75"/>
      <c r="AA85" s="75"/>
      <c r="AB85" s="75"/>
      <c r="AC85" s="75"/>
      <c r="AD85" s="75" t="str">
        <f>IF(SUM(Tabla1[[#This Row],[Primera Infancia]:[Adulto Mayor]])=0,"",SUM(Tabla1[[#This Row],[Primera Infancia]:[Adulto Mayor]]))</f>
        <v/>
      </c>
      <c r="AE85" s="75"/>
      <c r="AF85" s="75"/>
      <c r="AG85" s="10"/>
      <c r="AH85" s="10"/>
      <c r="AI85" s="88"/>
      <c r="AJ85" s="88"/>
      <c r="AK85" s="88"/>
      <c r="AL85" s="88"/>
      <c r="AM85" s="88"/>
      <c r="AN85" s="75"/>
      <c r="AO85" s="89"/>
      <c r="AP85" s="93"/>
      <c r="AQ85" s="84"/>
    </row>
    <row r="86" spans="2:43" ht="39.950000000000003" customHeight="1" thickTop="1" thickBot="1" x14ac:dyDescent="0.3">
      <c r="B86" s="78"/>
      <c r="C86" s="75"/>
      <c r="D86" s="75"/>
      <c r="E86" s="75"/>
      <c r="F86" s="10" t="str">
        <f>IF(Tabla1[[#This Row],[Nombre del Contrato]]="","",IF(VLOOKUP(Tabla1[[#This Row],[Nombre del Contrato]],Tabla3[],31,FALSE)="","#N/A",IFERROR(VLOOKUP(Tabla1[[#This Row],[Nombre del Contrato]],Tabla3[],31,FALSE),"#N/A")))</f>
        <v/>
      </c>
      <c r="G86" s="10" t="str">
        <f>IF(Tabla1[[#This Row],[Nombre del Contrato]]="","",IF(VLOOKUP(Tabla1[[#This Row],[Nombre del Contrato]],Tabla3[],20,FALSE)="","#N/A",IFERROR(VLOOKUP(Tabla1[[#This Row],[Nombre del Contrato]],Tabla3[],20,FALSE),"#N/A")))</f>
        <v/>
      </c>
      <c r="H86" s="47" t="str">
        <f>IF(Tabla1[[#This Row],[Nombre del Contrato]]="","",IF(VLOOKUP(Tabla1[[#This Row],[Nombre del Contrato]],Tabla3[],22,FALSE)="","#N/A",IFERROR(VLOOKUP(Tabla1[[#This Row],[Nombre del Contrato]],Tabla3[],22,FALSE),"#N/A")))</f>
        <v/>
      </c>
      <c r="I86" s="81"/>
      <c r="J86" s="81"/>
      <c r="K86" s="75"/>
      <c r="L86" s="10" t="str">
        <f>IF(Tabla1[[#This Row],[Nombre del Contrato]]="","",IF(VLOOKUP(Tabla1[[#This Row],[Nombre del Contrato]],Tabla3[],6,FALSE)="","#N/A",IFERROR(VLOOKUP(Tabla1[[#This Row],[Nombre del Contrato]],Tabla3[],6,FALSE),"#N/A")))</f>
        <v/>
      </c>
      <c r="M86" s="55" t="str">
        <f>IF(Tabla1[[#This Row],[Nombre del Contrato]]="","",IF(VLOOKUP(Tabla1[[#This Row],[Nombre del Contrato]],Tabla3[],19,FALSE)="","#N/A",IFERROR(VLOOKUP(Tabla1[[#This Row],[Nombre del Contrato]],Tabla3[],19,FALSE),"#N/A")))</f>
        <v/>
      </c>
      <c r="N86" s="75"/>
      <c r="O86" s="75"/>
      <c r="P86" s="75"/>
      <c r="Q86" s="75"/>
      <c r="R86" s="75"/>
      <c r="S86" s="75"/>
      <c r="T86" s="75"/>
      <c r="U86" s="75"/>
      <c r="V86" s="75"/>
      <c r="W86" s="75"/>
      <c r="X86" s="75"/>
      <c r="Y86" s="75"/>
      <c r="Z86" s="75"/>
      <c r="AA86" s="75"/>
      <c r="AB86" s="75"/>
      <c r="AC86" s="75"/>
      <c r="AD86" s="75" t="str">
        <f>IF(SUM(Tabla1[[#This Row],[Primera Infancia]:[Adulto Mayor]])=0,"",SUM(Tabla1[[#This Row],[Primera Infancia]:[Adulto Mayor]]))</f>
        <v/>
      </c>
      <c r="AE86" s="75"/>
      <c r="AF86" s="75"/>
      <c r="AG86" s="10"/>
      <c r="AH86" s="10"/>
      <c r="AI86" s="88"/>
      <c r="AJ86" s="88"/>
      <c r="AK86" s="88"/>
      <c r="AL86" s="88"/>
      <c r="AM86" s="88"/>
      <c r="AN86" s="75"/>
      <c r="AO86" s="89"/>
      <c r="AP86" s="93"/>
      <c r="AQ86" s="84"/>
    </row>
    <row r="87" spans="2:43" ht="39.950000000000003" customHeight="1" thickTop="1" thickBot="1" x14ac:dyDescent="0.3">
      <c r="B87" s="78"/>
      <c r="C87" s="75"/>
      <c r="D87" s="75"/>
      <c r="E87" s="75"/>
      <c r="F87" s="10" t="str">
        <f>IF(Tabla1[[#This Row],[Nombre del Contrato]]="","",IF(VLOOKUP(Tabla1[[#This Row],[Nombre del Contrato]],Tabla3[],31,FALSE)="","#N/A",IFERROR(VLOOKUP(Tabla1[[#This Row],[Nombre del Contrato]],Tabla3[],31,FALSE),"#N/A")))</f>
        <v/>
      </c>
      <c r="G87" s="10" t="str">
        <f>IF(Tabla1[[#This Row],[Nombre del Contrato]]="","",IF(VLOOKUP(Tabla1[[#This Row],[Nombre del Contrato]],Tabla3[],20,FALSE)="","#N/A",IFERROR(VLOOKUP(Tabla1[[#This Row],[Nombre del Contrato]],Tabla3[],20,FALSE),"#N/A")))</f>
        <v/>
      </c>
      <c r="H87" s="47" t="str">
        <f>IF(Tabla1[[#This Row],[Nombre del Contrato]]="","",IF(VLOOKUP(Tabla1[[#This Row],[Nombre del Contrato]],Tabla3[],22,FALSE)="","#N/A",IFERROR(VLOOKUP(Tabla1[[#This Row],[Nombre del Contrato]],Tabla3[],22,FALSE),"#N/A")))</f>
        <v/>
      </c>
      <c r="I87" s="81"/>
      <c r="J87" s="81"/>
      <c r="K87" s="75"/>
      <c r="L87" s="10" t="str">
        <f>IF(Tabla1[[#This Row],[Nombre del Contrato]]="","",IF(VLOOKUP(Tabla1[[#This Row],[Nombre del Contrato]],Tabla3[],6,FALSE)="","#N/A",IFERROR(VLOOKUP(Tabla1[[#This Row],[Nombre del Contrato]],Tabla3[],6,FALSE),"#N/A")))</f>
        <v/>
      </c>
      <c r="M87" s="55" t="str">
        <f>IF(Tabla1[[#This Row],[Nombre del Contrato]]="","",IF(VLOOKUP(Tabla1[[#This Row],[Nombre del Contrato]],Tabla3[],19,FALSE)="","#N/A",IFERROR(VLOOKUP(Tabla1[[#This Row],[Nombre del Contrato]],Tabla3[],19,FALSE),"#N/A")))</f>
        <v/>
      </c>
      <c r="N87" s="75"/>
      <c r="O87" s="75"/>
      <c r="P87" s="75"/>
      <c r="Q87" s="75"/>
      <c r="R87" s="75"/>
      <c r="S87" s="75"/>
      <c r="T87" s="75"/>
      <c r="U87" s="75"/>
      <c r="V87" s="75"/>
      <c r="W87" s="75"/>
      <c r="X87" s="75"/>
      <c r="Y87" s="75"/>
      <c r="Z87" s="75"/>
      <c r="AA87" s="75"/>
      <c r="AB87" s="75"/>
      <c r="AC87" s="75"/>
      <c r="AD87" s="75" t="str">
        <f>IF(SUM(Tabla1[[#This Row],[Primera Infancia]:[Adulto Mayor]])=0,"",SUM(Tabla1[[#This Row],[Primera Infancia]:[Adulto Mayor]]))</f>
        <v/>
      </c>
      <c r="AE87" s="75"/>
      <c r="AF87" s="75"/>
      <c r="AG87" s="10"/>
      <c r="AH87" s="10"/>
      <c r="AI87" s="88"/>
      <c r="AJ87" s="88"/>
      <c r="AK87" s="88"/>
      <c r="AL87" s="88"/>
      <c r="AM87" s="88"/>
      <c r="AN87" s="75"/>
      <c r="AO87" s="89"/>
      <c r="AP87" s="93"/>
      <c r="AQ87" s="84"/>
    </row>
    <row r="88" spans="2:43" ht="39.950000000000003" customHeight="1" thickTop="1" thickBot="1" x14ac:dyDescent="0.3">
      <c r="B88" s="78"/>
      <c r="C88" s="75"/>
      <c r="D88" s="75"/>
      <c r="E88" s="75"/>
      <c r="F88" s="10" t="str">
        <f>IF(Tabla1[[#This Row],[Nombre del Contrato]]="","",IF(VLOOKUP(Tabla1[[#This Row],[Nombre del Contrato]],Tabla3[],31,FALSE)="","#N/A",IFERROR(VLOOKUP(Tabla1[[#This Row],[Nombre del Contrato]],Tabla3[],31,FALSE),"#N/A")))</f>
        <v/>
      </c>
      <c r="G88" s="10" t="str">
        <f>IF(Tabla1[[#This Row],[Nombre del Contrato]]="","",IF(VLOOKUP(Tabla1[[#This Row],[Nombre del Contrato]],Tabla3[],20,FALSE)="","#N/A",IFERROR(VLOOKUP(Tabla1[[#This Row],[Nombre del Contrato]],Tabla3[],20,FALSE),"#N/A")))</f>
        <v/>
      </c>
      <c r="H88" s="47" t="str">
        <f>IF(Tabla1[[#This Row],[Nombre del Contrato]]="","",IF(VLOOKUP(Tabla1[[#This Row],[Nombre del Contrato]],Tabla3[],22,FALSE)="","#N/A",IFERROR(VLOOKUP(Tabla1[[#This Row],[Nombre del Contrato]],Tabla3[],22,FALSE),"#N/A")))</f>
        <v/>
      </c>
      <c r="I88" s="81"/>
      <c r="J88" s="81"/>
      <c r="K88" s="75"/>
      <c r="L88" s="10" t="str">
        <f>IF(Tabla1[[#This Row],[Nombre del Contrato]]="","",IF(VLOOKUP(Tabla1[[#This Row],[Nombre del Contrato]],Tabla3[],6,FALSE)="","#N/A",IFERROR(VLOOKUP(Tabla1[[#This Row],[Nombre del Contrato]],Tabla3[],6,FALSE),"#N/A")))</f>
        <v/>
      </c>
      <c r="M88" s="55" t="str">
        <f>IF(Tabla1[[#This Row],[Nombre del Contrato]]="","",IF(VLOOKUP(Tabla1[[#This Row],[Nombre del Contrato]],Tabla3[],19,FALSE)="","#N/A",IFERROR(VLOOKUP(Tabla1[[#This Row],[Nombre del Contrato]],Tabla3[],19,FALSE),"#N/A")))</f>
        <v/>
      </c>
      <c r="N88" s="75"/>
      <c r="O88" s="75"/>
      <c r="P88" s="75"/>
      <c r="Q88" s="75"/>
      <c r="R88" s="75"/>
      <c r="S88" s="75"/>
      <c r="T88" s="75"/>
      <c r="U88" s="75"/>
      <c r="V88" s="75"/>
      <c r="W88" s="75"/>
      <c r="X88" s="75"/>
      <c r="Y88" s="75"/>
      <c r="Z88" s="75"/>
      <c r="AA88" s="75"/>
      <c r="AB88" s="75"/>
      <c r="AC88" s="75"/>
      <c r="AD88" s="75" t="str">
        <f>IF(SUM(Tabla1[[#This Row],[Primera Infancia]:[Adulto Mayor]])=0,"",SUM(Tabla1[[#This Row],[Primera Infancia]:[Adulto Mayor]]))</f>
        <v/>
      </c>
      <c r="AE88" s="75"/>
      <c r="AF88" s="75"/>
      <c r="AG88" s="10"/>
      <c r="AH88" s="10"/>
      <c r="AI88" s="88"/>
      <c r="AJ88" s="88"/>
      <c r="AK88" s="88"/>
      <c r="AL88" s="88"/>
      <c r="AM88" s="88"/>
      <c r="AN88" s="75"/>
      <c r="AO88" s="89"/>
      <c r="AP88" s="93"/>
      <c r="AQ88" s="84"/>
    </row>
    <row r="89" spans="2:43" ht="39.950000000000003" customHeight="1" thickTop="1" thickBot="1" x14ac:dyDescent="0.3">
      <c r="B89" s="78"/>
      <c r="C89" s="75"/>
      <c r="D89" s="75"/>
      <c r="E89" s="75"/>
      <c r="F89" s="10" t="str">
        <f>IF(Tabla1[[#This Row],[Nombre del Contrato]]="","",IF(VLOOKUP(Tabla1[[#This Row],[Nombre del Contrato]],Tabla3[],31,FALSE)="","#N/A",IFERROR(VLOOKUP(Tabla1[[#This Row],[Nombre del Contrato]],Tabla3[],31,FALSE),"#N/A")))</f>
        <v/>
      </c>
      <c r="G89" s="10" t="str">
        <f>IF(Tabla1[[#This Row],[Nombre del Contrato]]="","",IF(VLOOKUP(Tabla1[[#This Row],[Nombre del Contrato]],Tabla3[],20,FALSE)="","#N/A",IFERROR(VLOOKUP(Tabla1[[#This Row],[Nombre del Contrato]],Tabla3[],20,FALSE),"#N/A")))</f>
        <v/>
      </c>
      <c r="H89" s="47" t="str">
        <f>IF(Tabla1[[#This Row],[Nombre del Contrato]]="","",IF(VLOOKUP(Tabla1[[#This Row],[Nombre del Contrato]],Tabla3[],22,FALSE)="","#N/A",IFERROR(VLOOKUP(Tabla1[[#This Row],[Nombre del Contrato]],Tabla3[],22,FALSE),"#N/A")))</f>
        <v/>
      </c>
      <c r="I89" s="81"/>
      <c r="J89" s="81"/>
      <c r="K89" s="75"/>
      <c r="L89" s="10" t="str">
        <f>IF(Tabla1[[#This Row],[Nombre del Contrato]]="","",IF(VLOOKUP(Tabla1[[#This Row],[Nombre del Contrato]],Tabla3[],6,FALSE)="","#N/A",IFERROR(VLOOKUP(Tabla1[[#This Row],[Nombre del Contrato]],Tabla3[],6,FALSE),"#N/A")))</f>
        <v/>
      </c>
      <c r="M89" s="55" t="str">
        <f>IF(Tabla1[[#This Row],[Nombre del Contrato]]="","",IF(VLOOKUP(Tabla1[[#This Row],[Nombre del Contrato]],Tabla3[],19,FALSE)="","#N/A",IFERROR(VLOOKUP(Tabla1[[#This Row],[Nombre del Contrato]],Tabla3[],19,FALSE),"#N/A")))</f>
        <v/>
      </c>
      <c r="N89" s="75"/>
      <c r="O89" s="75"/>
      <c r="P89" s="75"/>
      <c r="Q89" s="75"/>
      <c r="R89" s="75"/>
      <c r="S89" s="75"/>
      <c r="T89" s="75"/>
      <c r="U89" s="75"/>
      <c r="V89" s="75"/>
      <c r="W89" s="75"/>
      <c r="X89" s="75"/>
      <c r="Y89" s="75"/>
      <c r="Z89" s="75"/>
      <c r="AA89" s="75"/>
      <c r="AB89" s="75"/>
      <c r="AC89" s="75"/>
      <c r="AD89" s="75" t="str">
        <f>IF(SUM(Tabla1[[#This Row],[Primera Infancia]:[Adulto Mayor]])=0,"",SUM(Tabla1[[#This Row],[Primera Infancia]:[Adulto Mayor]]))</f>
        <v/>
      </c>
      <c r="AE89" s="75"/>
      <c r="AF89" s="75"/>
      <c r="AG89" s="10"/>
      <c r="AH89" s="10"/>
      <c r="AI89" s="88"/>
      <c r="AJ89" s="88"/>
      <c r="AK89" s="88"/>
      <c r="AL89" s="88"/>
      <c r="AM89" s="88"/>
      <c r="AN89" s="75"/>
      <c r="AO89" s="89"/>
      <c r="AP89" s="93"/>
      <c r="AQ89" s="84"/>
    </row>
    <row r="90" spans="2:43" ht="39.950000000000003" customHeight="1" thickTop="1" thickBot="1" x14ac:dyDescent="0.3">
      <c r="B90" s="78"/>
      <c r="C90" s="75"/>
      <c r="D90" s="75"/>
      <c r="E90" s="75"/>
      <c r="F90" s="10" t="str">
        <f>IF(Tabla1[[#This Row],[Nombre del Contrato]]="","",IF(VLOOKUP(Tabla1[[#This Row],[Nombre del Contrato]],Tabla3[],31,FALSE)="","#N/A",IFERROR(VLOOKUP(Tabla1[[#This Row],[Nombre del Contrato]],Tabla3[],31,FALSE),"#N/A")))</f>
        <v/>
      </c>
      <c r="G90" s="10" t="str">
        <f>IF(Tabla1[[#This Row],[Nombre del Contrato]]="","",IF(VLOOKUP(Tabla1[[#This Row],[Nombre del Contrato]],Tabla3[],20,FALSE)="","#N/A",IFERROR(VLOOKUP(Tabla1[[#This Row],[Nombre del Contrato]],Tabla3[],20,FALSE),"#N/A")))</f>
        <v/>
      </c>
      <c r="H90" s="47" t="str">
        <f>IF(Tabla1[[#This Row],[Nombre del Contrato]]="","",IF(VLOOKUP(Tabla1[[#This Row],[Nombre del Contrato]],Tabla3[],22,FALSE)="","#N/A",IFERROR(VLOOKUP(Tabla1[[#This Row],[Nombre del Contrato]],Tabla3[],22,FALSE),"#N/A")))</f>
        <v/>
      </c>
      <c r="I90" s="81"/>
      <c r="J90" s="81"/>
      <c r="K90" s="75"/>
      <c r="L90" s="10" t="str">
        <f>IF(Tabla1[[#This Row],[Nombre del Contrato]]="","",IF(VLOOKUP(Tabla1[[#This Row],[Nombre del Contrato]],Tabla3[],6,FALSE)="","#N/A",IFERROR(VLOOKUP(Tabla1[[#This Row],[Nombre del Contrato]],Tabla3[],6,FALSE),"#N/A")))</f>
        <v/>
      </c>
      <c r="M90" s="55" t="str">
        <f>IF(Tabla1[[#This Row],[Nombre del Contrato]]="","",IF(VLOOKUP(Tabla1[[#This Row],[Nombre del Contrato]],Tabla3[],19,FALSE)="","#N/A",IFERROR(VLOOKUP(Tabla1[[#This Row],[Nombre del Contrato]],Tabla3[],19,FALSE),"#N/A")))</f>
        <v/>
      </c>
      <c r="N90" s="75"/>
      <c r="O90" s="75"/>
      <c r="P90" s="75"/>
      <c r="Q90" s="75"/>
      <c r="R90" s="75"/>
      <c r="S90" s="75"/>
      <c r="T90" s="75"/>
      <c r="U90" s="75"/>
      <c r="V90" s="75"/>
      <c r="W90" s="75"/>
      <c r="X90" s="75"/>
      <c r="Y90" s="75"/>
      <c r="Z90" s="75"/>
      <c r="AA90" s="75"/>
      <c r="AB90" s="75"/>
      <c r="AC90" s="75"/>
      <c r="AD90" s="75" t="str">
        <f>IF(SUM(Tabla1[[#This Row],[Primera Infancia]:[Adulto Mayor]])=0,"",SUM(Tabla1[[#This Row],[Primera Infancia]:[Adulto Mayor]]))</f>
        <v/>
      </c>
      <c r="AE90" s="75"/>
      <c r="AF90" s="75"/>
      <c r="AG90" s="10"/>
      <c r="AH90" s="10"/>
      <c r="AI90" s="88"/>
      <c r="AJ90" s="88"/>
      <c r="AK90" s="88"/>
      <c r="AL90" s="88"/>
      <c r="AM90" s="88"/>
      <c r="AN90" s="75"/>
      <c r="AO90" s="89"/>
      <c r="AP90" s="93"/>
      <c r="AQ90" s="84"/>
    </row>
    <row r="91" spans="2:43" ht="39.950000000000003" customHeight="1" thickTop="1" thickBot="1" x14ac:dyDescent="0.3">
      <c r="B91" s="78"/>
      <c r="C91" s="75"/>
      <c r="D91" s="75"/>
      <c r="E91" s="75"/>
      <c r="F91" s="10" t="str">
        <f>IF(Tabla1[[#This Row],[Nombre del Contrato]]="","",IF(VLOOKUP(Tabla1[[#This Row],[Nombre del Contrato]],Tabla3[],31,FALSE)="","#N/A",IFERROR(VLOOKUP(Tabla1[[#This Row],[Nombre del Contrato]],Tabla3[],31,FALSE),"#N/A")))</f>
        <v/>
      </c>
      <c r="G91" s="10" t="str">
        <f>IF(Tabla1[[#This Row],[Nombre del Contrato]]="","",IF(VLOOKUP(Tabla1[[#This Row],[Nombre del Contrato]],Tabla3[],20,FALSE)="","#N/A",IFERROR(VLOOKUP(Tabla1[[#This Row],[Nombre del Contrato]],Tabla3[],20,FALSE),"#N/A")))</f>
        <v/>
      </c>
      <c r="H91" s="47" t="str">
        <f>IF(Tabla1[[#This Row],[Nombre del Contrato]]="","",IF(VLOOKUP(Tabla1[[#This Row],[Nombre del Contrato]],Tabla3[],22,FALSE)="","#N/A",IFERROR(VLOOKUP(Tabla1[[#This Row],[Nombre del Contrato]],Tabla3[],22,FALSE),"#N/A")))</f>
        <v/>
      </c>
      <c r="I91" s="81"/>
      <c r="J91" s="81"/>
      <c r="K91" s="75"/>
      <c r="L91" s="10" t="str">
        <f>IF(Tabla1[[#This Row],[Nombre del Contrato]]="","",IF(VLOOKUP(Tabla1[[#This Row],[Nombre del Contrato]],Tabla3[],6,FALSE)="","#N/A",IFERROR(VLOOKUP(Tabla1[[#This Row],[Nombre del Contrato]],Tabla3[],6,FALSE),"#N/A")))</f>
        <v/>
      </c>
      <c r="M91" s="55" t="str">
        <f>IF(Tabla1[[#This Row],[Nombre del Contrato]]="","",IF(VLOOKUP(Tabla1[[#This Row],[Nombre del Contrato]],Tabla3[],19,FALSE)="","#N/A",IFERROR(VLOOKUP(Tabla1[[#This Row],[Nombre del Contrato]],Tabla3[],19,FALSE),"#N/A")))</f>
        <v/>
      </c>
      <c r="N91" s="75"/>
      <c r="O91" s="75"/>
      <c r="P91" s="75"/>
      <c r="Q91" s="75"/>
      <c r="R91" s="75"/>
      <c r="S91" s="75"/>
      <c r="T91" s="75"/>
      <c r="U91" s="75"/>
      <c r="V91" s="75"/>
      <c r="W91" s="75"/>
      <c r="X91" s="75"/>
      <c r="Y91" s="75"/>
      <c r="Z91" s="75"/>
      <c r="AA91" s="75"/>
      <c r="AB91" s="75"/>
      <c r="AC91" s="75"/>
      <c r="AD91" s="75" t="str">
        <f>IF(SUM(Tabla1[[#This Row],[Primera Infancia]:[Adulto Mayor]])=0,"",SUM(Tabla1[[#This Row],[Primera Infancia]:[Adulto Mayor]]))</f>
        <v/>
      </c>
      <c r="AE91" s="75"/>
      <c r="AF91" s="75"/>
      <c r="AG91" s="10"/>
      <c r="AH91" s="10"/>
      <c r="AI91" s="88"/>
      <c r="AJ91" s="88"/>
      <c r="AK91" s="88"/>
      <c r="AL91" s="88"/>
      <c r="AM91" s="88"/>
      <c r="AN91" s="75"/>
      <c r="AO91" s="89"/>
      <c r="AP91" s="93"/>
      <c r="AQ91" s="84"/>
    </row>
    <row r="92" spans="2:43" ht="39.950000000000003" customHeight="1" thickTop="1" thickBot="1" x14ac:dyDescent="0.3">
      <c r="B92" s="78"/>
      <c r="C92" s="75"/>
      <c r="D92" s="75"/>
      <c r="E92" s="75"/>
      <c r="F92" s="10" t="str">
        <f>IF(Tabla1[[#This Row],[Nombre del Contrato]]="","",IF(VLOOKUP(Tabla1[[#This Row],[Nombre del Contrato]],Tabla3[],31,FALSE)="","#N/A",IFERROR(VLOOKUP(Tabla1[[#This Row],[Nombre del Contrato]],Tabla3[],31,FALSE),"#N/A")))</f>
        <v/>
      </c>
      <c r="G92" s="10" t="str">
        <f>IF(Tabla1[[#This Row],[Nombre del Contrato]]="","",IF(VLOOKUP(Tabla1[[#This Row],[Nombre del Contrato]],Tabla3[],20,FALSE)="","#N/A",IFERROR(VLOOKUP(Tabla1[[#This Row],[Nombre del Contrato]],Tabla3[],20,FALSE),"#N/A")))</f>
        <v/>
      </c>
      <c r="H92" s="47" t="str">
        <f>IF(Tabla1[[#This Row],[Nombre del Contrato]]="","",IF(VLOOKUP(Tabla1[[#This Row],[Nombre del Contrato]],Tabla3[],22,FALSE)="","#N/A",IFERROR(VLOOKUP(Tabla1[[#This Row],[Nombre del Contrato]],Tabla3[],22,FALSE),"#N/A")))</f>
        <v/>
      </c>
      <c r="I92" s="81"/>
      <c r="J92" s="81"/>
      <c r="K92" s="75"/>
      <c r="L92" s="10" t="str">
        <f>IF(Tabla1[[#This Row],[Nombre del Contrato]]="","",IF(VLOOKUP(Tabla1[[#This Row],[Nombre del Contrato]],Tabla3[],6,FALSE)="","#N/A",IFERROR(VLOOKUP(Tabla1[[#This Row],[Nombre del Contrato]],Tabla3[],6,FALSE),"#N/A")))</f>
        <v/>
      </c>
      <c r="M92" s="55" t="str">
        <f>IF(Tabla1[[#This Row],[Nombre del Contrato]]="","",IF(VLOOKUP(Tabla1[[#This Row],[Nombre del Contrato]],Tabla3[],19,FALSE)="","#N/A",IFERROR(VLOOKUP(Tabla1[[#This Row],[Nombre del Contrato]],Tabla3[],19,FALSE),"#N/A")))</f>
        <v/>
      </c>
      <c r="N92" s="75"/>
      <c r="O92" s="75"/>
      <c r="P92" s="75"/>
      <c r="Q92" s="75"/>
      <c r="R92" s="75"/>
      <c r="S92" s="75"/>
      <c r="T92" s="75"/>
      <c r="U92" s="75"/>
      <c r="V92" s="75"/>
      <c r="W92" s="75"/>
      <c r="X92" s="75"/>
      <c r="Y92" s="75"/>
      <c r="Z92" s="75"/>
      <c r="AA92" s="75"/>
      <c r="AB92" s="75"/>
      <c r="AC92" s="75"/>
      <c r="AD92" s="75" t="str">
        <f>IF(SUM(Tabla1[[#This Row],[Primera Infancia]:[Adulto Mayor]])=0,"",SUM(Tabla1[[#This Row],[Primera Infancia]:[Adulto Mayor]]))</f>
        <v/>
      </c>
      <c r="AE92" s="75"/>
      <c r="AF92" s="75"/>
      <c r="AG92" s="10"/>
      <c r="AH92" s="10"/>
      <c r="AI92" s="88"/>
      <c r="AJ92" s="88"/>
      <c r="AK92" s="88"/>
      <c r="AL92" s="88"/>
      <c r="AM92" s="88"/>
      <c r="AN92" s="75"/>
      <c r="AO92" s="89"/>
      <c r="AP92" s="93"/>
      <c r="AQ92" s="84"/>
    </row>
    <row r="93" spans="2:43" ht="39.950000000000003" customHeight="1" thickTop="1" thickBot="1" x14ac:dyDescent="0.3">
      <c r="B93" s="78"/>
      <c r="C93" s="75"/>
      <c r="D93" s="75"/>
      <c r="E93" s="75"/>
      <c r="F93" s="10" t="str">
        <f>IF(Tabla1[[#This Row],[Nombre del Contrato]]="","",IF(VLOOKUP(Tabla1[[#This Row],[Nombre del Contrato]],Tabla3[],31,FALSE)="","#N/A",IFERROR(VLOOKUP(Tabla1[[#This Row],[Nombre del Contrato]],Tabla3[],31,FALSE),"#N/A")))</f>
        <v/>
      </c>
      <c r="G93" s="10" t="str">
        <f>IF(Tabla1[[#This Row],[Nombre del Contrato]]="","",IF(VLOOKUP(Tabla1[[#This Row],[Nombre del Contrato]],Tabla3[],20,FALSE)="","#N/A",IFERROR(VLOOKUP(Tabla1[[#This Row],[Nombre del Contrato]],Tabla3[],20,FALSE),"#N/A")))</f>
        <v/>
      </c>
      <c r="H93" s="47" t="str">
        <f>IF(Tabla1[[#This Row],[Nombre del Contrato]]="","",IF(VLOOKUP(Tabla1[[#This Row],[Nombre del Contrato]],Tabla3[],22,FALSE)="","#N/A",IFERROR(VLOOKUP(Tabla1[[#This Row],[Nombre del Contrato]],Tabla3[],22,FALSE),"#N/A")))</f>
        <v/>
      </c>
      <c r="I93" s="81"/>
      <c r="J93" s="81"/>
      <c r="K93" s="75"/>
      <c r="L93" s="10" t="str">
        <f>IF(Tabla1[[#This Row],[Nombre del Contrato]]="","",IF(VLOOKUP(Tabla1[[#This Row],[Nombre del Contrato]],Tabla3[],6,FALSE)="","#N/A",IFERROR(VLOOKUP(Tabla1[[#This Row],[Nombre del Contrato]],Tabla3[],6,FALSE),"#N/A")))</f>
        <v/>
      </c>
      <c r="M93" s="55" t="str">
        <f>IF(Tabla1[[#This Row],[Nombre del Contrato]]="","",IF(VLOOKUP(Tabla1[[#This Row],[Nombre del Contrato]],Tabla3[],19,FALSE)="","#N/A",IFERROR(VLOOKUP(Tabla1[[#This Row],[Nombre del Contrato]],Tabla3[],19,FALSE),"#N/A")))</f>
        <v/>
      </c>
      <c r="N93" s="75"/>
      <c r="O93" s="75"/>
      <c r="P93" s="75"/>
      <c r="Q93" s="75"/>
      <c r="R93" s="75"/>
      <c r="S93" s="75"/>
      <c r="T93" s="75"/>
      <c r="U93" s="75"/>
      <c r="V93" s="75"/>
      <c r="W93" s="75"/>
      <c r="X93" s="75"/>
      <c r="Y93" s="75"/>
      <c r="Z93" s="75"/>
      <c r="AA93" s="75"/>
      <c r="AB93" s="75"/>
      <c r="AC93" s="75"/>
      <c r="AD93" s="75" t="str">
        <f>IF(SUM(Tabla1[[#This Row],[Primera Infancia]:[Adulto Mayor]])=0,"",SUM(Tabla1[[#This Row],[Primera Infancia]:[Adulto Mayor]]))</f>
        <v/>
      </c>
      <c r="AE93" s="75"/>
      <c r="AF93" s="75"/>
      <c r="AG93" s="10"/>
      <c r="AH93" s="10"/>
      <c r="AI93" s="88"/>
      <c r="AJ93" s="88"/>
      <c r="AK93" s="88"/>
      <c r="AL93" s="88"/>
      <c r="AM93" s="88"/>
      <c r="AN93" s="75"/>
      <c r="AO93" s="89"/>
      <c r="AP93" s="93"/>
      <c r="AQ93" s="84"/>
    </row>
    <row r="94" spans="2:43" ht="39.950000000000003" customHeight="1" thickTop="1" thickBot="1" x14ac:dyDescent="0.3">
      <c r="B94" s="78"/>
      <c r="C94" s="75"/>
      <c r="D94" s="75"/>
      <c r="E94" s="75"/>
      <c r="F94" s="10" t="str">
        <f>IF(Tabla1[[#This Row],[Nombre del Contrato]]="","",IF(VLOOKUP(Tabla1[[#This Row],[Nombre del Contrato]],Tabla3[],31,FALSE)="","#N/A",IFERROR(VLOOKUP(Tabla1[[#This Row],[Nombre del Contrato]],Tabla3[],31,FALSE),"#N/A")))</f>
        <v/>
      </c>
      <c r="G94" s="10" t="str">
        <f>IF(Tabla1[[#This Row],[Nombre del Contrato]]="","",IF(VLOOKUP(Tabla1[[#This Row],[Nombre del Contrato]],Tabla3[],20,FALSE)="","#N/A",IFERROR(VLOOKUP(Tabla1[[#This Row],[Nombre del Contrato]],Tabla3[],20,FALSE),"#N/A")))</f>
        <v/>
      </c>
      <c r="H94" s="47" t="str">
        <f>IF(Tabla1[[#This Row],[Nombre del Contrato]]="","",IF(VLOOKUP(Tabla1[[#This Row],[Nombre del Contrato]],Tabla3[],22,FALSE)="","#N/A",IFERROR(VLOOKUP(Tabla1[[#This Row],[Nombre del Contrato]],Tabla3[],22,FALSE),"#N/A")))</f>
        <v/>
      </c>
      <c r="I94" s="81"/>
      <c r="J94" s="81"/>
      <c r="K94" s="75"/>
      <c r="L94" s="10" t="str">
        <f>IF(Tabla1[[#This Row],[Nombre del Contrato]]="","",IF(VLOOKUP(Tabla1[[#This Row],[Nombre del Contrato]],Tabla3[],6,FALSE)="","#N/A",IFERROR(VLOOKUP(Tabla1[[#This Row],[Nombre del Contrato]],Tabla3[],6,FALSE),"#N/A")))</f>
        <v/>
      </c>
      <c r="M94" s="55" t="str">
        <f>IF(Tabla1[[#This Row],[Nombre del Contrato]]="","",IF(VLOOKUP(Tabla1[[#This Row],[Nombre del Contrato]],Tabla3[],19,FALSE)="","#N/A",IFERROR(VLOOKUP(Tabla1[[#This Row],[Nombre del Contrato]],Tabla3[],19,FALSE),"#N/A")))</f>
        <v/>
      </c>
      <c r="N94" s="75"/>
      <c r="O94" s="75"/>
      <c r="P94" s="75"/>
      <c r="Q94" s="75"/>
      <c r="R94" s="75"/>
      <c r="S94" s="75"/>
      <c r="T94" s="75"/>
      <c r="U94" s="75"/>
      <c r="V94" s="75"/>
      <c r="W94" s="75"/>
      <c r="X94" s="75"/>
      <c r="Y94" s="75"/>
      <c r="Z94" s="75"/>
      <c r="AA94" s="75"/>
      <c r="AB94" s="75"/>
      <c r="AC94" s="75"/>
      <c r="AD94" s="75" t="str">
        <f>IF(SUM(Tabla1[[#This Row],[Primera Infancia]:[Adulto Mayor]])=0,"",SUM(Tabla1[[#This Row],[Primera Infancia]:[Adulto Mayor]]))</f>
        <v/>
      </c>
      <c r="AE94" s="75"/>
      <c r="AF94" s="75"/>
      <c r="AG94" s="10"/>
      <c r="AH94" s="10"/>
      <c r="AI94" s="88"/>
      <c r="AJ94" s="88"/>
      <c r="AK94" s="88"/>
      <c r="AL94" s="88"/>
      <c r="AM94" s="88"/>
      <c r="AN94" s="75"/>
      <c r="AO94" s="89"/>
      <c r="AP94" s="93"/>
      <c r="AQ94" s="84"/>
    </row>
    <row r="95" spans="2:43" ht="39.950000000000003" customHeight="1" thickTop="1" thickBot="1" x14ac:dyDescent="0.3">
      <c r="B95" s="78"/>
      <c r="C95" s="75"/>
      <c r="D95" s="75"/>
      <c r="E95" s="75"/>
      <c r="F95" s="10" t="str">
        <f>IF(Tabla1[[#This Row],[Nombre del Contrato]]="","",IF(VLOOKUP(Tabla1[[#This Row],[Nombre del Contrato]],Tabla3[],31,FALSE)="","#N/A",IFERROR(VLOOKUP(Tabla1[[#This Row],[Nombre del Contrato]],Tabla3[],31,FALSE),"#N/A")))</f>
        <v/>
      </c>
      <c r="G95" s="10" t="str">
        <f>IF(Tabla1[[#This Row],[Nombre del Contrato]]="","",IF(VLOOKUP(Tabla1[[#This Row],[Nombre del Contrato]],Tabla3[],20,FALSE)="","#N/A",IFERROR(VLOOKUP(Tabla1[[#This Row],[Nombre del Contrato]],Tabla3[],20,FALSE),"#N/A")))</f>
        <v/>
      </c>
      <c r="H95" s="47" t="str">
        <f>IF(Tabla1[[#This Row],[Nombre del Contrato]]="","",IF(VLOOKUP(Tabla1[[#This Row],[Nombre del Contrato]],Tabla3[],22,FALSE)="","#N/A",IFERROR(VLOOKUP(Tabla1[[#This Row],[Nombre del Contrato]],Tabla3[],22,FALSE),"#N/A")))</f>
        <v/>
      </c>
      <c r="I95" s="81"/>
      <c r="J95" s="81"/>
      <c r="K95" s="75"/>
      <c r="L95" s="10" t="str">
        <f>IF(Tabla1[[#This Row],[Nombre del Contrato]]="","",IF(VLOOKUP(Tabla1[[#This Row],[Nombre del Contrato]],Tabla3[],6,FALSE)="","#N/A",IFERROR(VLOOKUP(Tabla1[[#This Row],[Nombre del Contrato]],Tabla3[],6,FALSE),"#N/A")))</f>
        <v/>
      </c>
      <c r="M95" s="55" t="str">
        <f>IF(Tabla1[[#This Row],[Nombre del Contrato]]="","",IF(VLOOKUP(Tabla1[[#This Row],[Nombre del Contrato]],Tabla3[],19,FALSE)="","#N/A",IFERROR(VLOOKUP(Tabla1[[#This Row],[Nombre del Contrato]],Tabla3[],19,FALSE),"#N/A")))</f>
        <v/>
      </c>
      <c r="N95" s="75"/>
      <c r="O95" s="75"/>
      <c r="P95" s="75"/>
      <c r="Q95" s="75"/>
      <c r="R95" s="75"/>
      <c r="S95" s="75"/>
      <c r="T95" s="75"/>
      <c r="U95" s="75"/>
      <c r="V95" s="75"/>
      <c r="W95" s="75"/>
      <c r="X95" s="75"/>
      <c r="Y95" s="75"/>
      <c r="Z95" s="75"/>
      <c r="AA95" s="75"/>
      <c r="AB95" s="75"/>
      <c r="AC95" s="75"/>
      <c r="AD95" s="75" t="str">
        <f>IF(SUM(Tabla1[[#This Row],[Primera Infancia]:[Adulto Mayor]])=0,"",SUM(Tabla1[[#This Row],[Primera Infancia]:[Adulto Mayor]]))</f>
        <v/>
      </c>
      <c r="AE95" s="75"/>
      <c r="AF95" s="75"/>
      <c r="AG95" s="10"/>
      <c r="AH95" s="10"/>
      <c r="AI95" s="88"/>
      <c r="AJ95" s="88"/>
      <c r="AK95" s="88"/>
      <c r="AL95" s="88"/>
      <c r="AM95" s="88"/>
      <c r="AN95" s="75"/>
      <c r="AO95" s="89"/>
      <c r="AP95" s="93"/>
      <c r="AQ95" s="84"/>
    </row>
    <row r="96" spans="2:43" ht="39.950000000000003" customHeight="1" thickTop="1" thickBot="1" x14ac:dyDescent="0.3">
      <c r="B96" s="78"/>
      <c r="C96" s="75"/>
      <c r="D96" s="75"/>
      <c r="E96" s="75"/>
      <c r="F96" s="10" t="str">
        <f>IF(Tabla1[[#This Row],[Nombre del Contrato]]="","",IF(VLOOKUP(Tabla1[[#This Row],[Nombre del Contrato]],Tabla3[],31,FALSE)="","#N/A",IFERROR(VLOOKUP(Tabla1[[#This Row],[Nombre del Contrato]],Tabla3[],31,FALSE),"#N/A")))</f>
        <v/>
      </c>
      <c r="G96" s="10" t="str">
        <f>IF(Tabla1[[#This Row],[Nombre del Contrato]]="","",IF(VLOOKUP(Tabla1[[#This Row],[Nombre del Contrato]],Tabla3[],20,FALSE)="","#N/A",IFERROR(VLOOKUP(Tabla1[[#This Row],[Nombre del Contrato]],Tabla3[],20,FALSE),"#N/A")))</f>
        <v/>
      </c>
      <c r="H96" s="47" t="str">
        <f>IF(Tabla1[[#This Row],[Nombre del Contrato]]="","",IF(VLOOKUP(Tabla1[[#This Row],[Nombre del Contrato]],Tabla3[],22,FALSE)="","#N/A",IFERROR(VLOOKUP(Tabla1[[#This Row],[Nombre del Contrato]],Tabla3[],22,FALSE),"#N/A")))</f>
        <v/>
      </c>
      <c r="I96" s="81"/>
      <c r="J96" s="81"/>
      <c r="K96" s="75"/>
      <c r="L96" s="10" t="str">
        <f>IF(Tabla1[[#This Row],[Nombre del Contrato]]="","",IF(VLOOKUP(Tabla1[[#This Row],[Nombre del Contrato]],Tabla3[],6,FALSE)="","#N/A",IFERROR(VLOOKUP(Tabla1[[#This Row],[Nombre del Contrato]],Tabla3[],6,FALSE),"#N/A")))</f>
        <v/>
      </c>
      <c r="M96" s="55" t="str">
        <f>IF(Tabla1[[#This Row],[Nombre del Contrato]]="","",IF(VLOOKUP(Tabla1[[#This Row],[Nombre del Contrato]],Tabla3[],19,FALSE)="","#N/A",IFERROR(VLOOKUP(Tabla1[[#This Row],[Nombre del Contrato]],Tabla3[],19,FALSE),"#N/A")))</f>
        <v/>
      </c>
      <c r="N96" s="75"/>
      <c r="O96" s="75"/>
      <c r="P96" s="75"/>
      <c r="Q96" s="75"/>
      <c r="R96" s="75"/>
      <c r="S96" s="75"/>
      <c r="T96" s="75"/>
      <c r="U96" s="75"/>
      <c r="V96" s="75"/>
      <c r="W96" s="75"/>
      <c r="X96" s="75"/>
      <c r="Y96" s="75"/>
      <c r="Z96" s="75"/>
      <c r="AA96" s="75"/>
      <c r="AB96" s="75"/>
      <c r="AC96" s="75"/>
      <c r="AD96" s="75" t="str">
        <f>IF(SUM(Tabla1[[#This Row],[Primera Infancia]:[Adulto Mayor]])=0,"",SUM(Tabla1[[#This Row],[Primera Infancia]:[Adulto Mayor]]))</f>
        <v/>
      </c>
      <c r="AE96" s="75"/>
      <c r="AF96" s="75"/>
      <c r="AG96" s="10"/>
      <c r="AH96" s="10"/>
      <c r="AI96" s="88"/>
      <c r="AJ96" s="88"/>
      <c r="AK96" s="88"/>
      <c r="AL96" s="88"/>
      <c r="AM96" s="88"/>
      <c r="AN96" s="75"/>
      <c r="AO96" s="89"/>
      <c r="AP96" s="93"/>
      <c r="AQ96" s="84"/>
    </row>
    <row r="97" spans="2:43" ht="39.950000000000003" customHeight="1" thickTop="1" thickBot="1" x14ac:dyDescent="0.3">
      <c r="B97" s="78"/>
      <c r="C97" s="75"/>
      <c r="D97" s="75"/>
      <c r="E97" s="75"/>
      <c r="F97" s="10" t="str">
        <f>IF(Tabla1[[#This Row],[Nombre del Contrato]]="","",IF(VLOOKUP(Tabla1[[#This Row],[Nombre del Contrato]],Tabla3[],31,FALSE)="","#N/A",IFERROR(VLOOKUP(Tabla1[[#This Row],[Nombre del Contrato]],Tabla3[],31,FALSE),"#N/A")))</f>
        <v/>
      </c>
      <c r="G97" s="10" t="str">
        <f>IF(Tabla1[[#This Row],[Nombre del Contrato]]="","",IF(VLOOKUP(Tabla1[[#This Row],[Nombre del Contrato]],Tabla3[],20,FALSE)="","#N/A",IFERROR(VLOOKUP(Tabla1[[#This Row],[Nombre del Contrato]],Tabla3[],20,FALSE),"#N/A")))</f>
        <v/>
      </c>
      <c r="H97" s="47" t="str">
        <f>IF(Tabla1[[#This Row],[Nombre del Contrato]]="","",IF(VLOOKUP(Tabla1[[#This Row],[Nombre del Contrato]],Tabla3[],22,FALSE)="","#N/A",IFERROR(VLOOKUP(Tabla1[[#This Row],[Nombre del Contrato]],Tabla3[],22,FALSE),"#N/A")))</f>
        <v/>
      </c>
      <c r="I97" s="81"/>
      <c r="J97" s="81"/>
      <c r="K97" s="75"/>
      <c r="L97" s="10" t="str">
        <f>IF(Tabla1[[#This Row],[Nombre del Contrato]]="","",IF(VLOOKUP(Tabla1[[#This Row],[Nombre del Contrato]],Tabla3[],6,FALSE)="","#N/A",IFERROR(VLOOKUP(Tabla1[[#This Row],[Nombre del Contrato]],Tabla3[],6,FALSE),"#N/A")))</f>
        <v/>
      </c>
      <c r="M97" s="55" t="str">
        <f>IF(Tabla1[[#This Row],[Nombre del Contrato]]="","",IF(VLOOKUP(Tabla1[[#This Row],[Nombre del Contrato]],Tabla3[],19,FALSE)="","#N/A",IFERROR(VLOOKUP(Tabla1[[#This Row],[Nombre del Contrato]],Tabla3[],19,FALSE),"#N/A")))</f>
        <v/>
      </c>
      <c r="N97" s="75"/>
      <c r="O97" s="75"/>
      <c r="P97" s="75"/>
      <c r="Q97" s="75"/>
      <c r="R97" s="75"/>
      <c r="S97" s="75"/>
      <c r="T97" s="75"/>
      <c r="U97" s="75"/>
      <c r="V97" s="75"/>
      <c r="W97" s="75"/>
      <c r="X97" s="75"/>
      <c r="Y97" s="75"/>
      <c r="Z97" s="75"/>
      <c r="AA97" s="75"/>
      <c r="AB97" s="75"/>
      <c r="AC97" s="75"/>
      <c r="AD97" s="75" t="str">
        <f>IF(SUM(Tabla1[[#This Row],[Primera Infancia]:[Adulto Mayor]])=0,"",SUM(Tabla1[[#This Row],[Primera Infancia]:[Adulto Mayor]]))</f>
        <v/>
      </c>
      <c r="AE97" s="75"/>
      <c r="AF97" s="75"/>
      <c r="AG97" s="10"/>
      <c r="AH97" s="10"/>
      <c r="AI97" s="88"/>
      <c r="AJ97" s="88"/>
      <c r="AK97" s="88"/>
      <c r="AL97" s="88"/>
      <c r="AM97" s="88"/>
      <c r="AN97" s="75"/>
      <c r="AO97" s="89"/>
      <c r="AP97" s="93"/>
      <c r="AQ97" s="84"/>
    </row>
    <row r="98" spans="2:43" ht="39.950000000000003" customHeight="1" thickTop="1" thickBot="1" x14ac:dyDescent="0.3">
      <c r="B98" s="78"/>
      <c r="C98" s="75"/>
      <c r="D98" s="75"/>
      <c r="E98" s="75"/>
      <c r="F98" s="10" t="str">
        <f>IF(Tabla1[[#This Row],[Nombre del Contrato]]="","",IF(VLOOKUP(Tabla1[[#This Row],[Nombre del Contrato]],Tabla3[],31,FALSE)="","#N/A",IFERROR(VLOOKUP(Tabla1[[#This Row],[Nombre del Contrato]],Tabla3[],31,FALSE),"#N/A")))</f>
        <v/>
      </c>
      <c r="G98" s="10" t="str">
        <f>IF(Tabla1[[#This Row],[Nombre del Contrato]]="","",IF(VLOOKUP(Tabla1[[#This Row],[Nombre del Contrato]],Tabla3[],20,FALSE)="","#N/A",IFERROR(VLOOKUP(Tabla1[[#This Row],[Nombre del Contrato]],Tabla3[],20,FALSE),"#N/A")))</f>
        <v/>
      </c>
      <c r="H98" s="47" t="str">
        <f>IF(Tabla1[[#This Row],[Nombre del Contrato]]="","",IF(VLOOKUP(Tabla1[[#This Row],[Nombre del Contrato]],Tabla3[],22,FALSE)="","#N/A",IFERROR(VLOOKUP(Tabla1[[#This Row],[Nombre del Contrato]],Tabla3[],22,FALSE),"#N/A")))</f>
        <v/>
      </c>
      <c r="I98" s="81"/>
      <c r="J98" s="81"/>
      <c r="K98" s="75"/>
      <c r="L98" s="10" t="str">
        <f>IF(Tabla1[[#This Row],[Nombre del Contrato]]="","",IF(VLOOKUP(Tabla1[[#This Row],[Nombre del Contrato]],Tabla3[],6,FALSE)="","#N/A",IFERROR(VLOOKUP(Tabla1[[#This Row],[Nombre del Contrato]],Tabla3[],6,FALSE),"#N/A")))</f>
        <v/>
      </c>
      <c r="M98" s="55" t="str">
        <f>IF(Tabla1[[#This Row],[Nombre del Contrato]]="","",IF(VLOOKUP(Tabla1[[#This Row],[Nombre del Contrato]],Tabla3[],19,FALSE)="","#N/A",IFERROR(VLOOKUP(Tabla1[[#This Row],[Nombre del Contrato]],Tabla3[],19,FALSE),"#N/A")))</f>
        <v/>
      </c>
      <c r="N98" s="75"/>
      <c r="O98" s="75"/>
      <c r="P98" s="75"/>
      <c r="Q98" s="75"/>
      <c r="R98" s="75"/>
      <c r="S98" s="75"/>
      <c r="T98" s="75"/>
      <c r="U98" s="75"/>
      <c r="V98" s="75"/>
      <c r="W98" s="75"/>
      <c r="X98" s="75"/>
      <c r="Y98" s="75"/>
      <c r="Z98" s="75"/>
      <c r="AA98" s="75"/>
      <c r="AB98" s="75"/>
      <c r="AC98" s="75"/>
      <c r="AD98" s="75" t="str">
        <f>IF(SUM(Tabla1[[#This Row],[Primera Infancia]:[Adulto Mayor]])=0,"",SUM(Tabla1[[#This Row],[Primera Infancia]:[Adulto Mayor]]))</f>
        <v/>
      </c>
      <c r="AE98" s="75"/>
      <c r="AF98" s="75"/>
      <c r="AG98" s="10"/>
      <c r="AH98" s="10"/>
      <c r="AI98" s="88"/>
      <c r="AJ98" s="88"/>
      <c r="AK98" s="88"/>
      <c r="AL98" s="88"/>
      <c r="AM98" s="88"/>
      <c r="AN98" s="75"/>
      <c r="AO98" s="89"/>
      <c r="AP98" s="93"/>
      <c r="AQ98" s="84"/>
    </row>
    <row r="99" spans="2:43" ht="39.950000000000003" customHeight="1" thickTop="1" thickBot="1" x14ac:dyDescent="0.3">
      <c r="B99" s="78"/>
      <c r="C99" s="75"/>
      <c r="D99" s="75"/>
      <c r="E99" s="75"/>
      <c r="F99" s="10" t="str">
        <f>IF(Tabla1[[#This Row],[Nombre del Contrato]]="","",IF(VLOOKUP(Tabla1[[#This Row],[Nombre del Contrato]],Tabla3[],31,FALSE)="","#N/A",IFERROR(VLOOKUP(Tabla1[[#This Row],[Nombre del Contrato]],Tabla3[],31,FALSE),"#N/A")))</f>
        <v/>
      </c>
      <c r="G99" s="10" t="str">
        <f>IF(Tabla1[[#This Row],[Nombre del Contrato]]="","",IF(VLOOKUP(Tabla1[[#This Row],[Nombre del Contrato]],Tabla3[],20,FALSE)="","#N/A",IFERROR(VLOOKUP(Tabla1[[#This Row],[Nombre del Contrato]],Tabla3[],20,FALSE),"#N/A")))</f>
        <v/>
      </c>
      <c r="H99" s="47" t="str">
        <f>IF(Tabla1[[#This Row],[Nombre del Contrato]]="","",IF(VLOOKUP(Tabla1[[#This Row],[Nombre del Contrato]],Tabla3[],22,FALSE)="","#N/A",IFERROR(VLOOKUP(Tabla1[[#This Row],[Nombre del Contrato]],Tabla3[],22,FALSE),"#N/A")))</f>
        <v/>
      </c>
      <c r="I99" s="81"/>
      <c r="J99" s="81"/>
      <c r="K99" s="75"/>
      <c r="L99" s="10" t="str">
        <f>IF(Tabla1[[#This Row],[Nombre del Contrato]]="","",IF(VLOOKUP(Tabla1[[#This Row],[Nombre del Contrato]],Tabla3[],6,FALSE)="","#N/A",IFERROR(VLOOKUP(Tabla1[[#This Row],[Nombre del Contrato]],Tabla3[],6,FALSE),"#N/A")))</f>
        <v/>
      </c>
      <c r="M99" s="55" t="str">
        <f>IF(Tabla1[[#This Row],[Nombre del Contrato]]="","",IF(VLOOKUP(Tabla1[[#This Row],[Nombre del Contrato]],Tabla3[],19,FALSE)="","#N/A",IFERROR(VLOOKUP(Tabla1[[#This Row],[Nombre del Contrato]],Tabla3[],19,FALSE),"#N/A")))</f>
        <v/>
      </c>
      <c r="N99" s="75"/>
      <c r="O99" s="75"/>
      <c r="P99" s="75"/>
      <c r="Q99" s="75"/>
      <c r="R99" s="75"/>
      <c r="S99" s="75"/>
      <c r="T99" s="75"/>
      <c r="U99" s="75"/>
      <c r="V99" s="75"/>
      <c r="W99" s="75"/>
      <c r="X99" s="75"/>
      <c r="Y99" s="75"/>
      <c r="Z99" s="75"/>
      <c r="AA99" s="75"/>
      <c r="AB99" s="75"/>
      <c r="AC99" s="75"/>
      <c r="AD99" s="75" t="str">
        <f>IF(SUM(Tabla1[[#This Row],[Primera Infancia]:[Adulto Mayor]])=0,"",SUM(Tabla1[[#This Row],[Primera Infancia]:[Adulto Mayor]]))</f>
        <v/>
      </c>
      <c r="AE99" s="75"/>
      <c r="AF99" s="75"/>
      <c r="AG99" s="10"/>
      <c r="AH99" s="10"/>
      <c r="AI99" s="88"/>
      <c r="AJ99" s="88"/>
      <c r="AK99" s="88"/>
      <c r="AL99" s="88"/>
      <c r="AM99" s="88"/>
      <c r="AN99" s="75"/>
      <c r="AO99" s="89"/>
      <c r="AP99" s="93"/>
      <c r="AQ99" s="84"/>
    </row>
    <row r="100" spans="2:43" ht="39.950000000000003" customHeight="1" thickTop="1" thickBot="1" x14ac:dyDescent="0.3">
      <c r="B100" s="78"/>
      <c r="C100" s="75"/>
      <c r="D100" s="75"/>
      <c r="E100" s="75"/>
      <c r="F100" s="10" t="str">
        <f>IF(Tabla1[[#This Row],[Nombre del Contrato]]="","",IF(VLOOKUP(Tabla1[[#This Row],[Nombre del Contrato]],Tabla3[],31,FALSE)="","#N/A",IFERROR(VLOOKUP(Tabla1[[#This Row],[Nombre del Contrato]],Tabla3[],31,FALSE),"#N/A")))</f>
        <v/>
      </c>
      <c r="G100" s="10" t="str">
        <f>IF(Tabla1[[#This Row],[Nombre del Contrato]]="","",IF(VLOOKUP(Tabla1[[#This Row],[Nombre del Contrato]],Tabla3[],20,FALSE)="","#N/A",IFERROR(VLOOKUP(Tabla1[[#This Row],[Nombre del Contrato]],Tabla3[],20,FALSE),"#N/A")))</f>
        <v/>
      </c>
      <c r="H100" s="47" t="str">
        <f>IF(Tabla1[[#This Row],[Nombre del Contrato]]="","",IF(VLOOKUP(Tabla1[[#This Row],[Nombre del Contrato]],Tabla3[],22,FALSE)="","#N/A",IFERROR(VLOOKUP(Tabla1[[#This Row],[Nombre del Contrato]],Tabla3[],22,FALSE),"#N/A")))</f>
        <v/>
      </c>
      <c r="I100" s="81"/>
      <c r="J100" s="81"/>
      <c r="K100" s="75"/>
      <c r="L100" s="10" t="str">
        <f>IF(Tabla1[[#This Row],[Nombre del Contrato]]="","",IF(VLOOKUP(Tabla1[[#This Row],[Nombre del Contrato]],Tabla3[],6,FALSE)="","#N/A",IFERROR(VLOOKUP(Tabla1[[#This Row],[Nombre del Contrato]],Tabla3[],6,FALSE),"#N/A")))</f>
        <v/>
      </c>
      <c r="M100" s="55" t="str">
        <f>IF(Tabla1[[#This Row],[Nombre del Contrato]]="","",IF(VLOOKUP(Tabla1[[#This Row],[Nombre del Contrato]],Tabla3[],19,FALSE)="","#N/A",IFERROR(VLOOKUP(Tabla1[[#This Row],[Nombre del Contrato]],Tabla3[],19,FALSE),"#N/A")))</f>
        <v/>
      </c>
      <c r="N100" s="75"/>
      <c r="O100" s="75"/>
      <c r="P100" s="75"/>
      <c r="Q100" s="75"/>
      <c r="R100" s="75"/>
      <c r="S100" s="75"/>
      <c r="T100" s="75"/>
      <c r="U100" s="75"/>
      <c r="V100" s="75"/>
      <c r="W100" s="75"/>
      <c r="X100" s="75"/>
      <c r="Y100" s="75"/>
      <c r="Z100" s="75"/>
      <c r="AA100" s="75"/>
      <c r="AB100" s="75"/>
      <c r="AC100" s="75"/>
      <c r="AD100" s="75" t="str">
        <f>IF(SUM(Tabla1[[#This Row],[Primera Infancia]:[Adulto Mayor]])=0,"",SUM(Tabla1[[#This Row],[Primera Infancia]:[Adulto Mayor]]))</f>
        <v/>
      </c>
      <c r="AE100" s="75"/>
      <c r="AF100" s="75"/>
      <c r="AG100" s="10"/>
      <c r="AH100" s="10"/>
      <c r="AI100" s="88"/>
      <c r="AJ100" s="88"/>
      <c r="AK100" s="88"/>
      <c r="AL100" s="88"/>
      <c r="AM100" s="88"/>
      <c r="AN100" s="75"/>
      <c r="AO100" s="89"/>
      <c r="AP100" s="93"/>
      <c r="AQ100" s="84"/>
    </row>
    <row r="101" spans="2:43" ht="39.950000000000003" customHeight="1" thickTop="1" thickBot="1" x14ac:dyDescent="0.3">
      <c r="B101" s="78"/>
      <c r="C101" s="75"/>
      <c r="D101" s="75"/>
      <c r="E101" s="75"/>
      <c r="F101" s="10" t="str">
        <f>IF(Tabla1[[#This Row],[Nombre del Contrato]]="","",IF(VLOOKUP(Tabla1[[#This Row],[Nombre del Contrato]],Tabla3[],31,FALSE)="","#N/A",IFERROR(VLOOKUP(Tabla1[[#This Row],[Nombre del Contrato]],Tabla3[],31,FALSE),"#N/A")))</f>
        <v/>
      </c>
      <c r="G101" s="10" t="str">
        <f>IF(Tabla1[[#This Row],[Nombre del Contrato]]="","",IF(VLOOKUP(Tabla1[[#This Row],[Nombre del Contrato]],Tabla3[],20,FALSE)="","#N/A",IFERROR(VLOOKUP(Tabla1[[#This Row],[Nombre del Contrato]],Tabla3[],20,FALSE),"#N/A")))</f>
        <v/>
      </c>
      <c r="H101" s="47" t="str">
        <f>IF(Tabla1[[#This Row],[Nombre del Contrato]]="","",IF(VLOOKUP(Tabla1[[#This Row],[Nombre del Contrato]],Tabla3[],22,FALSE)="","#N/A",IFERROR(VLOOKUP(Tabla1[[#This Row],[Nombre del Contrato]],Tabla3[],22,FALSE),"#N/A")))</f>
        <v/>
      </c>
      <c r="I101" s="81"/>
      <c r="J101" s="81"/>
      <c r="K101" s="75"/>
      <c r="L101" s="10" t="str">
        <f>IF(Tabla1[[#This Row],[Nombre del Contrato]]="","",IF(VLOOKUP(Tabla1[[#This Row],[Nombre del Contrato]],Tabla3[],6,FALSE)="","#N/A",IFERROR(VLOOKUP(Tabla1[[#This Row],[Nombre del Contrato]],Tabla3[],6,FALSE),"#N/A")))</f>
        <v/>
      </c>
      <c r="M101" s="55" t="str">
        <f>IF(Tabla1[[#This Row],[Nombre del Contrato]]="","",IF(VLOOKUP(Tabla1[[#This Row],[Nombre del Contrato]],Tabla3[],19,FALSE)="","#N/A",IFERROR(VLOOKUP(Tabla1[[#This Row],[Nombre del Contrato]],Tabla3[],19,FALSE),"#N/A")))</f>
        <v/>
      </c>
      <c r="N101" s="75"/>
      <c r="O101" s="75"/>
      <c r="P101" s="75"/>
      <c r="Q101" s="75"/>
      <c r="R101" s="75"/>
      <c r="S101" s="75"/>
      <c r="T101" s="75"/>
      <c r="U101" s="75"/>
      <c r="V101" s="75"/>
      <c r="W101" s="75"/>
      <c r="X101" s="75"/>
      <c r="Y101" s="75"/>
      <c r="Z101" s="75"/>
      <c r="AA101" s="75"/>
      <c r="AB101" s="75"/>
      <c r="AC101" s="75"/>
      <c r="AD101" s="75" t="str">
        <f>IF(SUM(Tabla1[[#This Row],[Primera Infancia]:[Adulto Mayor]])=0,"",SUM(Tabla1[[#This Row],[Primera Infancia]:[Adulto Mayor]]))</f>
        <v/>
      </c>
      <c r="AE101" s="75"/>
      <c r="AF101" s="75"/>
      <c r="AG101" s="10"/>
      <c r="AH101" s="10"/>
      <c r="AI101" s="88"/>
      <c r="AJ101" s="88"/>
      <c r="AK101" s="88"/>
      <c r="AL101" s="88"/>
      <c r="AM101" s="88"/>
      <c r="AN101" s="75"/>
      <c r="AO101" s="89"/>
      <c r="AP101" s="93"/>
      <c r="AQ101" s="84"/>
    </row>
    <row r="102" spans="2:43" ht="39.950000000000003" customHeight="1" thickTop="1" thickBot="1" x14ac:dyDescent="0.3">
      <c r="B102" s="78"/>
      <c r="C102" s="75"/>
      <c r="D102" s="75"/>
      <c r="E102" s="75"/>
      <c r="F102" s="10" t="str">
        <f>IF(Tabla1[[#This Row],[Nombre del Contrato]]="","",IF(VLOOKUP(Tabla1[[#This Row],[Nombre del Contrato]],Tabla3[],31,FALSE)="","#N/A",IFERROR(VLOOKUP(Tabla1[[#This Row],[Nombre del Contrato]],Tabla3[],31,FALSE),"#N/A")))</f>
        <v/>
      </c>
      <c r="G102" s="10" t="str">
        <f>IF(Tabla1[[#This Row],[Nombre del Contrato]]="","",IF(VLOOKUP(Tabla1[[#This Row],[Nombre del Contrato]],Tabla3[],20,FALSE)="","#N/A",IFERROR(VLOOKUP(Tabla1[[#This Row],[Nombre del Contrato]],Tabla3[],20,FALSE),"#N/A")))</f>
        <v/>
      </c>
      <c r="H102" s="47" t="str">
        <f>IF(Tabla1[[#This Row],[Nombre del Contrato]]="","",IF(VLOOKUP(Tabla1[[#This Row],[Nombre del Contrato]],Tabla3[],22,FALSE)="","#N/A",IFERROR(VLOOKUP(Tabla1[[#This Row],[Nombre del Contrato]],Tabla3[],22,FALSE),"#N/A")))</f>
        <v/>
      </c>
      <c r="I102" s="81"/>
      <c r="J102" s="81"/>
      <c r="K102" s="75"/>
      <c r="L102" s="10" t="str">
        <f>IF(Tabla1[[#This Row],[Nombre del Contrato]]="","",IF(VLOOKUP(Tabla1[[#This Row],[Nombre del Contrato]],Tabla3[],6,FALSE)="","#N/A",IFERROR(VLOOKUP(Tabla1[[#This Row],[Nombre del Contrato]],Tabla3[],6,FALSE),"#N/A")))</f>
        <v/>
      </c>
      <c r="M102" s="55" t="str">
        <f>IF(Tabla1[[#This Row],[Nombre del Contrato]]="","",IF(VLOOKUP(Tabla1[[#This Row],[Nombre del Contrato]],Tabla3[],19,FALSE)="","#N/A",IFERROR(VLOOKUP(Tabla1[[#This Row],[Nombre del Contrato]],Tabla3[],19,FALSE),"#N/A")))</f>
        <v/>
      </c>
      <c r="N102" s="75"/>
      <c r="O102" s="75"/>
      <c r="P102" s="75"/>
      <c r="Q102" s="75"/>
      <c r="R102" s="75"/>
      <c r="S102" s="75"/>
      <c r="T102" s="75"/>
      <c r="U102" s="75"/>
      <c r="V102" s="75"/>
      <c r="W102" s="75"/>
      <c r="X102" s="75"/>
      <c r="Y102" s="75"/>
      <c r="Z102" s="75"/>
      <c r="AA102" s="75"/>
      <c r="AB102" s="75"/>
      <c r="AC102" s="75"/>
      <c r="AD102" s="75" t="str">
        <f>IF(SUM(Tabla1[[#This Row],[Primera Infancia]:[Adulto Mayor]])=0,"",SUM(Tabla1[[#This Row],[Primera Infancia]:[Adulto Mayor]]))</f>
        <v/>
      </c>
      <c r="AE102" s="75"/>
      <c r="AF102" s="75"/>
      <c r="AG102" s="10"/>
      <c r="AH102" s="10"/>
      <c r="AI102" s="88"/>
      <c r="AJ102" s="88"/>
      <c r="AK102" s="88"/>
      <c r="AL102" s="88"/>
      <c r="AM102" s="88"/>
      <c r="AN102" s="75"/>
      <c r="AO102" s="89"/>
      <c r="AP102" s="93"/>
      <c r="AQ102" s="84"/>
    </row>
    <row r="103" spans="2:43" ht="39.950000000000003" customHeight="1" thickTop="1" thickBot="1" x14ac:dyDescent="0.3">
      <c r="B103" s="78"/>
      <c r="C103" s="75"/>
      <c r="D103" s="75"/>
      <c r="E103" s="75"/>
      <c r="F103" s="10" t="str">
        <f>IF(Tabla1[[#This Row],[Nombre del Contrato]]="","",IF(VLOOKUP(Tabla1[[#This Row],[Nombre del Contrato]],Tabla3[],31,FALSE)="","#N/A",IFERROR(VLOOKUP(Tabla1[[#This Row],[Nombre del Contrato]],Tabla3[],31,FALSE),"#N/A")))</f>
        <v/>
      </c>
      <c r="G103" s="10" t="str">
        <f>IF(Tabla1[[#This Row],[Nombre del Contrato]]="","",IF(VLOOKUP(Tabla1[[#This Row],[Nombre del Contrato]],Tabla3[],20,FALSE)="","#N/A",IFERROR(VLOOKUP(Tabla1[[#This Row],[Nombre del Contrato]],Tabla3[],20,FALSE),"#N/A")))</f>
        <v/>
      </c>
      <c r="H103" s="47" t="str">
        <f>IF(Tabla1[[#This Row],[Nombre del Contrato]]="","",IF(VLOOKUP(Tabla1[[#This Row],[Nombre del Contrato]],Tabla3[],22,FALSE)="","#N/A",IFERROR(VLOOKUP(Tabla1[[#This Row],[Nombre del Contrato]],Tabla3[],22,FALSE),"#N/A")))</f>
        <v/>
      </c>
      <c r="I103" s="81"/>
      <c r="J103" s="81"/>
      <c r="K103" s="75"/>
      <c r="L103" s="10" t="str">
        <f>IF(Tabla1[[#This Row],[Nombre del Contrato]]="","",IF(VLOOKUP(Tabla1[[#This Row],[Nombre del Contrato]],Tabla3[],6,FALSE)="","#N/A",IFERROR(VLOOKUP(Tabla1[[#This Row],[Nombre del Contrato]],Tabla3[],6,FALSE),"#N/A")))</f>
        <v/>
      </c>
      <c r="M103" s="55" t="str">
        <f>IF(Tabla1[[#This Row],[Nombre del Contrato]]="","",IF(VLOOKUP(Tabla1[[#This Row],[Nombre del Contrato]],Tabla3[],19,FALSE)="","#N/A",IFERROR(VLOOKUP(Tabla1[[#This Row],[Nombre del Contrato]],Tabla3[],19,FALSE),"#N/A")))</f>
        <v/>
      </c>
      <c r="N103" s="75"/>
      <c r="O103" s="75"/>
      <c r="P103" s="75"/>
      <c r="Q103" s="75"/>
      <c r="R103" s="75"/>
      <c r="S103" s="75"/>
      <c r="T103" s="75"/>
      <c r="U103" s="75"/>
      <c r="V103" s="75"/>
      <c r="W103" s="75"/>
      <c r="X103" s="75"/>
      <c r="Y103" s="75"/>
      <c r="Z103" s="75"/>
      <c r="AA103" s="75"/>
      <c r="AB103" s="75"/>
      <c r="AC103" s="75"/>
      <c r="AD103" s="75" t="str">
        <f>IF(SUM(Tabla1[[#This Row],[Primera Infancia]:[Adulto Mayor]])=0,"",SUM(Tabla1[[#This Row],[Primera Infancia]:[Adulto Mayor]]))</f>
        <v/>
      </c>
      <c r="AE103" s="75"/>
      <c r="AF103" s="75"/>
      <c r="AG103" s="10"/>
      <c r="AH103" s="10"/>
      <c r="AI103" s="88"/>
      <c r="AJ103" s="88"/>
      <c r="AK103" s="88"/>
      <c r="AL103" s="88"/>
      <c r="AM103" s="88"/>
      <c r="AN103" s="75"/>
      <c r="AO103" s="89"/>
      <c r="AP103" s="93"/>
      <c r="AQ103" s="84"/>
    </row>
    <row r="104" spans="2:43" ht="39.950000000000003" customHeight="1" thickTop="1" thickBot="1" x14ac:dyDescent="0.3">
      <c r="B104" s="78"/>
      <c r="C104" s="75"/>
      <c r="D104" s="75"/>
      <c r="E104" s="75"/>
      <c r="F104" s="10" t="str">
        <f>IF(Tabla1[[#This Row],[Nombre del Contrato]]="","",IF(VLOOKUP(Tabla1[[#This Row],[Nombre del Contrato]],Tabla3[],31,FALSE)="","#N/A",IFERROR(VLOOKUP(Tabla1[[#This Row],[Nombre del Contrato]],Tabla3[],31,FALSE),"#N/A")))</f>
        <v/>
      </c>
      <c r="G104" s="10" t="str">
        <f>IF(Tabla1[[#This Row],[Nombre del Contrato]]="","",IF(VLOOKUP(Tabla1[[#This Row],[Nombre del Contrato]],Tabla3[],20,FALSE)="","#N/A",IFERROR(VLOOKUP(Tabla1[[#This Row],[Nombre del Contrato]],Tabla3[],20,FALSE),"#N/A")))</f>
        <v/>
      </c>
      <c r="H104" s="47" t="str">
        <f>IF(Tabla1[[#This Row],[Nombre del Contrato]]="","",IF(VLOOKUP(Tabla1[[#This Row],[Nombre del Contrato]],Tabla3[],22,FALSE)="","#N/A",IFERROR(VLOOKUP(Tabla1[[#This Row],[Nombre del Contrato]],Tabla3[],22,FALSE),"#N/A")))</f>
        <v/>
      </c>
      <c r="I104" s="81"/>
      <c r="J104" s="81"/>
      <c r="K104" s="75"/>
      <c r="L104" s="10" t="str">
        <f>IF(Tabla1[[#This Row],[Nombre del Contrato]]="","",IF(VLOOKUP(Tabla1[[#This Row],[Nombre del Contrato]],Tabla3[],6,FALSE)="","#N/A",IFERROR(VLOOKUP(Tabla1[[#This Row],[Nombre del Contrato]],Tabla3[],6,FALSE),"#N/A")))</f>
        <v/>
      </c>
      <c r="M104" s="55" t="str">
        <f>IF(Tabla1[[#This Row],[Nombre del Contrato]]="","",IF(VLOOKUP(Tabla1[[#This Row],[Nombre del Contrato]],Tabla3[],19,FALSE)="","#N/A",IFERROR(VLOOKUP(Tabla1[[#This Row],[Nombre del Contrato]],Tabla3[],19,FALSE),"#N/A")))</f>
        <v/>
      </c>
      <c r="N104" s="75"/>
      <c r="O104" s="75"/>
      <c r="P104" s="75"/>
      <c r="Q104" s="75"/>
      <c r="R104" s="75"/>
      <c r="S104" s="75"/>
      <c r="T104" s="75"/>
      <c r="U104" s="75"/>
      <c r="V104" s="75"/>
      <c r="W104" s="75"/>
      <c r="X104" s="75"/>
      <c r="Y104" s="75"/>
      <c r="Z104" s="75"/>
      <c r="AA104" s="75"/>
      <c r="AB104" s="75"/>
      <c r="AC104" s="75"/>
      <c r="AD104" s="75" t="str">
        <f>IF(SUM(Tabla1[[#This Row],[Primera Infancia]:[Adulto Mayor]])=0,"",SUM(Tabla1[[#This Row],[Primera Infancia]:[Adulto Mayor]]))</f>
        <v/>
      </c>
      <c r="AE104" s="75"/>
      <c r="AF104" s="75"/>
      <c r="AG104" s="10"/>
      <c r="AH104" s="10"/>
      <c r="AI104" s="88"/>
      <c r="AJ104" s="88"/>
      <c r="AK104" s="88"/>
      <c r="AL104" s="88"/>
      <c r="AM104" s="88"/>
      <c r="AN104" s="75"/>
      <c r="AO104" s="89"/>
      <c r="AP104" s="93"/>
      <c r="AQ104" s="84"/>
    </row>
    <row r="105" spans="2:43" ht="39.950000000000003" customHeight="1" thickTop="1" thickBot="1" x14ac:dyDescent="0.3">
      <c r="B105" s="78"/>
      <c r="C105" s="75"/>
      <c r="D105" s="75"/>
      <c r="E105" s="75"/>
      <c r="F105" s="10" t="str">
        <f>IF(Tabla1[[#This Row],[Nombre del Contrato]]="","",IF(VLOOKUP(Tabla1[[#This Row],[Nombre del Contrato]],Tabla3[],31,FALSE)="","#N/A",IFERROR(VLOOKUP(Tabla1[[#This Row],[Nombre del Contrato]],Tabla3[],31,FALSE),"#N/A")))</f>
        <v/>
      </c>
      <c r="G105" s="10" t="str">
        <f>IF(Tabla1[[#This Row],[Nombre del Contrato]]="","",IF(VLOOKUP(Tabla1[[#This Row],[Nombre del Contrato]],Tabla3[],20,FALSE)="","#N/A",IFERROR(VLOOKUP(Tabla1[[#This Row],[Nombre del Contrato]],Tabla3[],20,FALSE),"#N/A")))</f>
        <v/>
      </c>
      <c r="H105" s="47" t="str">
        <f>IF(Tabla1[[#This Row],[Nombre del Contrato]]="","",IF(VLOOKUP(Tabla1[[#This Row],[Nombre del Contrato]],Tabla3[],22,FALSE)="","#N/A",IFERROR(VLOOKUP(Tabla1[[#This Row],[Nombre del Contrato]],Tabla3[],22,FALSE),"#N/A")))</f>
        <v/>
      </c>
      <c r="I105" s="81"/>
      <c r="J105" s="81"/>
      <c r="K105" s="75"/>
      <c r="L105" s="10" t="str">
        <f>IF(Tabla1[[#This Row],[Nombre del Contrato]]="","",IF(VLOOKUP(Tabla1[[#This Row],[Nombre del Contrato]],Tabla3[],6,FALSE)="","#N/A",IFERROR(VLOOKUP(Tabla1[[#This Row],[Nombre del Contrato]],Tabla3[],6,FALSE),"#N/A")))</f>
        <v/>
      </c>
      <c r="M105" s="55" t="str">
        <f>IF(Tabla1[[#This Row],[Nombre del Contrato]]="","",IF(VLOOKUP(Tabla1[[#This Row],[Nombre del Contrato]],Tabla3[],19,FALSE)="","#N/A",IFERROR(VLOOKUP(Tabla1[[#This Row],[Nombre del Contrato]],Tabla3[],19,FALSE),"#N/A")))</f>
        <v/>
      </c>
      <c r="N105" s="75"/>
      <c r="O105" s="75"/>
      <c r="P105" s="75"/>
      <c r="Q105" s="75"/>
      <c r="R105" s="75"/>
      <c r="S105" s="75"/>
      <c r="T105" s="75"/>
      <c r="U105" s="75"/>
      <c r="V105" s="75"/>
      <c r="W105" s="75"/>
      <c r="X105" s="75"/>
      <c r="Y105" s="75"/>
      <c r="Z105" s="75"/>
      <c r="AA105" s="75"/>
      <c r="AB105" s="75"/>
      <c r="AC105" s="75"/>
      <c r="AD105" s="75" t="str">
        <f>IF(SUM(Tabla1[[#This Row],[Primera Infancia]:[Adulto Mayor]])=0,"",SUM(Tabla1[[#This Row],[Primera Infancia]:[Adulto Mayor]]))</f>
        <v/>
      </c>
      <c r="AE105" s="75"/>
      <c r="AF105" s="75"/>
      <c r="AG105" s="10"/>
      <c r="AH105" s="10"/>
      <c r="AI105" s="88"/>
      <c r="AJ105" s="88"/>
      <c r="AK105" s="88"/>
      <c r="AL105" s="88"/>
      <c r="AM105" s="88"/>
      <c r="AN105" s="75"/>
      <c r="AO105" s="89"/>
      <c r="AP105" s="93"/>
      <c r="AQ105" s="84"/>
    </row>
    <row r="106" spans="2:43" ht="39.950000000000003" customHeight="1" thickTop="1" thickBot="1" x14ac:dyDescent="0.3">
      <c r="B106" s="78"/>
      <c r="C106" s="75"/>
      <c r="D106" s="75"/>
      <c r="E106" s="75"/>
      <c r="F106" s="10" t="str">
        <f>IF(Tabla1[[#This Row],[Nombre del Contrato]]="","",IF(VLOOKUP(Tabla1[[#This Row],[Nombre del Contrato]],Tabla3[],31,FALSE)="","#N/A",IFERROR(VLOOKUP(Tabla1[[#This Row],[Nombre del Contrato]],Tabla3[],31,FALSE),"#N/A")))</f>
        <v/>
      </c>
      <c r="G106" s="10" t="str">
        <f>IF(Tabla1[[#This Row],[Nombre del Contrato]]="","",IF(VLOOKUP(Tabla1[[#This Row],[Nombre del Contrato]],Tabla3[],20,FALSE)="","#N/A",IFERROR(VLOOKUP(Tabla1[[#This Row],[Nombre del Contrato]],Tabla3[],20,FALSE),"#N/A")))</f>
        <v/>
      </c>
      <c r="H106" s="47" t="str">
        <f>IF(Tabla1[[#This Row],[Nombre del Contrato]]="","",IF(VLOOKUP(Tabla1[[#This Row],[Nombre del Contrato]],Tabla3[],22,FALSE)="","#N/A",IFERROR(VLOOKUP(Tabla1[[#This Row],[Nombre del Contrato]],Tabla3[],22,FALSE),"#N/A")))</f>
        <v/>
      </c>
      <c r="I106" s="81"/>
      <c r="J106" s="81"/>
      <c r="K106" s="75"/>
      <c r="L106" s="10" t="str">
        <f>IF(Tabla1[[#This Row],[Nombre del Contrato]]="","",IF(VLOOKUP(Tabla1[[#This Row],[Nombre del Contrato]],Tabla3[],6,FALSE)="","#N/A",IFERROR(VLOOKUP(Tabla1[[#This Row],[Nombre del Contrato]],Tabla3[],6,FALSE),"#N/A")))</f>
        <v/>
      </c>
      <c r="M106" s="55" t="str">
        <f>IF(Tabla1[[#This Row],[Nombre del Contrato]]="","",IF(VLOOKUP(Tabla1[[#This Row],[Nombre del Contrato]],Tabla3[],19,FALSE)="","#N/A",IFERROR(VLOOKUP(Tabla1[[#This Row],[Nombre del Contrato]],Tabla3[],19,FALSE),"#N/A")))</f>
        <v/>
      </c>
      <c r="N106" s="75"/>
      <c r="O106" s="75"/>
      <c r="P106" s="75"/>
      <c r="Q106" s="75"/>
      <c r="R106" s="75"/>
      <c r="S106" s="75"/>
      <c r="T106" s="75"/>
      <c r="U106" s="75"/>
      <c r="V106" s="75"/>
      <c r="W106" s="75"/>
      <c r="X106" s="75"/>
      <c r="Y106" s="75"/>
      <c r="Z106" s="75"/>
      <c r="AA106" s="75"/>
      <c r="AB106" s="75"/>
      <c r="AC106" s="75"/>
      <c r="AD106" s="75" t="str">
        <f>IF(SUM(Tabla1[[#This Row],[Primera Infancia]:[Adulto Mayor]])=0,"",SUM(Tabla1[[#This Row],[Primera Infancia]:[Adulto Mayor]]))</f>
        <v/>
      </c>
      <c r="AE106" s="75"/>
      <c r="AF106" s="75"/>
      <c r="AG106" s="10"/>
      <c r="AH106" s="10"/>
      <c r="AI106" s="88"/>
      <c r="AJ106" s="88"/>
      <c r="AK106" s="88"/>
      <c r="AL106" s="88"/>
      <c r="AM106" s="88"/>
      <c r="AN106" s="75"/>
      <c r="AO106" s="89"/>
      <c r="AP106" s="93"/>
      <c r="AQ106" s="84"/>
    </row>
    <row r="107" spans="2:43" ht="39.950000000000003" customHeight="1" thickTop="1" thickBot="1" x14ac:dyDescent="0.3">
      <c r="B107" s="78"/>
      <c r="C107" s="75"/>
      <c r="D107" s="75"/>
      <c r="E107" s="75"/>
      <c r="F107" s="10" t="str">
        <f>IF(Tabla1[[#This Row],[Nombre del Contrato]]="","",IF(VLOOKUP(Tabla1[[#This Row],[Nombre del Contrato]],Tabla3[],31,FALSE)="","#N/A",IFERROR(VLOOKUP(Tabla1[[#This Row],[Nombre del Contrato]],Tabla3[],31,FALSE),"#N/A")))</f>
        <v/>
      </c>
      <c r="G107" s="10" t="str">
        <f>IF(Tabla1[[#This Row],[Nombre del Contrato]]="","",IF(VLOOKUP(Tabla1[[#This Row],[Nombre del Contrato]],Tabla3[],20,FALSE)="","#N/A",IFERROR(VLOOKUP(Tabla1[[#This Row],[Nombre del Contrato]],Tabla3[],20,FALSE),"#N/A")))</f>
        <v/>
      </c>
      <c r="H107" s="47" t="str">
        <f>IF(Tabla1[[#This Row],[Nombre del Contrato]]="","",IF(VLOOKUP(Tabla1[[#This Row],[Nombre del Contrato]],Tabla3[],22,FALSE)="","#N/A",IFERROR(VLOOKUP(Tabla1[[#This Row],[Nombre del Contrato]],Tabla3[],22,FALSE),"#N/A")))</f>
        <v/>
      </c>
      <c r="I107" s="81"/>
      <c r="J107" s="81"/>
      <c r="K107" s="75"/>
      <c r="L107" s="10" t="str">
        <f>IF(Tabla1[[#This Row],[Nombre del Contrato]]="","",IF(VLOOKUP(Tabla1[[#This Row],[Nombre del Contrato]],Tabla3[],6,FALSE)="","#N/A",IFERROR(VLOOKUP(Tabla1[[#This Row],[Nombre del Contrato]],Tabla3[],6,FALSE),"#N/A")))</f>
        <v/>
      </c>
      <c r="M107" s="55" t="str">
        <f>IF(Tabla1[[#This Row],[Nombre del Contrato]]="","",IF(VLOOKUP(Tabla1[[#This Row],[Nombre del Contrato]],Tabla3[],19,FALSE)="","#N/A",IFERROR(VLOOKUP(Tabla1[[#This Row],[Nombre del Contrato]],Tabla3[],19,FALSE),"#N/A")))</f>
        <v/>
      </c>
      <c r="N107" s="75"/>
      <c r="O107" s="75"/>
      <c r="P107" s="75"/>
      <c r="Q107" s="75"/>
      <c r="R107" s="75"/>
      <c r="S107" s="75"/>
      <c r="T107" s="75"/>
      <c r="U107" s="75"/>
      <c r="V107" s="75"/>
      <c r="W107" s="75"/>
      <c r="X107" s="75"/>
      <c r="Y107" s="75"/>
      <c r="Z107" s="75"/>
      <c r="AA107" s="75"/>
      <c r="AB107" s="75"/>
      <c r="AC107" s="75"/>
      <c r="AD107" s="75" t="str">
        <f>IF(SUM(Tabla1[[#This Row],[Primera Infancia]:[Adulto Mayor]])=0,"",SUM(Tabla1[[#This Row],[Primera Infancia]:[Adulto Mayor]]))</f>
        <v/>
      </c>
      <c r="AE107" s="75"/>
      <c r="AF107" s="75"/>
      <c r="AG107" s="10"/>
      <c r="AH107" s="10"/>
      <c r="AI107" s="88"/>
      <c r="AJ107" s="88"/>
      <c r="AK107" s="88"/>
      <c r="AL107" s="88"/>
      <c r="AM107" s="88"/>
      <c r="AN107" s="75"/>
      <c r="AO107" s="89"/>
      <c r="AP107" s="93"/>
      <c r="AQ107" s="84"/>
    </row>
    <row r="108" spans="2:43" ht="39.950000000000003" customHeight="1" thickTop="1" thickBot="1" x14ac:dyDescent="0.3">
      <c r="B108" s="78"/>
      <c r="C108" s="75"/>
      <c r="D108" s="75"/>
      <c r="E108" s="75"/>
      <c r="F108" s="10" t="str">
        <f>IF(Tabla1[[#This Row],[Nombre del Contrato]]="","",IF(VLOOKUP(Tabla1[[#This Row],[Nombre del Contrato]],Tabla3[],31,FALSE)="","#N/A",IFERROR(VLOOKUP(Tabla1[[#This Row],[Nombre del Contrato]],Tabla3[],31,FALSE),"#N/A")))</f>
        <v/>
      </c>
      <c r="G108" s="10" t="str">
        <f>IF(Tabla1[[#This Row],[Nombre del Contrato]]="","",IF(VLOOKUP(Tabla1[[#This Row],[Nombre del Contrato]],Tabla3[],20,FALSE)="","#N/A",IFERROR(VLOOKUP(Tabla1[[#This Row],[Nombre del Contrato]],Tabla3[],20,FALSE),"#N/A")))</f>
        <v/>
      </c>
      <c r="H108" s="47" t="str">
        <f>IF(Tabla1[[#This Row],[Nombre del Contrato]]="","",IF(VLOOKUP(Tabla1[[#This Row],[Nombre del Contrato]],Tabla3[],22,FALSE)="","#N/A",IFERROR(VLOOKUP(Tabla1[[#This Row],[Nombre del Contrato]],Tabla3[],22,FALSE),"#N/A")))</f>
        <v/>
      </c>
      <c r="I108" s="81"/>
      <c r="J108" s="81"/>
      <c r="K108" s="75"/>
      <c r="L108" s="10" t="str">
        <f>IF(Tabla1[[#This Row],[Nombre del Contrato]]="","",IF(VLOOKUP(Tabla1[[#This Row],[Nombre del Contrato]],Tabla3[],6,FALSE)="","#N/A",IFERROR(VLOOKUP(Tabla1[[#This Row],[Nombre del Contrato]],Tabla3[],6,FALSE),"#N/A")))</f>
        <v/>
      </c>
      <c r="M108" s="55" t="str">
        <f>IF(Tabla1[[#This Row],[Nombre del Contrato]]="","",IF(VLOOKUP(Tabla1[[#This Row],[Nombre del Contrato]],Tabla3[],19,FALSE)="","#N/A",IFERROR(VLOOKUP(Tabla1[[#This Row],[Nombre del Contrato]],Tabla3[],19,FALSE),"#N/A")))</f>
        <v/>
      </c>
      <c r="N108" s="75"/>
      <c r="O108" s="75"/>
      <c r="P108" s="75"/>
      <c r="Q108" s="75"/>
      <c r="R108" s="75"/>
      <c r="S108" s="75"/>
      <c r="T108" s="75"/>
      <c r="U108" s="75"/>
      <c r="V108" s="75"/>
      <c r="W108" s="75"/>
      <c r="X108" s="75"/>
      <c r="Y108" s="75"/>
      <c r="Z108" s="75"/>
      <c r="AA108" s="75"/>
      <c r="AB108" s="75"/>
      <c r="AC108" s="75"/>
      <c r="AD108" s="75" t="str">
        <f>IF(SUM(Tabla1[[#This Row],[Primera Infancia]:[Adulto Mayor]])=0,"",SUM(Tabla1[[#This Row],[Primera Infancia]:[Adulto Mayor]]))</f>
        <v/>
      </c>
      <c r="AE108" s="75"/>
      <c r="AF108" s="75"/>
      <c r="AG108" s="10"/>
      <c r="AH108" s="10"/>
      <c r="AI108" s="88"/>
      <c r="AJ108" s="88"/>
      <c r="AK108" s="88"/>
      <c r="AL108" s="88"/>
      <c r="AM108" s="88"/>
      <c r="AN108" s="75"/>
      <c r="AO108" s="89"/>
      <c r="AP108" s="93"/>
      <c r="AQ108" s="84"/>
    </row>
    <row r="109" spans="2:43" ht="39.950000000000003" customHeight="1" thickTop="1" thickBot="1" x14ac:dyDescent="0.3">
      <c r="B109" s="78"/>
      <c r="C109" s="75"/>
      <c r="D109" s="75"/>
      <c r="E109" s="75"/>
      <c r="F109" s="10" t="str">
        <f>IF(Tabla1[[#This Row],[Nombre del Contrato]]="","",IF(VLOOKUP(Tabla1[[#This Row],[Nombre del Contrato]],Tabla3[],31,FALSE)="","#N/A",IFERROR(VLOOKUP(Tabla1[[#This Row],[Nombre del Contrato]],Tabla3[],31,FALSE),"#N/A")))</f>
        <v/>
      </c>
      <c r="G109" s="10" t="str">
        <f>IF(Tabla1[[#This Row],[Nombre del Contrato]]="","",IF(VLOOKUP(Tabla1[[#This Row],[Nombre del Contrato]],Tabla3[],20,FALSE)="","#N/A",IFERROR(VLOOKUP(Tabla1[[#This Row],[Nombre del Contrato]],Tabla3[],20,FALSE),"#N/A")))</f>
        <v/>
      </c>
      <c r="H109" s="47" t="str">
        <f>IF(Tabla1[[#This Row],[Nombre del Contrato]]="","",IF(VLOOKUP(Tabla1[[#This Row],[Nombre del Contrato]],Tabla3[],22,FALSE)="","#N/A",IFERROR(VLOOKUP(Tabla1[[#This Row],[Nombre del Contrato]],Tabla3[],22,FALSE),"#N/A")))</f>
        <v/>
      </c>
      <c r="I109" s="81"/>
      <c r="J109" s="81"/>
      <c r="K109" s="75"/>
      <c r="L109" s="10" t="str">
        <f>IF(Tabla1[[#This Row],[Nombre del Contrato]]="","",IF(VLOOKUP(Tabla1[[#This Row],[Nombre del Contrato]],Tabla3[],6,FALSE)="","#N/A",IFERROR(VLOOKUP(Tabla1[[#This Row],[Nombre del Contrato]],Tabla3[],6,FALSE),"#N/A")))</f>
        <v/>
      </c>
      <c r="M109" s="55" t="str">
        <f>IF(Tabla1[[#This Row],[Nombre del Contrato]]="","",IF(VLOOKUP(Tabla1[[#This Row],[Nombre del Contrato]],Tabla3[],19,FALSE)="","#N/A",IFERROR(VLOOKUP(Tabla1[[#This Row],[Nombre del Contrato]],Tabla3[],19,FALSE),"#N/A")))</f>
        <v/>
      </c>
      <c r="N109" s="75"/>
      <c r="O109" s="75"/>
      <c r="P109" s="75"/>
      <c r="Q109" s="75"/>
      <c r="R109" s="75"/>
      <c r="S109" s="75"/>
      <c r="T109" s="75"/>
      <c r="U109" s="75"/>
      <c r="V109" s="75"/>
      <c r="W109" s="75"/>
      <c r="X109" s="75"/>
      <c r="Y109" s="75"/>
      <c r="Z109" s="75"/>
      <c r="AA109" s="75"/>
      <c r="AB109" s="75"/>
      <c r="AC109" s="75"/>
      <c r="AD109" s="75" t="str">
        <f>IF(SUM(Tabla1[[#This Row],[Primera Infancia]:[Adulto Mayor]])=0,"",SUM(Tabla1[[#This Row],[Primera Infancia]:[Adulto Mayor]]))</f>
        <v/>
      </c>
      <c r="AE109" s="75"/>
      <c r="AF109" s="75"/>
      <c r="AG109" s="10"/>
      <c r="AH109" s="10"/>
      <c r="AI109" s="88"/>
      <c r="AJ109" s="88"/>
      <c r="AK109" s="88"/>
      <c r="AL109" s="88"/>
      <c r="AM109" s="88"/>
      <c r="AN109" s="75"/>
      <c r="AO109" s="89"/>
      <c r="AP109" s="93"/>
      <c r="AQ109" s="84"/>
    </row>
    <row r="110" spans="2:43" ht="39.950000000000003" customHeight="1" thickTop="1" thickBot="1" x14ac:dyDescent="0.3">
      <c r="B110" s="78"/>
      <c r="C110" s="75"/>
      <c r="D110" s="75"/>
      <c r="E110" s="75"/>
      <c r="F110" s="10" t="str">
        <f>IF(Tabla1[[#This Row],[Nombre del Contrato]]="","",IF(VLOOKUP(Tabla1[[#This Row],[Nombre del Contrato]],Tabla3[],31,FALSE)="","#N/A",IFERROR(VLOOKUP(Tabla1[[#This Row],[Nombre del Contrato]],Tabla3[],31,FALSE),"#N/A")))</f>
        <v/>
      </c>
      <c r="G110" s="10" t="str">
        <f>IF(Tabla1[[#This Row],[Nombre del Contrato]]="","",IF(VLOOKUP(Tabla1[[#This Row],[Nombre del Contrato]],Tabla3[],20,FALSE)="","#N/A",IFERROR(VLOOKUP(Tabla1[[#This Row],[Nombre del Contrato]],Tabla3[],20,FALSE),"#N/A")))</f>
        <v/>
      </c>
      <c r="H110" s="47" t="str">
        <f>IF(Tabla1[[#This Row],[Nombre del Contrato]]="","",IF(VLOOKUP(Tabla1[[#This Row],[Nombre del Contrato]],Tabla3[],22,FALSE)="","#N/A",IFERROR(VLOOKUP(Tabla1[[#This Row],[Nombre del Contrato]],Tabla3[],22,FALSE),"#N/A")))</f>
        <v/>
      </c>
      <c r="I110" s="81"/>
      <c r="J110" s="81"/>
      <c r="K110" s="75"/>
      <c r="L110" s="10" t="str">
        <f>IF(Tabla1[[#This Row],[Nombre del Contrato]]="","",IF(VLOOKUP(Tabla1[[#This Row],[Nombre del Contrato]],Tabla3[],6,FALSE)="","#N/A",IFERROR(VLOOKUP(Tabla1[[#This Row],[Nombre del Contrato]],Tabla3[],6,FALSE),"#N/A")))</f>
        <v/>
      </c>
      <c r="M110" s="55" t="str">
        <f>IF(Tabla1[[#This Row],[Nombre del Contrato]]="","",IF(VLOOKUP(Tabla1[[#This Row],[Nombre del Contrato]],Tabla3[],19,FALSE)="","#N/A",IFERROR(VLOOKUP(Tabla1[[#This Row],[Nombre del Contrato]],Tabla3[],19,FALSE),"#N/A")))</f>
        <v/>
      </c>
      <c r="N110" s="75"/>
      <c r="O110" s="75"/>
      <c r="P110" s="75"/>
      <c r="Q110" s="75"/>
      <c r="R110" s="75"/>
      <c r="S110" s="75"/>
      <c r="T110" s="75"/>
      <c r="U110" s="75"/>
      <c r="V110" s="75"/>
      <c r="W110" s="75"/>
      <c r="X110" s="75"/>
      <c r="Y110" s="75"/>
      <c r="Z110" s="75"/>
      <c r="AA110" s="75"/>
      <c r="AB110" s="75"/>
      <c r="AC110" s="75"/>
      <c r="AD110" s="75" t="str">
        <f>IF(SUM(Tabla1[[#This Row],[Primera Infancia]:[Adulto Mayor]])=0,"",SUM(Tabla1[[#This Row],[Primera Infancia]:[Adulto Mayor]]))</f>
        <v/>
      </c>
      <c r="AE110" s="75"/>
      <c r="AF110" s="75"/>
      <c r="AG110" s="10"/>
      <c r="AH110" s="10"/>
      <c r="AI110" s="88"/>
      <c r="AJ110" s="88"/>
      <c r="AK110" s="88"/>
      <c r="AL110" s="88"/>
      <c r="AM110" s="88"/>
      <c r="AN110" s="75"/>
      <c r="AO110" s="89"/>
      <c r="AP110" s="93"/>
      <c r="AQ110" s="84"/>
    </row>
    <row r="111" spans="2:43" ht="39.950000000000003" customHeight="1" thickTop="1" thickBot="1" x14ac:dyDescent="0.3">
      <c r="B111" s="78"/>
      <c r="C111" s="75"/>
      <c r="D111" s="75"/>
      <c r="E111" s="75"/>
      <c r="F111" s="10" t="str">
        <f>IF(Tabla1[[#This Row],[Nombre del Contrato]]="","",IF(VLOOKUP(Tabla1[[#This Row],[Nombre del Contrato]],Tabla3[],31,FALSE)="","#N/A",IFERROR(VLOOKUP(Tabla1[[#This Row],[Nombre del Contrato]],Tabla3[],31,FALSE),"#N/A")))</f>
        <v/>
      </c>
      <c r="G111" s="10" t="str">
        <f>IF(Tabla1[[#This Row],[Nombre del Contrato]]="","",IF(VLOOKUP(Tabla1[[#This Row],[Nombre del Contrato]],Tabla3[],20,FALSE)="","#N/A",IFERROR(VLOOKUP(Tabla1[[#This Row],[Nombre del Contrato]],Tabla3[],20,FALSE),"#N/A")))</f>
        <v/>
      </c>
      <c r="H111" s="47" t="str">
        <f>IF(Tabla1[[#This Row],[Nombre del Contrato]]="","",IF(VLOOKUP(Tabla1[[#This Row],[Nombre del Contrato]],Tabla3[],22,FALSE)="","#N/A",IFERROR(VLOOKUP(Tabla1[[#This Row],[Nombre del Contrato]],Tabla3[],22,FALSE),"#N/A")))</f>
        <v/>
      </c>
      <c r="I111" s="81"/>
      <c r="J111" s="81"/>
      <c r="K111" s="75"/>
      <c r="L111" s="10" t="str">
        <f>IF(Tabla1[[#This Row],[Nombre del Contrato]]="","",IF(VLOOKUP(Tabla1[[#This Row],[Nombre del Contrato]],Tabla3[],6,FALSE)="","#N/A",IFERROR(VLOOKUP(Tabla1[[#This Row],[Nombre del Contrato]],Tabla3[],6,FALSE),"#N/A")))</f>
        <v/>
      </c>
      <c r="M111" s="55" t="str">
        <f>IF(Tabla1[[#This Row],[Nombre del Contrato]]="","",IF(VLOOKUP(Tabla1[[#This Row],[Nombre del Contrato]],Tabla3[],19,FALSE)="","#N/A",IFERROR(VLOOKUP(Tabla1[[#This Row],[Nombre del Contrato]],Tabla3[],19,FALSE),"#N/A")))</f>
        <v/>
      </c>
      <c r="N111" s="75"/>
      <c r="O111" s="75"/>
      <c r="P111" s="75"/>
      <c r="Q111" s="75"/>
      <c r="R111" s="75"/>
      <c r="S111" s="75"/>
      <c r="T111" s="75"/>
      <c r="U111" s="75"/>
      <c r="V111" s="75"/>
      <c r="W111" s="75"/>
      <c r="X111" s="75"/>
      <c r="Y111" s="75"/>
      <c r="Z111" s="75"/>
      <c r="AA111" s="75"/>
      <c r="AB111" s="75"/>
      <c r="AC111" s="75"/>
      <c r="AD111" s="75" t="str">
        <f>IF(SUM(Tabla1[[#This Row],[Primera Infancia]:[Adulto Mayor]])=0,"",SUM(Tabla1[[#This Row],[Primera Infancia]:[Adulto Mayor]]))</f>
        <v/>
      </c>
      <c r="AE111" s="75"/>
      <c r="AF111" s="75"/>
      <c r="AG111" s="10"/>
      <c r="AH111" s="10"/>
      <c r="AI111" s="88"/>
      <c r="AJ111" s="88"/>
      <c r="AK111" s="88"/>
      <c r="AL111" s="88"/>
      <c r="AM111" s="88"/>
      <c r="AN111" s="75"/>
      <c r="AO111" s="89"/>
      <c r="AP111" s="93"/>
      <c r="AQ111" s="84"/>
    </row>
    <row r="112" spans="2:43" ht="39.950000000000003" customHeight="1" thickTop="1" thickBot="1" x14ac:dyDescent="0.3">
      <c r="B112" s="78"/>
      <c r="C112" s="75"/>
      <c r="D112" s="75"/>
      <c r="E112" s="75"/>
      <c r="F112" s="10" t="str">
        <f>IF(Tabla1[[#This Row],[Nombre del Contrato]]="","",IF(VLOOKUP(Tabla1[[#This Row],[Nombre del Contrato]],Tabla3[],31,FALSE)="","#N/A",IFERROR(VLOOKUP(Tabla1[[#This Row],[Nombre del Contrato]],Tabla3[],31,FALSE),"#N/A")))</f>
        <v/>
      </c>
      <c r="G112" s="10" t="str">
        <f>IF(Tabla1[[#This Row],[Nombre del Contrato]]="","",IF(VLOOKUP(Tabla1[[#This Row],[Nombre del Contrato]],Tabla3[],20,FALSE)="","#N/A",IFERROR(VLOOKUP(Tabla1[[#This Row],[Nombre del Contrato]],Tabla3[],20,FALSE),"#N/A")))</f>
        <v/>
      </c>
      <c r="H112" s="47" t="str">
        <f>IF(Tabla1[[#This Row],[Nombre del Contrato]]="","",IF(VLOOKUP(Tabla1[[#This Row],[Nombre del Contrato]],Tabla3[],22,FALSE)="","#N/A",IFERROR(VLOOKUP(Tabla1[[#This Row],[Nombre del Contrato]],Tabla3[],22,FALSE),"#N/A")))</f>
        <v/>
      </c>
      <c r="I112" s="81"/>
      <c r="J112" s="81"/>
      <c r="K112" s="75"/>
      <c r="L112" s="10" t="str">
        <f>IF(Tabla1[[#This Row],[Nombre del Contrato]]="","",IF(VLOOKUP(Tabla1[[#This Row],[Nombre del Contrato]],Tabla3[],6,FALSE)="","#N/A",IFERROR(VLOOKUP(Tabla1[[#This Row],[Nombre del Contrato]],Tabla3[],6,FALSE),"#N/A")))</f>
        <v/>
      </c>
      <c r="M112" s="55" t="str">
        <f>IF(Tabla1[[#This Row],[Nombre del Contrato]]="","",IF(VLOOKUP(Tabla1[[#This Row],[Nombre del Contrato]],Tabla3[],19,FALSE)="","#N/A",IFERROR(VLOOKUP(Tabla1[[#This Row],[Nombre del Contrato]],Tabla3[],19,FALSE),"#N/A")))</f>
        <v/>
      </c>
      <c r="N112" s="75"/>
      <c r="O112" s="75"/>
      <c r="P112" s="75"/>
      <c r="Q112" s="75"/>
      <c r="R112" s="75"/>
      <c r="S112" s="75"/>
      <c r="T112" s="75"/>
      <c r="U112" s="75"/>
      <c r="V112" s="75"/>
      <c r="W112" s="75"/>
      <c r="X112" s="75"/>
      <c r="Y112" s="75"/>
      <c r="Z112" s="75"/>
      <c r="AA112" s="75"/>
      <c r="AB112" s="75"/>
      <c r="AC112" s="75"/>
      <c r="AD112" s="75" t="str">
        <f>IF(SUM(Tabla1[[#This Row],[Primera Infancia]:[Adulto Mayor]])=0,"",SUM(Tabla1[[#This Row],[Primera Infancia]:[Adulto Mayor]]))</f>
        <v/>
      </c>
      <c r="AE112" s="75"/>
      <c r="AF112" s="75"/>
      <c r="AG112" s="10"/>
      <c r="AH112" s="10"/>
      <c r="AI112" s="88"/>
      <c r="AJ112" s="88"/>
      <c r="AK112" s="88"/>
      <c r="AL112" s="88"/>
      <c r="AM112" s="88"/>
      <c r="AN112" s="75"/>
      <c r="AO112" s="89"/>
      <c r="AP112" s="93"/>
      <c r="AQ112" s="84"/>
    </row>
    <row r="113" spans="2:43" ht="39.950000000000003" customHeight="1" thickTop="1" thickBot="1" x14ac:dyDescent="0.3">
      <c r="B113" s="78"/>
      <c r="C113" s="75"/>
      <c r="D113" s="75"/>
      <c r="E113" s="75"/>
      <c r="F113" s="10" t="str">
        <f>IF(Tabla1[[#This Row],[Nombre del Contrato]]="","",IF(VLOOKUP(Tabla1[[#This Row],[Nombre del Contrato]],Tabla3[],31,FALSE)="","#N/A",IFERROR(VLOOKUP(Tabla1[[#This Row],[Nombre del Contrato]],Tabla3[],31,FALSE),"#N/A")))</f>
        <v/>
      </c>
      <c r="G113" s="10" t="str">
        <f>IF(Tabla1[[#This Row],[Nombre del Contrato]]="","",IF(VLOOKUP(Tabla1[[#This Row],[Nombre del Contrato]],Tabla3[],20,FALSE)="","#N/A",IFERROR(VLOOKUP(Tabla1[[#This Row],[Nombre del Contrato]],Tabla3[],20,FALSE),"#N/A")))</f>
        <v/>
      </c>
      <c r="H113" s="47" t="str">
        <f>IF(Tabla1[[#This Row],[Nombre del Contrato]]="","",IF(VLOOKUP(Tabla1[[#This Row],[Nombre del Contrato]],Tabla3[],22,FALSE)="","#N/A",IFERROR(VLOOKUP(Tabla1[[#This Row],[Nombre del Contrato]],Tabla3[],22,FALSE),"#N/A")))</f>
        <v/>
      </c>
      <c r="I113" s="81"/>
      <c r="J113" s="81"/>
      <c r="K113" s="75"/>
      <c r="L113" s="10" t="str">
        <f>IF(Tabla1[[#This Row],[Nombre del Contrato]]="","",IF(VLOOKUP(Tabla1[[#This Row],[Nombre del Contrato]],Tabla3[],6,FALSE)="","#N/A",IFERROR(VLOOKUP(Tabla1[[#This Row],[Nombre del Contrato]],Tabla3[],6,FALSE),"#N/A")))</f>
        <v/>
      </c>
      <c r="M113" s="55" t="str">
        <f>IF(Tabla1[[#This Row],[Nombre del Contrato]]="","",IF(VLOOKUP(Tabla1[[#This Row],[Nombre del Contrato]],Tabla3[],19,FALSE)="","#N/A",IFERROR(VLOOKUP(Tabla1[[#This Row],[Nombre del Contrato]],Tabla3[],19,FALSE),"#N/A")))</f>
        <v/>
      </c>
      <c r="N113" s="75"/>
      <c r="O113" s="75"/>
      <c r="P113" s="75"/>
      <c r="Q113" s="75"/>
      <c r="R113" s="75"/>
      <c r="S113" s="75"/>
      <c r="T113" s="75"/>
      <c r="U113" s="75"/>
      <c r="V113" s="75"/>
      <c r="W113" s="75"/>
      <c r="X113" s="75"/>
      <c r="Y113" s="75"/>
      <c r="Z113" s="75"/>
      <c r="AA113" s="75"/>
      <c r="AB113" s="75"/>
      <c r="AC113" s="75"/>
      <c r="AD113" s="75" t="str">
        <f>IF(SUM(Tabla1[[#This Row],[Primera Infancia]:[Adulto Mayor]])=0,"",SUM(Tabla1[[#This Row],[Primera Infancia]:[Adulto Mayor]]))</f>
        <v/>
      </c>
      <c r="AE113" s="75"/>
      <c r="AF113" s="75"/>
      <c r="AG113" s="10"/>
      <c r="AH113" s="10"/>
      <c r="AI113" s="88"/>
      <c r="AJ113" s="88"/>
      <c r="AK113" s="88"/>
      <c r="AL113" s="88"/>
      <c r="AM113" s="88"/>
      <c r="AN113" s="75"/>
      <c r="AO113" s="89"/>
      <c r="AP113" s="93"/>
      <c r="AQ113" s="84"/>
    </row>
    <row r="114" spans="2:43" ht="39.950000000000003" customHeight="1" thickTop="1" thickBot="1" x14ac:dyDescent="0.3">
      <c r="B114" s="78"/>
      <c r="C114" s="75"/>
      <c r="D114" s="75"/>
      <c r="E114" s="75"/>
      <c r="F114" s="10" t="str">
        <f>IF(Tabla1[[#This Row],[Nombre del Contrato]]="","",IF(VLOOKUP(Tabla1[[#This Row],[Nombre del Contrato]],Tabla3[],31,FALSE)="","#N/A",IFERROR(VLOOKUP(Tabla1[[#This Row],[Nombre del Contrato]],Tabla3[],31,FALSE),"#N/A")))</f>
        <v/>
      </c>
      <c r="G114" s="10" t="str">
        <f>IF(Tabla1[[#This Row],[Nombre del Contrato]]="","",IF(VLOOKUP(Tabla1[[#This Row],[Nombre del Contrato]],Tabla3[],20,FALSE)="","#N/A",IFERROR(VLOOKUP(Tabla1[[#This Row],[Nombre del Contrato]],Tabla3[],20,FALSE),"#N/A")))</f>
        <v/>
      </c>
      <c r="H114" s="47" t="str">
        <f>IF(Tabla1[[#This Row],[Nombre del Contrato]]="","",IF(VLOOKUP(Tabla1[[#This Row],[Nombre del Contrato]],Tabla3[],22,FALSE)="","#N/A",IFERROR(VLOOKUP(Tabla1[[#This Row],[Nombre del Contrato]],Tabla3[],22,FALSE),"#N/A")))</f>
        <v/>
      </c>
      <c r="I114" s="81"/>
      <c r="J114" s="81"/>
      <c r="K114" s="75"/>
      <c r="L114" s="10" t="str">
        <f>IF(Tabla1[[#This Row],[Nombre del Contrato]]="","",IF(VLOOKUP(Tabla1[[#This Row],[Nombre del Contrato]],Tabla3[],6,FALSE)="","#N/A",IFERROR(VLOOKUP(Tabla1[[#This Row],[Nombre del Contrato]],Tabla3[],6,FALSE),"#N/A")))</f>
        <v/>
      </c>
      <c r="M114" s="55" t="str">
        <f>IF(Tabla1[[#This Row],[Nombre del Contrato]]="","",IF(VLOOKUP(Tabla1[[#This Row],[Nombre del Contrato]],Tabla3[],19,FALSE)="","#N/A",IFERROR(VLOOKUP(Tabla1[[#This Row],[Nombre del Contrato]],Tabla3[],19,FALSE),"#N/A")))</f>
        <v/>
      </c>
      <c r="N114" s="75"/>
      <c r="O114" s="75"/>
      <c r="P114" s="75"/>
      <c r="Q114" s="75"/>
      <c r="R114" s="75"/>
      <c r="S114" s="75"/>
      <c r="T114" s="75"/>
      <c r="U114" s="75"/>
      <c r="V114" s="75"/>
      <c r="W114" s="75"/>
      <c r="X114" s="75"/>
      <c r="Y114" s="75"/>
      <c r="Z114" s="75"/>
      <c r="AA114" s="75"/>
      <c r="AB114" s="75"/>
      <c r="AC114" s="75"/>
      <c r="AD114" s="75" t="str">
        <f>IF(SUM(Tabla1[[#This Row],[Primera Infancia]:[Adulto Mayor]])=0,"",SUM(Tabla1[[#This Row],[Primera Infancia]:[Adulto Mayor]]))</f>
        <v/>
      </c>
      <c r="AE114" s="75"/>
      <c r="AF114" s="75"/>
      <c r="AG114" s="10"/>
      <c r="AH114" s="10"/>
      <c r="AI114" s="88"/>
      <c r="AJ114" s="88"/>
      <c r="AK114" s="88"/>
      <c r="AL114" s="88"/>
      <c r="AM114" s="88"/>
      <c r="AN114" s="75"/>
      <c r="AO114" s="89"/>
      <c r="AP114" s="93"/>
      <c r="AQ114" s="84"/>
    </row>
    <row r="115" spans="2:43" ht="39.950000000000003" customHeight="1" thickTop="1" thickBot="1" x14ac:dyDescent="0.3">
      <c r="B115" s="78"/>
      <c r="C115" s="75"/>
      <c r="D115" s="75"/>
      <c r="E115" s="75"/>
      <c r="F115" s="10" t="str">
        <f>IF(Tabla1[[#This Row],[Nombre del Contrato]]="","",IF(VLOOKUP(Tabla1[[#This Row],[Nombre del Contrato]],Tabla3[],31,FALSE)="","#N/A",IFERROR(VLOOKUP(Tabla1[[#This Row],[Nombre del Contrato]],Tabla3[],31,FALSE),"#N/A")))</f>
        <v/>
      </c>
      <c r="G115" s="10" t="str">
        <f>IF(Tabla1[[#This Row],[Nombre del Contrato]]="","",IF(VLOOKUP(Tabla1[[#This Row],[Nombre del Contrato]],Tabla3[],20,FALSE)="","#N/A",IFERROR(VLOOKUP(Tabla1[[#This Row],[Nombre del Contrato]],Tabla3[],20,FALSE),"#N/A")))</f>
        <v/>
      </c>
      <c r="H115" s="47" t="str">
        <f>IF(Tabla1[[#This Row],[Nombre del Contrato]]="","",IF(VLOOKUP(Tabla1[[#This Row],[Nombre del Contrato]],Tabla3[],22,FALSE)="","#N/A",IFERROR(VLOOKUP(Tabla1[[#This Row],[Nombre del Contrato]],Tabla3[],22,FALSE),"#N/A")))</f>
        <v/>
      </c>
      <c r="I115" s="81"/>
      <c r="J115" s="81"/>
      <c r="K115" s="75"/>
      <c r="L115" s="10" t="str">
        <f>IF(Tabla1[[#This Row],[Nombre del Contrato]]="","",IF(VLOOKUP(Tabla1[[#This Row],[Nombre del Contrato]],Tabla3[],6,FALSE)="","#N/A",IFERROR(VLOOKUP(Tabla1[[#This Row],[Nombre del Contrato]],Tabla3[],6,FALSE),"#N/A")))</f>
        <v/>
      </c>
      <c r="M115" s="55" t="str">
        <f>IF(Tabla1[[#This Row],[Nombre del Contrato]]="","",IF(VLOOKUP(Tabla1[[#This Row],[Nombre del Contrato]],Tabla3[],19,FALSE)="","#N/A",IFERROR(VLOOKUP(Tabla1[[#This Row],[Nombre del Contrato]],Tabla3[],19,FALSE),"#N/A")))</f>
        <v/>
      </c>
      <c r="N115" s="75"/>
      <c r="O115" s="75"/>
      <c r="P115" s="75"/>
      <c r="Q115" s="75"/>
      <c r="R115" s="75"/>
      <c r="S115" s="75"/>
      <c r="T115" s="75"/>
      <c r="U115" s="75"/>
      <c r="V115" s="75"/>
      <c r="W115" s="75"/>
      <c r="X115" s="75"/>
      <c r="Y115" s="75"/>
      <c r="Z115" s="75"/>
      <c r="AA115" s="75"/>
      <c r="AB115" s="75"/>
      <c r="AC115" s="75"/>
      <c r="AD115" s="75" t="str">
        <f>IF(SUM(Tabla1[[#This Row],[Primera Infancia]:[Adulto Mayor]])=0,"",SUM(Tabla1[[#This Row],[Primera Infancia]:[Adulto Mayor]]))</f>
        <v/>
      </c>
      <c r="AE115" s="75"/>
      <c r="AF115" s="75"/>
      <c r="AG115" s="10"/>
      <c r="AH115" s="10"/>
      <c r="AI115" s="88"/>
      <c r="AJ115" s="88"/>
      <c r="AK115" s="88"/>
      <c r="AL115" s="88"/>
      <c r="AM115" s="88"/>
      <c r="AN115" s="75"/>
      <c r="AO115" s="89"/>
      <c r="AP115" s="93"/>
      <c r="AQ115" s="84"/>
    </row>
    <row r="116" spans="2:43" ht="39.950000000000003" customHeight="1" thickTop="1" thickBot="1" x14ac:dyDescent="0.3">
      <c r="B116" s="78"/>
      <c r="C116" s="75"/>
      <c r="D116" s="75"/>
      <c r="E116" s="75"/>
      <c r="F116" s="10" t="str">
        <f>IF(Tabla1[[#This Row],[Nombre del Contrato]]="","",IF(VLOOKUP(Tabla1[[#This Row],[Nombre del Contrato]],Tabla3[],31,FALSE)="","#N/A",IFERROR(VLOOKUP(Tabla1[[#This Row],[Nombre del Contrato]],Tabla3[],31,FALSE),"#N/A")))</f>
        <v/>
      </c>
      <c r="G116" s="10" t="str">
        <f>IF(Tabla1[[#This Row],[Nombre del Contrato]]="","",IF(VLOOKUP(Tabla1[[#This Row],[Nombre del Contrato]],Tabla3[],20,FALSE)="","#N/A",IFERROR(VLOOKUP(Tabla1[[#This Row],[Nombre del Contrato]],Tabla3[],20,FALSE),"#N/A")))</f>
        <v/>
      </c>
      <c r="H116" s="47" t="str">
        <f>IF(Tabla1[[#This Row],[Nombre del Contrato]]="","",IF(VLOOKUP(Tabla1[[#This Row],[Nombre del Contrato]],Tabla3[],22,FALSE)="","#N/A",IFERROR(VLOOKUP(Tabla1[[#This Row],[Nombre del Contrato]],Tabla3[],22,FALSE),"#N/A")))</f>
        <v/>
      </c>
      <c r="I116" s="81"/>
      <c r="J116" s="81"/>
      <c r="K116" s="75"/>
      <c r="L116" s="10" t="str">
        <f>IF(Tabla1[[#This Row],[Nombre del Contrato]]="","",IF(VLOOKUP(Tabla1[[#This Row],[Nombre del Contrato]],Tabla3[],6,FALSE)="","#N/A",IFERROR(VLOOKUP(Tabla1[[#This Row],[Nombre del Contrato]],Tabla3[],6,FALSE),"#N/A")))</f>
        <v/>
      </c>
      <c r="M116" s="55" t="str">
        <f>IF(Tabla1[[#This Row],[Nombre del Contrato]]="","",IF(VLOOKUP(Tabla1[[#This Row],[Nombre del Contrato]],Tabla3[],19,FALSE)="","#N/A",IFERROR(VLOOKUP(Tabla1[[#This Row],[Nombre del Contrato]],Tabla3[],19,FALSE),"#N/A")))</f>
        <v/>
      </c>
      <c r="N116" s="75"/>
      <c r="O116" s="75"/>
      <c r="P116" s="75"/>
      <c r="Q116" s="75"/>
      <c r="R116" s="75"/>
      <c r="S116" s="75"/>
      <c r="T116" s="75"/>
      <c r="U116" s="75"/>
      <c r="V116" s="75"/>
      <c r="W116" s="75"/>
      <c r="X116" s="75"/>
      <c r="Y116" s="75"/>
      <c r="Z116" s="75"/>
      <c r="AA116" s="75"/>
      <c r="AB116" s="75"/>
      <c r="AC116" s="75"/>
      <c r="AD116" s="75" t="str">
        <f>IF(SUM(Tabla1[[#This Row],[Primera Infancia]:[Adulto Mayor]])=0,"",SUM(Tabla1[[#This Row],[Primera Infancia]:[Adulto Mayor]]))</f>
        <v/>
      </c>
      <c r="AE116" s="75"/>
      <c r="AF116" s="75"/>
      <c r="AG116" s="10"/>
      <c r="AH116" s="10"/>
      <c r="AI116" s="88"/>
      <c r="AJ116" s="88"/>
      <c r="AK116" s="88"/>
      <c r="AL116" s="88"/>
      <c r="AM116" s="88"/>
      <c r="AN116" s="75"/>
      <c r="AO116" s="89"/>
      <c r="AP116" s="93"/>
      <c r="AQ116" s="84"/>
    </row>
    <row r="117" spans="2:43" ht="39.950000000000003" customHeight="1" thickTop="1" thickBot="1" x14ac:dyDescent="0.3">
      <c r="B117" s="78"/>
      <c r="C117" s="75"/>
      <c r="D117" s="75"/>
      <c r="E117" s="75"/>
      <c r="F117" s="10" t="str">
        <f>IF(Tabla1[[#This Row],[Nombre del Contrato]]="","",IF(VLOOKUP(Tabla1[[#This Row],[Nombre del Contrato]],Tabla3[],31,FALSE)="","#N/A",IFERROR(VLOOKUP(Tabla1[[#This Row],[Nombre del Contrato]],Tabla3[],31,FALSE),"#N/A")))</f>
        <v/>
      </c>
      <c r="G117" s="10" t="str">
        <f>IF(Tabla1[[#This Row],[Nombre del Contrato]]="","",IF(VLOOKUP(Tabla1[[#This Row],[Nombre del Contrato]],Tabla3[],20,FALSE)="","#N/A",IFERROR(VLOOKUP(Tabla1[[#This Row],[Nombre del Contrato]],Tabla3[],20,FALSE),"#N/A")))</f>
        <v/>
      </c>
      <c r="H117" s="47" t="str">
        <f>IF(Tabla1[[#This Row],[Nombre del Contrato]]="","",IF(VLOOKUP(Tabla1[[#This Row],[Nombre del Contrato]],Tabla3[],22,FALSE)="","#N/A",IFERROR(VLOOKUP(Tabla1[[#This Row],[Nombre del Contrato]],Tabla3[],22,FALSE),"#N/A")))</f>
        <v/>
      </c>
      <c r="I117" s="81"/>
      <c r="J117" s="81"/>
      <c r="K117" s="75"/>
      <c r="L117" s="10" t="str">
        <f>IF(Tabla1[[#This Row],[Nombre del Contrato]]="","",IF(VLOOKUP(Tabla1[[#This Row],[Nombre del Contrato]],Tabla3[],6,FALSE)="","#N/A",IFERROR(VLOOKUP(Tabla1[[#This Row],[Nombre del Contrato]],Tabla3[],6,FALSE),"#N/A")))</f>
        <v/>
      </c>
      <c r="M117" s="55" t="str">
        <f>IF(Tabla1[[#This Row],[Nombre del Contrato]]="","",IF(VLOOKUP(Tabla1[[#This Row],[Nombre del Contrato]],Tabla3[],19,FALSE)="","#N/A",IFERROR(VLOOKUP(Tabla1[[#This Row],[Nombre del Contrato]],Tabla3[],19,FALSE),"#N/A")))</f>
        <v/>
      </c>
      <c r="N117" s="75"/>
      <c r="O117" s="75"/>
      <c r="P117" s="75"/>
      <c r="Q117" s="75"/>
      <c r="R117" s="75"/>
      <c r="S117" s="75"/>
      <c r="T117" s="75"/>
      <c r="U117" s="75"/>
      <c r="V117" s="75"/>
      <c r="W117" s="75"/>
      <c r="X117" s="75"/>
      <c r="Y117" s="75"/>
      <c r="Z117" s="75"/>
      <c r="AA117" s="75"/>
      <c r="AB117" s="75"/>
      <c r="AC117" s="75"/>
      <c r="AD117" s="75" t="str">
        <f>IF(SUM(Tabla1[[#This Row],[Primera Infancia]:[Adulto Mayor]])=0,"",SUM(Tabla1[[#This Row],[Primera Infancia]:[Adulto Mayor]]))</f>
        <v/>
      </c>
      <c r="AE117" s="75"/>
      <c r="AF117" s="75"/>
      <c r="AG117" s="10"/>
      <c r="AH117" s="10"/>
      <c r="AI117" s="88"/>
      <c r="AJ117" s="88"/>
      <c r="AK117" s="88"/>
      <c r="AL117" s="88"/>
      <c r="AM117" s="88"/>
      <c r="AN117" s="75"/>
      <c r="AO117" s="89"/>
      <c r="AP117" s="93"/>
      <c r="AQ117" s="84"/>
    </row>
    <row r="118" spans="2:43" ht="39.950000000000003" customHeight="1" thickTop="1" thickBot="1" x14ac:dyDescent="0.3">
      <c r="B118" s="78"/>
      <c r="C118" s="75"/>
      <c r="D118" s="75"/>
      <c r="E118" s="75"/>
      <c r="F118" s="10" t="str">
        <f>IF(Tabla1[[#This Row],[Nombre del Contrato]]="","",IF(VLOOKUP(Tabla1[[#This Row],[Nombre del Contrato]],Tabla3[],31,FALSE)="","#N/A",IFERROR(VLOOKUP(Tabla1[[#This Row],[Nombre del Contrato]],Tabla3[],31,FALSE),"#N/A")))</f>
        <v/>
      </c>
      <c r="G118" s="10" t="str">
        <f>IF(Tabla1[[#This Row],[Nombre del Contrato]]="","",IF(VLOOKUP(Tabla1[[#This Row],[Nombre del Contrato]],Tabla3[],20,FALSE)="","#N/A",IFERROR(VLOOKUP(Tabla1[[#This Row],[Nombre del Contrato]],Tabla3[],20,FALSE),"#N/A")))</f>
        <v/>
      </c>
      <c r="H118" s="47" t="str">
        <f>IF(Tabla1[[#This Row],[Nombre del Contrato]]="","",IF(VLOOKUP(Tabla1[[#This Row],[Nombre del Contrato]],Tabla3[],22,FALSE)="","#N/A",IFERROR(VLOOKUP(Tabla1[[#This Row],[Nombre del Contrato]],Tabla3[],22,FALSE),"#N/A")))</f>
        <v/>
      </c>
      <c r="I118" s="81"/>
      <c r="J118" s="81"/>
      <c r="K118" s="75"/>
      <c r="L118" s="10" t="str">
        <f>IF(Tabla1[[#This Row],[Nombre del Contrato]]="","",IF(VLOOKUP(Tabla1[[#This Row],[Nombre del Contrato]],Tabla3[],6,FALSE)="","#N/A",IFERROR(VLOOKUP(Tabla1[[#This Row],[Nombre del Contrato]],Tabla3[],6,FALSE),"#N/A")))</f>
        <v/>
      </c>
      <c r="M118" s="55" t="str">
        <f>IF(Tabla1[[#This Row],[Nombre del Contrato]]="","",IF(VLOOKUP(Tabla1[[#This Row],[Nombre del Contrato]],Tabla3[],19,FALSE)="","#N/A",IFERROR(VLOOKUP(Tabla1[[#This Row],[Nombre del Contrato]],Tabla3[],19,FALSE),"#N/A")))</f>
        <v/>
      </c>
      <c r="N118" s="75"/>
      <c r="O118" s="75"/>
      <c r="P118" s="75"/>
      <c r="Q118" s="75"/>
      <c r="R118" s="75"/>
      <c r="S118" s="75"/>
      <c r="T118" s="75"/>
      <c r="U118" s="75"/>
      <c r="V118" s="75"/>
      <c r="W118" s="75"/>
      <c r="X118" s="75"/>
      <c r="Y118" s="75"/>
      <c r="Z118" s="75"/>
      <c r="AA118" s="75"/>
      <c r="AB118" s="75"/>
      <c r="AC118" s="75"/>
      <c r="AD118" s="75" t="str">
        <f>IF(SUM(Tabla1[[#This Row],[Primera Infancia]:[Adulto Mayor]])=0,"",SUM(Tabla1[[#This Row],[Primera Infancia]:[Adulto Mayor]]))</f>
        <v/>
      </c>
      <c r="AE118" s="75"/>
      <c r="AF118" s="75"/>
      <c r="AG118" s="10"/>
      <c r="AH118" s="10"/>
      <c r="AI118" s="88"/>
      <c r="AJ118" s="88"/>
      <c r="AK118" s="88"/>
      <c r="AL118" s="88"/>
      <c r="AM118" s="88"/>
      <c r="AN118" s="75"/>
      <c r="AO118" s="89"/>
      <c r="AP118" s="93"/>
      <c r="AQ118" s="84"/>
    </row>
    <row r="119" spans="2:43" ht="39.950000000000003" customHeight="1" thickTop="1" thickBot="1" x14ac:dyDescent="0.3">
      <c r="B119" s="78"/>
      <c r="C119" s="75"/>
      <c r="D119" s="75"/>
      <c r="E119" s="75"/>
      <c r="F119" s="10" t="str">
        <f>IF(Tabla1[[#This Row],[Nombre del Contrato]]="","",IF(VLOOKUP(Tabla1[[#This Row],[Nombre del Contrato]],Tabla3[],31,FALSE)="","#N/A",IFERROR(VLOOKUP(Tabla1[[#This Row],[Nombre del Contrato]],Tabla3[],31,FALSE),"#N/A")))</f>
        <v/>
      </c>
      <c r="G119" s="10" t="str">
        <f>IF(Tabla1[[#This Row],[Nombre del Contrato]]="","",IF(VLOOKUP(Tabla1[[#This Row],[Nombre del Contrato]],Tabla3[],20,FALSE)="","#N/A",IFERROR(VLOOKUP(Tabla1[[#This Row],[Nombre del Contrato]],Tabla3[],20,FALSE),"#N/A")))</f>
        <v/>
      </c>
      <c r="H119" s="47" t="str">
        <f>IF(Tabla1[[#This Row],[Nombre del Contrato]]="","",IF(VLOOKUP(Tabla1[[#This Row],[Nombre del Contrato]],Tabla3[],22,FALSE)="","#N/A",IFERROR(VLOOKUP(Tabla1[[#This Row],[Nombre del Contrato]],Tabla3[],22,FALSE),"#N/A")))</f>
        <v/>
      </c>
      <c r="I119" s="81"/>
      <c r="J119" s="81"/>
      <c r="K119" s="75"/>
      <c r="L119" s="10" t="str">
        <f>IF(Tabla1[[#This Row],[Nombre del Contrato]]="","",IF(VLOOKUP(Tabla1[[#This Row],[Nombre del Contrato]],Tabla3[],6,FALSE)="","#N/A",IFERROR(VLOOKUP(Tabla1[[#This Row],[Nombre del Contrato]],Tabla3[],6,FALSE),"#N/A")))</f>
        <v/>
      </c>
      <c r="M119" s="55" t="str">
        <f>IF(Tabla1[[#This Row],[Nombre del Contrato]]="","",IF(VLOOKUP(Tabla1[[#This Row],[Nombre del Contrato]],Tabla3[],19,FALSE)="","#N/A",IFERROR(VLOOKUP(Tabla1[[#This Row],[Nombre del Contrato]],Tabla3[],19,FALSE),"#N/A")))</f>
        <v/>
      </c>
      <c r="N119" s="75"/>
      <c r="O119" s="75"/>
      <c r="P119" s="75"/>
      <c r="Q119" s="75"/>
      <c r="R119" s="75"/>
      <c r="S119" s="75"/>
      <c r="T119" s="75"/>
      <c r="U119" s="75"/>
      <c r="V119" s="75"/>
      <c r="W119" s="75"/>
      <c r="X119" s="75"/>
      <c r="Y119" s="75"/>
      <c r="Z119" s="75"/>
      <c r="AA119" s="75"/>
      <c r="AB119" s="75"/>
      <c r="AC119" s="75"/>
      <c r="AD119" s="75" t="str">
        <f>IF(SUM(Tabla1[[#This Row],[Primera Infancia]:[Adulto Mayor]])=0,"",SUM(Tabla1[[#This Row],[Primera Infancia]:[Adulto Mayor]]))</f>
        <v/>
      </c>
      <c r="AE119" s="75"/>
      <c r="AF119" s="75"/>
      <c r="AG119" s="10"/>
      <c r="AH119" s="10"/>
      <c r="AI119" s="88"/>
      <c r="AJ119" s="88"/>
      <c r="AK119" s="88"/>
      <c r="AL119" s="88"/>
      <c r="AM119" s="88"/>
      <c r="AN119" s="75"/>
      <c r="AO119" s="89"/>
      <c r="AP119" s="93"/>
      <c r="AQ119" s="84"/>
    </row>
    <row r="120" spans="2:43" ht="39.950000000000003" customHeight="1" thickTop="1" thickBot="1" x14ac:dyDescent="0.3">
      <c r="B120" s="78"/>
      <c r="C120" s="75"/>
      <c r="D120" s="75"/>
      <c r="E120" s="75"/>
      <c r="F120" s="10" t="str">
        <f>IF(Tabla1[[#This Row],[Nombre del Contrato]]="","",IF(VLOOKUP(Tabla1[[#This Row],[Nombre del Contrato]],Tabla3[],31,FALSE)="","#N/A",IFERROR(VLOOKUP(Tabla1[[#This Row],[Nombre del Contrato]],Tabla3[],31,FALSE),"#N/A")))</f>
        <v/>
      </c>
      <c r="G120" s="10" t="str">
        <f>IF(Tabla1[[#This Row],[Nombre del Contrato]]="","",IF(VLOOKUP(Tabla1[[#This Row],[Nombre del Contrato]],Tabla3[],20,FALSE)="","#N/A",IFERROR(VLOOKUP(Tabla1[[#This Row],[Nombre del Contrato]],Tabla3[],20,FALSE),"#N/A")))</f>
        <v/>
      </c>
      <c r="H120" s="47" t="str">
        <f>IF(Tabla1[[#This Row],[Nombre del Contrato]]="","",IF(VLOOKUP(Tabla1[[#This Row],[Nombre del Contrato]],Tabla3[],22,FALSE)="","#N/A",IFERROR(VLOOKUP(Tabla1[[#This Row],[Nombre del Contrato]],Tabla3[],22,FALSE),"#N/A")))</f>
        <v/>
      </c>
      <c r="I120" s="81"/>
      <c r="J120" s="81"/>
      <c r="K120" s="75"/>
      <c r="L120" s="10" t="str">
        <f>IF(Tabla1[[#This Row],[Nombre del Contrato]]="","",IF(VLOOKUP(Tabla1[[#This Row],[Nombre del Contrato]],Tabla3[],6,FALSE)="","#N/A",IFERROR(VLOOKUP(Tabla1[[#This Row],[Nombre del Contrato]],Tabla3[],6,FALSE),"#N/A")))</f>
        <v/>
      </c>
      <c r="M120" s="55" t="str">
        <f>IF(Tabla1[[#This Row],[Nombre del Contrato]]="","",IF(VLOOKUP(Tabla1[[#This Row],[Nombre del Contrato]],Tabla3[],19,FALSE)="","#N/A",IFERROR(VLOOKUP(Tabla1[[#This Row],[Nombre del Contrato]],Tabla3[],19,FALSE),"#N/A")))</f>
        <v/>
      </c>
      <c r="N120" s="75"/>
      <c r="O120" s="75"/>
      <c r="P120" s="75"/>
      <c r="Q120" s="75"/>
      <c r="R120" s="75"/>
      <c r="S120" s="75"/>
      <c r="T120" s="75"/>
      <c r="U120" s="75"/>
      <c r="V120" s="75"/>
      <c r="W120" s="75"/>
      <c r="X120" s="75"/>
      <c r="Y120" s="75"/>
      <c r="Z120" s="75"/>
      <c r="AA120" s="75"/>
      <c r="AB120" s="75"/>
      <c r="AC120" s="75"/>
      <c r="AD120" s="75" t="str">
        <f>IF(SUM(Tabla1[[#This Row],[Primera Infancia]:[Adulto Mayor]])=0,"",SUM(Tabla1[[#This Row],[Primera Infancia]:[Adulto Mayor]]))</f>
        <v/>
      </c>
      <c r="AE120" s="75"/>
      <c r="AF120" s="75"/>
      <c r="AG120" s="10"/>
      <c r="AH120" s="10"/>
      <c r="AI120" s="88"/>
      <c r="AJ120" s="88"/>
      <c r="AK120" s="88"/>
      <c r="AL120" s="88"/>
      <c r="AM120" s="88"/>
      <c r="AN120" s="75"/>
      <c r="AO120" s="89"/>
      <c r="AP120" s="93"/>
      <c r="AQ120" s="84"/>
    </row>
    <row r="121" spans="2:43" ht="39.950000000000003" customHeight="1" thickTop="1" thickBot="1" x14ac:dyDescent="0.3">
      <c r="B121" s="78"/>
      <c r="C121" s="75"/>
      <c r="D121" s="75"/>
      <c r="E121" s="75"/>
      <c r="F121" s="10" t="str">
        <f>IF(Tabla1[[#This Row],[Nombre del Contrato]]="","",IF(VLOOKUP(Tabla1[[#This Row],[Nombre del Contrato]],Tabla3[],31,FALSE)="","#N/A",IFERROR(VLOOKUP(Tabla1[[#This Row],[Nombre del Contrato]],Tabla3[],31,FALSE),"#N/A")))</f>
        <v/>
      </c>
      <c r="G121" s="10" t="str">
        <f>IF(Tabla1[[#This Row],[Nombre del Contrato]]="","",IF(VLOOKUP(Tabla1[[#This Row],[Nombre del Contrato]],Tabla3[],20,FALSE)="","#N/A",IFERROR(VLOOKUP(Tabla1[[#This Row],[Nombre del Contrato]],Tabla3[],20,FALSE),"#N/A")))</f>
        <v/>
      </c>
      <c r="H121" s="47" t="str">
        <f>IF(Tabla1[[#This Row],[Nombre del Contrato]]="","",IF(VLOOKUP(Tabla1[[#This Row],[Nombre del Contrato]],Tabla3[],22,FALSE)="","#N/A",IFERROR(VLOOKUP(Tabla1[[#This Row],[Nombre del Contrato]],Tabla3[],22,FALSE),"#N/A")))</f>
        <v/>
      </c>
      <c r="I121" s="81"/>
      <c r="J121" s="81"/>
      <c r="K121" s="75"/>
      <c r="L121" s="10" t="str">
        <f>IF(Tabla1[[#This Row],[Nombre del Contrato]]="","",IF(VLOOKUP(Tabla1[[#This Row],[Nombre del Contrato]],Tabla3[],6,FALSE)="","#N/A",IFERROR(VLOOKUP(Tabla1[[#This Row],[Nombre del Contrato]],Tabla3[],6,FALSE),"#N/A")))</f>
        <v/>
      </c>
      <c r="M121" s="55" t="str">
        <f>IF(Tabla1[[#This Row],[Nombre del Contrato]]="","",IF(VLOOKUP(Tabla1[[#This Row],[Nombre del Contrato]],Tabla3[],19,FALSE)="","#N/A",IFERROR(VLOOKUP(Tabla1[[#This Row],[Nombre del Contrato]],Tabla3[],19,FALSE),"#N/A")))</f>
        <v/>
      </c>
      <c r="N121" s="75"/>
      <c r="O121" s="75"/>
      <c r="P121" s="75"/>
      <c r="Q121" s="75"/>
      <c r="R121" s="75"/>
      <c r="S121" s="75"/>
      <c r="T121" s="75"/>
      <c r="U121" s="75"/>
      <c r="V121" s="75"/>
      <c r="W121" s="75"/>
      <c r="X121" s="75"/>
      <c r="Y121" s="75"/>
      <c r="Z121" s="75"/>
      <c r="AA121" s="75"/>
      <c r="AB121" s="75"/>
      <c r="AC121" s="75"/>
      <c r="AD121" s="75" t="str">
        <f>IF(SUM(Tabla1[[#This Row],[Primera Infancia]:[Adulto Mayor]])=0,"",SUM(Tabla1[[#This Row],[Primera Infancia]:[Adulto Mayor]]))</f>
        <v/>
      </c>
      <c r="AE121" s="75"/>
      <c r="AF121" s="75"/>
      <c r="AG121" s="10"/>
      <c r="AH121" s="10"/>
      <c r="AI121" s="88"/>
      <c r="AJ121" s="88"/>
      <c r="AK121" s="88"/>
      <c r="AL121" s="88"/>
      <c r="AM121" s="88"/>
      <c r="AN121" s="75"/>
      <c r="AO121" s="89"/>
      <c r="AP121" s="93"/>
      <c r="AQ121" s="84"/>
    </row>
    <row r="122" spans="2:43" ht="39.950000000000003" customHeight="1" thickTop="1" thickBot="1" x14ac:dyDescent="0.3">
      <c r="B122" s="78"/>
      <c r="C122" s="75"/>
      <c r="D122" s="75"/>
      <c r="E122" s="75"/>
      <c r="F122" s="10" t="str">
        <f>IF(Tabla1[[#This Row],[Nombre del Contrato]]="","",IF(VLOOKUP(Tabla1[[#This Row],[Nombre del Contrato]],Tabla3[],31,FALSE)="","#N/A",IFERROR(VLOOKUP(Tabla1[[#This Row],[Nombre del Contrato]],Tabla3[],31,FALSE),"#N/A")))</f>
        <v/>
      </c>
      <c r="G122" s="10" t="str">
        <f>IF(Tabla1[[#This Row],[Nombre del Contrato]]="","",IF(VLOOKUP(Tabla1[[#This Row],[Nombre del Contrato]],Tabla3[],20,FALSE)="","#N/A",IFERROR(VLOOKUP(Tabla1[[#This Row],[Nombre del Contrato]],Tabla3[],20,FALSE),"#N/A")))</f>
        <v/>
      </c>
      <c r="H122" s="47" t="str">
        <f>IF(Tabla1[[#This Row],[Nombre del Contrato]]="","",IF(VLOOKUP(Tabla1[[#This Row],[Nombre del Contrato]],Tabla3[],22,FALSE)="","#N/A",IFERROR(VLOOKUP(Tabla1[[#This Row],[Nombre del Contrato]],Tabla3[],22,FALSE),"#N/A")))</f>
        <v/>
      </c>
      <c r="I122" s="81"/>
      <c r="J122" s="81"/>
      <c r="K122" s="75"/>
      <c r="L122" s="10" t="str">
        <f>IF(Tabla1[[#This Row],[Nombre del Contrato]]="","",IF(VLOOKUP(Tabla1[[#This Row],[Nombre del Contrato]],Tabla3[],6,FALSE)="","#N/A",IFERROR(VLOOKUP(Tabla1[[#This Row],[Nombre del Contrato]],Tabla3[],6,FALSE),"#N/A")))</f>
        <v/>
      </c>
      <c r="M122" s="55" t="str">
        <f>IF(Tabla1[[#This Row],[Nombre del Contrato]]="","",IF(VLOOKUP(Tabla1[[#This Row],[Nombre del Contrato]],Tabla3[],19,FALSE)="","#N/A",IFERROR(VLOOKUP(Tabla1[[#This Row],[Nombre del Contrato]],Tabla3[],19,FALSE),"#N/A")))</f>
        <v/>
      </c>
      <c r="N122" s="75"/>
      <c r="O122" s="75"/>
      <c r="P122" s="75"/>
      <c r="Q122" s="75"/>
      <c r="R122" s="75"/>
      <c r="S122" s="75"/>
      <c r="T122" s="75"/>
      <c r="U122" s="75"/>
      <c r="V122" s="75"/>
      <c r="W122" s="75"/>
      <c r="X122" s="75"/>
      <c r="Y122" s="75"/>
      <c r="Z122" s="75"/>
      <c r="AA122" s="75"/>
      <c r="AB122" s="75"/>
      <c r="AC122" s="75"/>
      <c r="AD122" s="75" t="str">
        <f>IF(SUM(Tabla1[[#This Row],[Primera Infancia]:[Adulto Mayor]])=0,"",SUM(Tabla1[[#This Row],[Primera Infancia]:[Adulto Mayor]]))</f>
        <v/>
      </c>
      <c r="AE122" s="75"/>
      <c r="AF122" s="75"/>
      <c r="AG122" s="10"/>
      <c r="AH122" s="10"/>
      <c r="AI122" s="88"/>
      <c r="AJ122" s="88"/>
      <c r="AK122" s="88"/>
      <c r="AL122" s="88"/>
      <c r="AM122" s="88"/>
      <c r="AN122" s="75"/>
      <c r="AO122" s="89"/>
      <c r="AP122" s="93"/>
      <c r="AQ122" s="84"/>
    </row>
    <row r="123" spans="2:43" ht="39.950000000000003" customHeight="1" thickTop="1" thickBot="1" x14ac:dyDescent="0.3">
      <c r="B123" s="78"/>
      <c r="C123" s="75"/>
      <c r="D123" s="75"/>
      <c r="E123" s="75"/>
      <c r="F123" s="10" t="str">
        <f>IF(Tabla1[[#This Row],[Nombre del Contrato]]="","",IF(VLOOKUP(Tabla1[[#This Row],[Nombre del Contrato]],Tabla3[],31,FALSE)="","#N/A",IFERROR(VLOOKUP(Tabla1[[#This Row],[Nombre del Contrato]],Tabla3[],31,FALSE),"#N/A")))</f>
        <v/>
      </c>
      <c r="G123" s="10" t="str">
        <f>IF(Tabla1[[#This Row],[Nombre del Contrato]]="","",IF(VLOOKUP(Tabla1[[#This Row],[Nombre del Contrato]],Tabla3[],20,FALSE)="","#N/A",IFERROR(VLOOKUP(Tabla1[[#This Row],[Nombre del Contrato]],Tabla3[],20,FALSE),"#N/A")))</f>
        <v/>
      </c>
      <c r="H123" s="47" t="str">
        <f>IF(Tabla1[[#This Row],[Nombre del Contrato]]="","",IF(VLOOKUP(Tabla1[[#This Row],[Nombre del Contrato]],Tabla3[],22,FALSE)="","#N/A",IFERROR(VLOOKUP(Tabla1[[#This Row],[Nombre del Contrato]],Tabla3[],22,FALSE),"#N/A")))</f>
        <v/>
      </c>
      <c r="I123" s="81"/>
      <c r="J123" s="81"/>
      <c r="K123" s="75"/>
      <c r="L123" s="10" t="str">
        <f>IF(Tabla1[[#This Row],[Nombre del Contrato]]="","",IF(VLOOKUP(Tabla1[[#This Row],[Nombre del Contrato]],Tabla3[],6,FALSE)="","#N/A",IFERROR(VLOOKUP(Tabla1[[#This Row],[Nombre del Contrato]],Tabla3[],6,FALSE),"#N/A")))</f>
        <v/>
      </c>
      <c r="M123" s="55" t="str">
        <f>IF(Tabla1[[#This Row],[Nombre del Contrato]]="","",IF(VLOOKUP(Tabla1[[#This Row],[Nombre del Contrato]],Tabla3[],19,FALSE)="","#N/A",IFERROR(VLOOKUP(Tabla1[[#This Row],[Nombre del Contrato]],Tabla3[],19,FALSE),"#N/A")))</f>
        <v/>
      </c>
      <c r="N123" s="75"/>
      <c r="O123" s="75"/>
      <c r="P123" s="75"/>
      <c r="Q123" s="75"/>
      <c r="R123" s="75"/>
      <c r="S123" s="75"/>
      <c r="T123" s="75"/>
      <c r="U123" s="75"/>
      <c r="V123" s="75"/>
      <c r="W123" s="75"/>
      <c r="X123" s="75"/>
      <c r="Y123" s="75"/>
      <c r="Z123" s="75"/>
      <c r="AA123" s="75"/>
      <c r="AB123" s="75"/>
      <c r="AC123" s="75"/>
      <c r="AD123" s="75" t="str">
        <f>IF(SUM(Tabla1[[#This Row],[Primera Infancia]:[Adulto Mayor]])=0,"",SUM(Tabla1[[#This Row],[Primera Infancia]:[Adulto Mayor]]))</f>
        <v/>
      </c>
      <c r="AE123" s="75"/>
      <c r="AF123" s="75"/>
      <c r="AG123" s="10"/>
      <c r="AH123" s="10"/>
      <c r="AI123" s="88"/>
      <c r="AJ123" s="88"/>
      <c r="AK123" s="88"/>
      <c r="AL123" s="88"/>
      <c r="AM123" s="88"/>
      <c r="AN123" s="75"/>
      <c r="AO123" s="89"/>
      <c r="AP123" s="93"/>
      <c r="AQ123" s="84"/>
    </row>
    <row r="124" spans="2:43" ht="39.950000000000003" customHeight="1" thickTop="1" thickBot="1" x14ac:dyDescent="0.3">
      <c r="B124" s="78"/>
      <c r="C124" s="75"/>
      <c r="D124" s="75"/>
      <c r="E124" s="75"/>
      <c r="F124" s="10" t="str">
        <f>IF(Tabla1[[#This Row],[Nombre del Contrato]]="","",IF(VLOOKUP(Tabla1[[#This Row],[Nombre del Contrato]],Tabla3[],31,FALSE)="","#N/A",IFERROR(VLOOKUP(Tabla1[[#This Row],[Nombre del Contrato]],Tabla3[],31,FALSE),"#N/A")))</f>
        <v/>
      </c>
      <c r="G124" s="10" t="str">
        <f>IF(Tabla1[[#This Row],[Nombre del Contrato]]="","",IF(VLOOKUP(Tabla1[[#This Row],[Nombre del Contrato]],Tabla3[],20,FALSE)="","#N/A",IFERROR(VLOOKUP(Tabla1[[#This Row],[Nombre del Contrato]],Tabla3[],20,FALSE),"#N/A")))</f>
        <v/>
      </c>
      <c r="H124" s="47" t="str">
        <f>IF(Tabla1[[#This Row],[Nombre del Contrato]]="","",IF(VLOOKUP(Tabla1[[#This Row],[Nombre del Contrato]],Tabla3[],22,FALSE)="","#N/A",IFERROR(VLOOKUP(Tabla1[[#This Row],[Nombre del Contrato]],Tabla3[],22,FALSE),"#N/A")))</f>
        <v/>
      </c>
      <c r="I124" s="81"/>
      <c r="J124" s="81"/>
      <c r="K124" s="75"/>
      <c r="L124" s="10" t="str">
        <f>IF(Tabla1[[#This Row],[Nombre del Contrato]]="","",IF(VLOOKUP(Tabla1[[#This Row],[Nombre del Contrato]],Tabla3[],6,FALSE)="","#N/A",IFERROR(VLOOKUP(Tabla1[[#This Row],[Nombre del Contrato]],Tabla3[],6,FALSE),"#N/A")))</f>
        <v/>
      </c>
      <c r="M124" s="55" t="str">
        <f>IF(Tabla1[[#This Row],[Nombre del Contrato]]="","",IF(VLOOKUP(Tabla1[[#This Row],[Nombre del Contrato]],Tabla3[],19,FALSE)="","#N/A",IFERROR(VLOOKUP(Tabla1[[#This Row],[Nombre del Contrato]],Tabla3[],19,FALSE),"#N/A")))</f>
        <v/>
      </c>
      <c r="N124" s="75"/>
      <c r="O124" s="75"/>
      <c r="P124" s="75"/>
      <c r="Q124" s="75"/>
      <c r="R124" s="75"/>
      <c r="S124" s="75"/>
      <c r="T124" s="75"/>
      <c r="U124" s="75"/>
      <c r="V124" s="75"/>
      <c r="W124" s="75"/>
      <c r="X124" s="75"/>
      <c r="Y124" s="75"/>
      <c r="Z124" s="75"/>
      <c r="AA124" s="75"/>
      <c r="AB124" s="75"/>
      <c r="AC124" s="75"/>
      <c r="AD124" s="75" t="str">
        <f>IF(SUM(Tabla1[[#This Row],[Primera Infancia]:[Adulto Mayor]])=0,"",SUM(Tabla1[[#This Row],[Primera Infancia]:[Adulto Mayor]]))</f>
        <v/>
      </c>
      <c r="AE124" s="75"/>
      <c r="AF124" s="75"/>
      <c r="AG124" s="10"/>
      <c r="AH124" s="10"/>
      <c r="AI124" s="88"/>
      <c r="AJ124" s="88"/>
      <c r="AK124" s="88"/>
      <c r="AL124" s="88"/>
      <c r="AM124" s="88"/>
      <c r="AN124" s="75"/>
      <c r="AO124" s="89"/>
      <c r="AP124" s="93"/>
      <c r="AQ124" s="84"/>
    </row>
    <row r="125" spans="2:43" ht="39.950000000000003" customHeight="1" thickTop="1" thickBot="1" x14ac:dyDescent="0.3">
      <c r="B125" s="78"/>
      <c r="C125" s="75"/>
      <c r="D125" s="75"/>
      <c r="E125" s="75"/>
      <c r="F125" s="10" t="str">
        <f>IF(Tabla1[[#This Row],[Nombre del Contrato]]="","",IF(VLOOKUP(Tabla1[[#This Row],[Nombre del Contrato]],Tabla3[],31,FALSE)="","#N/A",IFERROR(VLOOKUP(Tabla1[[#This Row],[Nombre del Contrato]],Tabla3[],31,FALSE),"#N/A")))</f>
        <v/>
      </c>
      <c r="G125" s="10" t="str">
        <f>IF(Tabla1[[#This Row],[Nombre del Contrato]]="","",IF(VLOOKUP(Tabla1[[#This Row],[Nombre del Contrato]],Tabla3[],20,FALSE)="","#N/A",IFERROR(VLOOKUP(Tabla1[[#This Row],[Nombre del Contrato]],Tabla3[],20,FALSE),"#N/A")))</f>
        <v/>
      </c>
      <c r="H125" s="47" t="str">
        <f>IF(Tabla1[[#This Row],[Nombre del Contrato]]="","",IF(VLOOKUP(Tabla1[[#This Row],[Nombre del Contrato]],Tabla3[],22,FALSE)="","#N/A",IFERROR(VLOOKUP(Tabla1[[#This Row],[Nombre del Contrato]],Tabla3[],22,FALSE),"#N/A")))</f>
        <v/>
      </c>
      <c r="I125" s="81"/>
      <c r="J125" s="81"/>
      <c r="K125" s="75"/>
      <c r="L125" s="10" t="str">
        <f>IF(Tabla1[[#This Row],[Nombre del Contrato]]="","",IF(VLOOKUP(Tabla1[[#This Row],[Nombre del Contrato]],Tabla3[],6,FALSE)="","#N/A",IFERROR(VLOOKUP(Tabla1[[#This Row],[Nombre del Contrato]],Tabla3[],6,FALSE),"#N/A")))</f>
        <v/>
      </c>
      <c r="M125" s="55" t="str">
        <f>IF(Tabla1[[#This Row],[Nombre del Contrato]]="","",IF(VLOOKUP(Tabla1[[#This Row],[Nombre del Contrato]],Tabla3[],19,FALSE)="","#N/A",IFERROR(VLOOKUP(Tabla1[[#This Row],[Nombre del Contrato]],Tabla3[],19,FALSE),"#N/A")))</f>
        <v/>
      </c>
      <c r="N125" s="75"/>
      <c r="O125" s="75"/>
      <c r="P125" s="75"/>
      <c r="Q125" s="75"/>
      <c r="R125" s="75"/>
      <c r="S125" s="75"/>
      <c r="T125" s="75"/>
      <c r="U125" s="75"/>
      <c r="V125" s="75"/>
      <c r="W125" s="75"/>
      <c r="X125" s="75"/>
      <c r="Y125" s="75"/>
      <c r="Z125" s="75"/>
      <c r="AA125" s="75"/>
      <c r="AB125" s="75"/>
      <c r="AC125" s="75"/>
      <c r="AD125" s="75" t="str">
        <f>IF(SUM(Tabla1[[#This Row],[Primera Infancia]:[Adulto Mayor]])=0,"",SUM(Tabla1[[#This Row],[Primera Infancia]:[Adulto Mayor]]))</f>
        <v/>
      </c>
      <c r="AE125" s="75"/>
      <c r="AF125" s="75"/>
      <c r="AG125" s="10"/>
      <c r="AH125" s="10"/>
      <c r="AI125" s="88"/>
      <c r="AJ125" s="88"/>
      <c r="AK125" s="88"/>
      <c r="AL125" s="88"/>
      <c r="AM125" s="88"/>
      <c r="AN125" s="75"/>
      <c r="AO125" s="89"/>
      <c r="AP125" s="93"/>
      <c r="AQ125" s="84"/>
    </row>
    <row r="126" spans="2:43" ht="39.950000000000003" customHeight="1" thickTop="1" thickBot="1" x14ac:dyDescent="0.3">
      <c r="B126" s="78"/>
      <c r="C126" s="75"/>
      <c r="D126" s="75"/>
      <c r="E126" s="75"/>
      <c r="F126" s="10" t="str">
        <f>IF(Tabla1[[#This Row],[Nombre del Contrato]]="","",IF(VLOOKUP(Tabla1[[#This Row],[Nombre del Contrato]],Tabla3[],31,FALSE)="","#N/A",IFERROR(VLOOKUP(Tabla1[[#This Row],[Nombre del Contrato]],Tabla3[],31,FALSE),"#N/A")))</f>
        <v/>
      </c>
      <c r="G126" s="10" t="str">
        <f>IF(Tabla1[[#This Row],[Nombre del Contrato]]="","",IF(VLOOKUP(Tabla1[[#This Row],[Nombre del Contrato]],Tabla3[],20,FALSE)="","#N/A",IFERROR(VLOOKUP(Tabla1[[#This Row],[Nombre del Contrato]],Tabla3[],20,FALSE),"#N/A")))</f>
        <v/>
      </c>
      <c r="H126" s="47" t="str">
        <f>IF(Tabla1[[#This Row],[Nombre del Contrato]]="","",IF(VLOOKUP(Tabla1[[#This Row],[Nombre del Contrato]],Tabla3[],22,FALSE)="","#N/A",IFERROR(VLOOKUP(Tabla1[[#This Row],[Nombre del Contrato]],Tabla3[],22,FALSE),"#N/A")))</f>
        <v/>
      </c>
      <c r="I126" s="81"/>
      <c r="J126" s="81"/>
      <c r="K126" s="75"/>
      <c r="L126" s="10" t="str">
        <f>IF(Tabla1[[#This Row],[Nombre del Contrato]]="","",IF(VLOOKUP(Tabla1[[#This Row],[Nombre del Contrato]],Tabla3[],6,FALSE)="","#N/A",IFERROR(VLOOKUP(Tabla1[[#This Row],[Nombre del Contrato]],Tabla3[],6,FALSE),"#N/A")))</f>
        <v/>
      </c>
      <c r="M126" s="55" t="str">
        <f>IF(Tabla1[[#This Row],[Nombre del Contrato]]="","",IF(VLOOKUP(Tabla1[[#This Row],[Nombre del Contrato]],Tabla3[],19,FALSE)="","#N/A",IFERROR(VLOOKUP(Tabla1[[#This Row],[Nombre del Contrato]],Tabla3[],19,FALSE),"#N/A")))</f>
        <v/>
      </c>
      <c r="N126" s="75"/>
      <c r="O126" s="75"/>
      <c r="P126" s="75"/>
      <c r="Q126" s="75"/>
      <c r="R126" s="75"/>
      <c r="S126" s="75"/>
      <c r="T126" s="75"/>
      <c r="U126" s="75"/>
      <c r="V126" s="75"/>
      <c r="W126" s="75"/>
      <c r="X126" s="75"/>
      <c r="Y126" s="75"/>
      <c r="Z126" s="75"/>
      <c r="AA126" s="75"/>
      <c r="AB126" s="75"/>
      <c r="AC126" s="75"/>
      <c r="AD126" s="75" t="str">
        <f>IF(SUM(Tabla1[[#This Row],[Primera Infancia]:[Adulto Mayor]])=0,"",SUM(Tabla1[[#This Row],[Primera Infancia]:[Adulto Mayor]]))</f>
        <v/>
      </c>
      <c r="AE126" s="75"/>
      <c r="AF126" s="75"/>
      <c r="AG126" s="10"/>
      <c r="AH126" s="10"/>
      <c r="AI126" s="88"/>
      <c r="AJ126" s="88"/>
      <c r="AK126" s="88"/>
      <c r="AL126" s="88"/>
      <c r="AM126" s="88"/>
      <c r="AN126" s="75"/>
      <c r="AO126" s="89"/>
      <c r="AP126" s="93"/>
      <c r="AQ126" s="84"/>
    </row>
    <row r="127" spans="2:43" ht="39.950000000000003" customHeight="1" thickTop="1" thickBot="1" x14ac:dyDescent="0.3">
      <c r="B127" s="78"/>
      <c r="C127" s="75"/>
      <c r="D127" s="75"/>
      <c r="E127" s="75"/>
      <c r="F127" s="10" t="str">
        <f>IF(Tabla1[[#This Row],[Nombre del Contrato]]="","",IF(VLOOKUP(Tabla1[[#This Row],[Nombre del Contrato]],Tabla3[],31,FALSE)="","#N/A",IFERROR(VLOOKUP(Tabla1[[#This Row],[Nombre del Contrato]],Tabla3[],31,FALSE),"#N/A")))</f>
        <v/>
      </c>
      <c r="G127" s="10" t="str">
        <f>IF(Tabla1[[#This Row],[Nombre del Contrato]]="","",IF(VLOOKUP(Tabla1[[#This Row],[Nombre del Contrato]],Tabla3[],20,FALSE)="","#N/A",IFERROR(VLOOKUP(Tabla1[[#This Row],[Nombre del Contrato]],Tabla3[],20,FALSE),"#N/A")))</f>
        <v/>
      </c>
      <c r="H127" s="47" t="str">
        <f>IF(Tabla1[[#This Row],[Nombre del Contrato]]="","",IF(VLOOKUP(Tabla1[[#This Row],[Nombre del Contrato]],Tabla3[],22,FALSE)="","#N/A",IFERROR(VLOOKUP(Tabla1[[#This Row],[Nombre del Contrato]],Tabla3[],22,FALSE),"#N/A")))</f>
        <v/>
      </c>
      <c r="I127" s="81"/>
      <c r="J127" s="81"/>
      <c r="K127" s="75"/>
      <c r="L127" s="10" t="str">
        <f>IF(Tabla1[[#This Row],[Nombre del Contrato]]="","",IF(VLOOKUP(Tabla1[[#This Row],[Nombre del Contrato]],Tabla3[],6,FALSE)="","#N/A",IFERROR(VLOOKUP(Tabla1[[#This Row],[Nombre del Contrato]],Tabla3[],6,FALSE),"#N/A")))</f>
        <v/>
      </c>
      <c r="M127" s="55" t="str">
        <f>IF(Tabla1[[#This Row],[Nombre del Contrato]]="","",IF(VLOOKUP(Tabla1[[#This Row],[Nombre del Contrato]],Tabla3[],19,FALSE)="","#N/A",IFERROR(VLOOKUP(Tabla1[[#This Row],[Nombre del Contrato]],Tabla3[],19,FALSE),"#N/A")))</f>
        <v/>
      </c>
      <c r="N127" s="75"/>
      <c r="O127" s="75"/>
      <c r="P127" s="75"/>
      <c r="Q127" s="75"/>
      <c r="R127" s="75"/>
      <c r="S127" s="75"/>
      <c r="T127" s="75"/>
      <c r="U127" s="75"/>
      <c r="V127" s="75"/>
      <c r="W127" s="75"/>
      <c r="X127" s="75"/>
      <c r="Y127" s="75"/>
      <c r="Z127" s="75"/>
      <c r="AA127" s="75"/>
      <c r="AB127" s="75"/>
      <c r="AC127" s="75"/>
      <c r="AD127" s="75" t="str">
        <f>IF(SUM(Tabla1[[#This Row],[Primera Infancia]:[Adulto Mayor]])=0,"",SUM(Tabla1[[#This Row],[Primera Infancia]:[Adulto Mayor]]))</f>
        <v/>
      </c>
      <c r="AE127" s="75"/>
      <c r="AF127" s="75"/>
      <c r="AG127" s="10"/>
      <c r="AH127" s="10"/>
      <c r="AI127" s="88"/>
      <c r="AJ127" s="88"/>
      <c r="AK127" s="88"/>
      <c r="AL127" s="88"/>
      <c r="AM127" s="88"/>
      <c r="AN127" s="75"/>
      <c r="AO127" s="89"/>
      <c r="AP127" s="93"/>
      <c r="AQ127" s="84"/>
    </row>
    <row r="128" spans="2:43" ht="39.950000000000003" customHeight="1" thickTop="1" thickBot="1" x14ac:dyDescent="0.3">
      <c r="B128" s="78"/>
      <c r="C128" s="75"/>
      <c r="D128" s="75"/>
      <c r="E128" s="75"/>
      <c r="F128" s="10" t="str">
        <f>IF(Tabla1[[#This Row],[Nombre del Contrato]]="","",IF(VLOOKUP(Tabla1[[#This Row],[Nombre del Contrato]],Tabla3[],31,FALSE)="","#N/A",IFERROR(VLOOKUP(Tabla1[[#This Row],[Nombre del Contrato]],Tabla3[],31,FALSE),"#N/A")))</f>
        <v/>
      </c>
      <c r="G128" s="10" t="str">
        <f>IF(Tabla1[[#This Row],[Nombre del Contrato]]="","",IF(VLOOKUP(Tabla1[[#This Row],[Nombre del Contrato]],Tabla3[],20,FALSE)="","#N/A",IFERROR(VLOOKUP(Tabla1[[#This Row],[Nombre del Contrato]],Tabla3[],20,FALSE),"#N/A")))</f>
        <v/>
      </c>
      <c r="H128" s="47" t="str">
        <f>IF(Tabla1[[#This Row],[Nombre del Contrato]]="","",IF(VLOOKUP(Tabla1[[#This Row],[Nombre del Contrato]],Tabla3[],22,FALSE)="","#N/A",IFERROR(VLOOKUP(Tabla1[[#This Row],[Nombre del Contrato]],Tabla3[],22,FALSE),"#N/A")))</f>
        <v/>
      </c>
      <c r="I128" s="81"/>
      <c r="J128" s="81"/>
      <c r="K128" s="75"/>
      <c r="L128" s="10" t="str">
        <f>IF(Tabla1[[#This Row],[Nombre del Contrato]]="","",IF(VLOOKUP(Tabla1[[#This Row],[Nombre del Contrato]],Tabla3[],6,FALSE)="","#N/A",IFERROR(VLOOKUP(Tabla1[[#This Row],[Nombre del Contrato]],Tabla3[],6,FALSE),"#N/A")))</f>
        <v/>
      </c>
      <c r="M128" s="55" t="str">
        <f>IF(Tabla1[[#This Row],[Nombre del Contrato]]="","",IF(VLOOKUP(Tabla1[[#This Row],[Nombre del Contrato]],Tabla3[],19,FALSE)="","#N/A",IFERROR(VLOOKUP(Tabla1[[#This Row],[Nombre del Contrato]],Tabla3[],19,FALSE),"#N/A")))</f>
        <v/>
      </c>
      <c r="N128" s="75"/>
      <c r="O128" s="75"/>
      <c r="P128" s="75"/>
      <c r="Q128" s="75"/>
      <c r="R128" s="75"/>
      <c r="S128" s="75"/>
      <c r="T128" s="75"/>
      <c r="U128" s="75"/>
      <c r="V128" s="75"/>
      <c r="W128" s="75"/>
      <c r="X128" s="75"/>
      <c r="Y128" s="75"/>
      <c r="Z128" s="75"/>
      <c r="AA128" s="75"/>
      <c r="AB128" s="75"/>
      <c r="AC128" s="75"/>
      <c r="AD128" s="75" t="str">
        <f>IF(SUM(Tabla1[[#This Row],[Primera Infancia]:[Adulto Mayor]])=0,"",SUM(Tabla1[[#This Row],[Primera Infancia]:[Adulto Mayor]]))</f>
        <v/>
      </c>
      <c r="AE128" s="75"/>
      <c r="AF128" s="75"/>
      <c r="AG128" s="10"/>
      <c r="AH128" s="10"/>
      <c r="AI128" s="88"/>
      <c r="AJ128" s="88"/>
      <c r="AK128" s="88"/>
      <c r="AL128" s="88"/>
      <c r="AM128" s="88"/>
      <c r="AN128" s="75"/>
      <c r="AO128" s="89"/>
      <c r="AP128" s="93"/>
      <c r="AQ128" s="84"/>
    </row>
    <row r="129" spans="2:43" ht="39.950000000000003" customHeight="1" thickTop="1" thickBot="1" x14ac:dyDescent="0.3">
      <c r="B129" s="78"/>
      <c r="C129" s="75"/>
      <c r="D129" s="75"/>
      <c r="E129" s="75"/>
      <c r="F129" s="10" t="str">
        <f>IF(Tabla1[[#This Row],[Nombre del Contrato]]="","",IF(VLOOKUP(Tabla1[[#This Row],[Nombre del Contrato]],Tabla3[],31,FALSE)="","#N/A",IFERROR(VLOOKUP(Tabla1[[#This Row],[Nombre del Contrato]],Tabla3[],31,FALSE),"#N/A")))</f>
        <v/>
      </c>
      <c r="G129" s="10" t="str">
        <f>IF(Tabla1[[#This Row],[Nombre del Contrato]]="","",IF(VLOOKUP(Tabla1[[#This Row],[Nombre del Contrato]],Tabla3[],20,FALSE)="","#N/A",IFERROR(VLOOKUP(Tabla1[[#This Row],[Nombre del Contrato]],Tabla3[],20,FALSE),"#N/A")))</f>
        <v/>
      </c>
      <c r="H129" s="47" t="str">
        <f>IF(Tabla1[[#This Row],[Nombre del Contrato]]="","",IF(VLOOKUP(Tabla1[[#This Row],[Nombre del Contrato]],Tabla3[],22,FALSE)="","#N/A",IFERROR(VLOOKUP(Tabla1[[#This Row],[Nombre del Contrato]],Tabla3[],22,FALSE),"#N/A")))</f>
        <v/>
      </c>
      <c r="I129" s="81"/>
      <c r="J129" s="81"/>
      <c r="K129" s="75"/>
      <c r="L129" s="10" t="str">
        <f>IF(Tabla1[[#This Row],[Nombre del Contrato]]="","",IF(VLOOKUP(Tabla1[[#This Row],[Nombre del Contrato]],Tabla3[],6,FALSE)="","#N/A",IFERROR(VLOOKUP(Tabla1[[#This Row],[Nombre del Contrato]],Tabla3[],6,FALSE),"#N/A")))</f>
        <v/>
      </c>
      <c r="M129" s="55" t="str">
        <f>IF(Tabla1[[#This Row],[Nombre del Contrato]]="","",IF(VLOOKUP(Tabla1[[#This Row],[Nombre del Contrato]],Tabla3[],19,FALSE)="","#N/A",IFERROR(VLOOKUP(Tabla1[[#This Row],[Nombre del Contrato]],Tabla3[],19,FALSE),"#N/A")))</f>
        <v/>
      </c>
      <c r="N129" s="75"/>
      <c r="O129" s="75"/>
      <c r="P129" s="75"/>
      <c r="Q129" s="75"/>
      <c r="R129" s="75"/>
      <c r="S129" s="75"/>
      <c r="T129" s="75"/>
      <c r="U129" s="75"/>
      <c r="V129" s="75"/>
      <c r="W129" s="75"/>
      <c r="X129" s="75"/>
      <c r="Y129" s="75"/>
      <c r="Z129" s="75"/>
      <c r="AA129" s="75"/>
      <c r="AB129" s="75"/>
      <c r="AC129" s="75"/>
      <c r="AD129" s="75" t="str">
        <f>IF(SUM(Tabla1[[#This Row],[Primera Infancia]:[Adulto Mayor]])=0,"",SUM(Tabla1[[#This Row],[Primera Infancia]:[Adulto Mayor]]))</f>
        <v/>
      </c>
      <c r="AE129" s="75"/>
      <c r="AF129" s="75"/>
      <c r="AG129" s="10"/>
      <c r="AH129" s="10"/>
      <c r="AI129" s="88"/>
      <c r="AJ129" s="88"/>
      <c r="AK129" s="88"/>
      <c r="AL129" s="88"/>
      <c r="AM129" s="88"/>
      <c r="AN129" s="75"/>
      <c r="AO129" s="89"/>
      <c r="AP129" s="93"/>
      <c r="AQ129" s="84"/>
    </row>
    <row r="130" spans="2:43" ht="39.950000000000003" customHeight="1" thickTop="1" thickBot="1" x14ac:dyDescent="0.3">
      <c r="B130" s="78"/>
      <c r="C130" s="75"/>
      <c r="D130" s="75"/>
      <c r="E130" s="75"/>
      <c r="F130" s="10" t="str">
        <f>IF(Tabla1[[#This Row],[Nombre del Contrato]]="","",IF(VLOOKUP(Tabla1[[#This Row],[Nombre del Contrato]],Tabla3[],31,FALSE)="","#N/A",IFERROR(VLOOKUP(Tabla1[[#This Row],[Nombre del Contrato]],Tabla3[],31,FALSE),"#N/A")))</f>
        <v/>
      </c>
      <c r="G130" s="10" t="str">
        <f>IF(Tabla1[[#This Row],[Nombre del Contrato]]="","",IF(VLOOKUP(Tabla1[[#This Row],[Nombre del Contrato]],Tabla3[],20,FALSE)="","#N/A",IFERROR(VLOOKUP(Tabla1[[#This Row],[Nombre del Contrato]],Tabla3[],20,FALSE),"#N/A")))</f>
        <v/>
      </c>
      <c r="H130" s="47" t="str">
        <f>IF(Tabla1[[#This Row],[Nombre del Contrato]]="","",IF(VLOOKUP(Tabla1[[#This Row],[Nombre del Contrato]],Tabla3[],22,FALSE)="","#N/A",IFERROR(VLOOKUP(Tabla1[[#This Row],[Nombre del Contrato]],Tabla3[],22,FALSE),"#N/A")))</f>
        <v/>
      </c>
      <c r="I130" s="81"/>
      <c r="J130" s="81"/>
      <c r="K130" s="75"/>
      <c r="L130" s="10" t="str">
        <f>IF(Tabla1[[#This Row],[Nombre del Contrato]]="","",IF(VLOOKUP(Tabla1[[#This Row],[Nombre del Contrato]],Tabla3[],6,FALSE)="","#N/A",IFERROR(VLOOKUP(Tabla1[[#This Row],[Nombre del Contrato]],Tabla3[],6,FALSE),"#N/A")))</f>
        <v/>
      </c>
      <c r="M130" s="55" t="str">
        <f>IF(Tabla1[[#This Row],[Nombre del Contrato]]="","",IF(VLOOKUP(Tabla1[[#This Row],[Nombre del Contrato]],Tabla3[],19,FALSE)="","#N/A",IFERROR(VLOOKUP(Tabla1[[#This Row],[Nombre del Contrato]],Tabla3[],19,FALSE),"#N/A")))</f>
        <v/>
      </c>
      <c r="N130" s="75"/>
      <c r="O130" s="75"/>
      <c r="P130" s="75"/>
      <c r="Q130" s="75"/>
      <c r="R130" s="75"/>
      <c r="S130" s="75"/>
      <c r="T130" s="75"/>
      <c r="U130" s="75"/>
      <c r="V130" s="75"/>
      <c r="W130" s="75"/>
      <c r="X130" s="75"/>
      <c r="Y130" s="75"/>
      <c r="Z130" s="75"/>
      <c r="AA130" s="75"/>
      <c r="AB130" s="75"/>
      <c r="AC130" s="75"/>
      <c r="AD130" s="75" t="str">
        <f>IF(SUM(Tabla1[[#This Row],[Primera Infancia]:[Adulto Mayor]])=0,"",SUM(Tabla1[[#This Row],[Primera Infancia]:[Adulto Mayor]]))</f>
        <v/>
      </c>
      <c r="AE130" s="75"/>
      <c r="AF130" s="75"/>
      <c r="AG130" s="10"/>
      <c r="AH130" s="10"/>
      <c r="AI130" s="88"/>
      <c r="AJ130" s="88"/>
      <c r="AK130" s="88"/>
      <c r="AL130" s="88"/>
      <c r="AM130" s="88"/>
      <c r="AN130" s="75"/>
      <c r="AO130" s="89"/>
      <c r="AP130" s="93"/>
      <c r="AQ130" s="84"/>
    </row>
    <row r="131" spans="2:43" ht="39.950000000000003" customHeight="1" thickTop="1" thickBot="1" x14ac:dyDescent="0.3">
      <c r="B131" s="78"/>
      <c r="C131" s="75"/>
      <c r="D131" s="75"/>
      <c r="E131" s="75"/>
      <c r="F131" s="10" t="str">
        <f>IF(Tabla1[[#This Row],[Nombre del Contrato]]="","",IF(VLOOKUP(Tabla1[[#This Row],[Nombre del Contrato]],Tabla3[],31,FALSE)="","#N/A",IFERROR(VLOOKUP(Tabla1[[#This Row],[Nombre del Contrato]],Tabla3[],31,FALSE),"#N/A")))</f>
        <v/>
      </c>
      <c r="G131" s="10" t="str">
        <f>IF(Tabla1[[#This Row],[Nombre del Contrato]]="","",IF(VLOOKUP(Tabla1[[#This Row],[Nombre del Contrato]],Tabla3[],20,FALSE)="","#N/A",IFERROR(VLOOKUP(Tabla1[[#This Row],[Nombre del Contrato]],Tabla3[],20,FALSE),"#N/A")))</f>
        <v/>
      </c>
      <c r="H131" s="47" t="str">
        <f>IF(Tabla1[[#This Row],[Nombre del Contrato]]="","",IF(VLOOKUP(Tabla1[[#This Row],[Nombre del Contrato]],Tabla3[],22,FALSE)="","#N/A",IFERROR(VLOOKUP(Tabla1[[#This Row],[Nombre del Contrato]],Tabla3[],22,FALSE),"#N/A")))</f>
        <v/>
      </c>
      <c r="I131" s="81"/>
      <c r="J131" s="81"/>
      <c r="K131" s="75"/>
      <c r="L131" s="10" t="str">
        <f>IF(Tabla1[[#This Row],[Nombre del Contrato]]="","",IF(VLOOKUP(Tabla1[[#This Row],[Nombre del Contrato]],Tabla3[],6,FALSE)="","#N/A",IFERROR(VLOOKUP(Tabla1[[#This Row],[Nombre del Contrato]],Tabla3[],6,FALSE),"#N/A")))</f>
        <v/>
      </c>
      <c r="M131" s="55" t="str">
        <f>IF(Tabla1[[#This Row],[Nombre del Contrato]]="","",IF(VLOOKUP(Tabla1[[#This Row],[Nombre del Contrato]],Tabla3[],19,FALSE)="","#N/A",IFERROR(VLOOKUP(Tabla1[[#This Row],[Nombre del Contrato]],Tabla3[],19,FALSE),"#N/A")))</f>
        <v/>
      </c>
      <c r="N131" s="75"/>
      <c r="O131" s="75"/>
      <c r="P131" s="75"/>
      <c r="Q131" s="75"/>
      <c r="R131" s="75"/>
      <c r="S131" s="75"/>
      <c r="T131" s="75"/>
      <c r="U131" s="75"/>
      <c r="V131" s="75"/>
      <c r="W131" s="75"/>
      <c r="X131" s="75"/>
      <c r="Y131" s="75"/>
      <c r="Z131" s="75"/>
      <c r="AA131" s="75"/>
      <c r="AB131" s="75"/>
      <c r="AC131" s="75"/>
      <c r="AD131" s="75" t="str">
        <f>IF(SUM(Tabla1[[#This Row],[Primera Infancia]:[Adulto Mayor]])=0,"",SUM(Tabla1[[#This Row],[Primera Infancia]:[Adulto Mayor]]))</f>
        <v/>
      </c>
      <c r="AE131" s="75"/>
      <c r="AF131" s="75"/>
      <c r="AG131" s="10"/>
      <c r="AH131" s="10"/>
      <c r="AI131" s="88"/>
      <c r="AJ131" s="88"/>
      <c r="AK131" s="88"/>
      <c r="AL131" s="88"/>
      <c r="AM131" s="88"/>
      <c r="AN131" s="75"/>
      <c r="AO131" s="89"/>
      <c r="AP131" s="93"/>
      <c r="AQ131" s="84"/>
    </row>
    <row r="132" spans="2:43" ht="39.950000000000003" customHeight="1" thickTop="1" thickBot="1" x14ac:dyDescent="0.3">
      <c r="B132" s="78"/>
      <c r="C132" s="75"/>
      <c r="D132" s="75"/>
      <c r="E132" s="75"/>
      <c r="F132" s="10" t="str">
        <f>IF(Tabla1[[#This Row],[Nombre del Contrato]]="","",IF(VLOOKUP(Tabla1[[#This Row],[Nombre del Contrato]],Tabla3[],31,FALSE)="","#N/A",IFERROR(VLOOKUP(Tabla1[[#This Row],[Nombre del Contrato]],Tabla3[],31,FALSE),"#N/A")))</f>
        <v/>
      </c>
      <c r="G132" s="10" t="str">
        <f>IF(Tabla1[[#This Row],[Nombre del Contrato]]="","",IF(VLOOKUP(Tabla1[[#This Row],[Nombre del Contrato]],Tabla3[],20,FALSE)="","#N/A",IFERROR(VLOOKUP(Tabla1[[#This Row],[Nombre del Contrato]],Tabla3[],20,FALSE),"#N/A")))</f>
        <v/>
      </c>
      <c r="H132" s="47" t="str">
        <f>IF(Tabla1[[#This Row],[Nombre del Contrato]]="","",IF(VLOOKUP(Tabla1[[#This Row],[Nombre del Contrato]],Tabla3[],22,FALSE)="","#N/A",IFERROR(VLOOKUP(Tabla1[[#This Row],[Nombre del Contrato]],Tabla3[],22,FALSE),"#N/A")))</f>
        <v/>
      </c>
      <c r="I132" s="81"/>
      <c r="J132" s="81"/>
      <c r="K132" s="75"/>
      <c r="L132" s="10" t="str">
        <f>IF(Tabla1[[#This Row],[Nombre del Contrato]]="","",IF(VLOOKUP(Tabla1[[#This Row],[Nombre del Contrato]],Tabla3[],6,FALSE)="","#N/A",IFERROR(VLOOKUP(Tabla1[[#This Row],[Nombre del Contrato]],Tabla3[],6,FALSE),"#N/A")))</f>
        <v/>
      </c>
      <c r="M132" s="55" t="str">
        <f>IF(Tabla1[[#This Row],[Nombre del Contrato]]="","",IF(VLOOKUP(Tabla1[[#This Row],[Nombre del Contrato]],Tabla3[],19,FALSE)="","#N/A",IFERROR(VLOOKUP(Tabla1[[#This Row],[Nombre del Contrato]],Tabla3[],19,FALSE),"#N/A")))</f>
        <v/>
      </c>
      <c r="N132" s="75"/>
      <c r="O132" s="75"/>
      <c r="P132" s="75"/>
      <c r="Q132" s="75"/>
      <c r="R132" s="75"/>
      <c r="S132" s="75"/>
      <c r="T132" s="75"/>
      <c r="U132" s="75"/>
      <c r="V132" s="75"/>
      <c r="W132" s="75"/>
      <c r="X132" s="75"/>
      <c r="Y132" s="75"/>
      <c r="Z132" s="75"/>
      <c r="AA132" s="75"/>
      <c r="AB132" s="75"/>
      <c r="AC132" s="75"/>
      <c r="AD132" s="75" t="str">
        <f>IF(SUM(Tabla1[[#This Row],[Primera Infancia]:[Adulto Mayor]])=0,"",SUM(Tabla1[[#This Row],[Primera Infancia]:[Adulto Mayor]]))</f>
        <v/>
      </c>
      <c r="AE132" s="75"/>
      <c r="AF132" s="75"/>
      <c r="AG132" s="10"/>
      <c r="AH132" s="10"/>
      <c r="AI132" s="88"/>
      <c r="AJ132" s="88"/>
      <c r="AK132" s="88"/>
      <c r="AL132" s="88"/>
      <c r="AM132" s="88"/>
      <c r="AN132" s="75"/>
      <c r="AO132" s="89"/>
      <c r="AP132" s="93"/>
      <c r="AQ132" s="84"/>
    </row>
    <row r="133" spans="2:43" ht="39.950000000000003" customHeight="1" thickTop="1" thickBot="1" x14ac:dyDescent="0.3">
      <c r="B133" s="78"/>
      <c r="C133" s="75"/>
      <c r="D133" s="75"/>
      <c r="E133" s="75"/>
      <c r="F133" s="10" t="str">
        <f>IF(Tabla1[[#This Row],[Nombre del Contrato]]="","",IF(VLOOKUP(Tabla1[[#This Row],[Nombre del Contrato]],Tabla3[],31,FALSE)="","#N/A",IFERROR(VLOOKUP(Tabla1[[#This Row],[Nombre del Contrato]],Tabla3[],31,FALSE),"#N/A")))</f>
        <v/>
      </c>
      <c r="G133" s="10" t="str">
        <f>IF(Tabla1[[#This Row],[Nombre del Contrato]]="","",IF(VLOOKUP(Tabla1[[#This Row],[Nombre del Contrato]],Tabla3[],20,FALSE)="","#N/A",IFERROR(VLOOKUP(Tabla1[[#This Row],[Nombre del Contrato]],Tabla3[],20,FALSE),"#N/A")))</f>
        <v/>
      </c>
      <c r="H133" s="47" t="str">
        <f>IF(Tabla1[[#This Row],[Nombre del Contrato]]="","",IF(VLOOKUP(Tabla1[[#This Row],[Nombre del Contrato]],Tabla3[],22,FALSE)="","#N/A",IFERROR(VLOOKUP(Tabla1[[#This Row],[Nombre del Contrato]],Tabla3[],22,FALSE),"#N/A")))</f>
        <v/>
      </c>
      <c r="I133" s="81"/>
      <c r="J133" s="81"/>
      <c r="K133" s="75"/>
      <c r="L133" s="10" t="str">
        <f>IF(Tabla1[[#This Row],[Nombre del Contrato]]="","",IF(VLOOKUP(Tabla1[[#This Row],[Nombre del Contrato]],Tabla3[],6,FALSE)="","#N/A",IFERROR(VLOOKUP(Tabla1[[#This Row],[Nombre del Contrato]],Tabla3[],6,FALSE),"#N/A")))</f>
        <v/>
      </c>
      <c r="M133" s="55" t="str">
        <f>IF(Tabla1[[#This Row],[Nombre del Contrato]]="","",IF(VLOOKUP(Tabla1[[#This Row],[Nombre del Contrato]],Tabla3[],19,FALSE)="","#N/A",IFERROR(VLOOKUP(Tabla1[[#This Row],[Nombre del Contrato]],Tabla3[],19,FALSE),"#N/A")))</f>
        <v/>
      </c>
      <c r="N133" s="75"/>
      <c r="O133" s="75"/>
      <c r="P133" s="75"/>
      <c r="Q133" s="75"/>
      <c r="R133" s="75"/>
      <c r="S133" s="75"/>
      <c r="T133" s="75"/>
      <c r="U133" s="75"/>
      <c r="V133" s="75"/>
      <c r="W133" s="75"/>
      <c r="X133" s="75"/>
      <c r="Y133" s="75"/>
      <c r="Z133" s="75"/>
      <c r="AA133" s="75"/>
      <c r="AB133" s="75"/>
      <c r="AC133" s="75"/>
      <c r="AD133" s="75" t="str">
        <f>IF(SUM(Tabla1[[#This Row],[Primera Infancia]:[Adulto Mayor]])=0,"",SUM(Tabla1[[#This Row],[Primera Infancia]:[Adulto Mayor]]))</f>
        <v/>
      </c>
      <c r="AE133" s="75"/>
      <c r="AF133" s="75"/>
      <c r="AG133" s="10"/>
      <c r="AH133" s="10"/>
      <c r="AI133" s="88"/>
      <c r="AJ133" s="88"/>
      <c r="AK133" s="88"/>
      <c r="AL133" s="88"/>
      <c r="AM133" s="88"/>
      <c r="AN133" s="75"/>
      <c r="AO133" s="89"/>
      <c r="AP133" s="93"/>
      <c r="AQ133" s="84"/>
    </row>
    <row r="134" spans="2:43" ht="39.950000000000003" customHeight="1" thickTop="1" thickBot="1" x14ac:dyDescent="0.3">
      <c r="B134" s="78"/>
      <c r="C134" s="75"/>
      <c r="D134" s="75"/>
      <c r="E134" s="75"/>
      <c r="F134" s="10" t="str">
        <f>IF(Tabla1[[#This Row],[Nombre del Contrato]]="","",IF(VLOOKUP(Tabla1[[#This Row],[Nombre del Contrato]],Tabla3[],31,FALSE)="","#N/A",IFERROR(VLOOKUP(Tabla1[[#This Row],[Nombre del Contrato]],Tabla3[],31,FALSE),"#N/A")))</f>
        <v/>
      </c>
      <c r="G134" s="10" t="str">
        <f>IF(Tabla1[[#This Row],[Nombre del Contrato]]="","",IF(VLOOKUP(Tabla1[[#This Row],[Nombre del Contrato]],Tabla3[],20,FALSE)="","#N/A",IFERROR(VLOOKUP(Tabla1[[#This Row],[Nombre del Contrato]],Tabla3[],20,FALSE),"#N/A")))</f>
        <v/>
      </c>
      <c r="H134" s="47" t="str">
        <f>IF(Tabla1[[#This Row],[Nombre del Contrato]]="","",IF(VLOOKUP(Tabla1[[#This Row],[Nombre del Contrato]],Tabla3[],22,FALSE)="","#N/A",IFERROR(VLOOKUP(Tabla1[[#This Row],[Nombre del Contrato]],Tabla3[],22,FALSE),"#N/A")))</f>
        <v/>
      </c>
      <c r="I134" s="81"/>
      <c r="J134" s="81"/>
      <c r="K134" s="75"/>
      <c r="L134" s="10" t="str">
        <f>IF(Tabla1[[#This Row],[Nombre del Contrato]]="","",IF(VLOOKUP(Tabla1[[#This Row],[Nombre del Contrato]],Tabla3[],6,FALSE)="","#N/A",IFERROR(VLOOKUP(Tabla1[[#This Row],[Nombre del Contrato]],Tabla3[],6,FALSE),"#N/A")))</f>
        <v/>
      </c>
      <c r="M134" s="55" t="str">
        <f>IF(Tabla1[[#This Row],[Nombre del Contrato]]="","",IF(VLOOKUP(Tabla1[[#This Row],[Nombre del Contrato]],Tabla3[],19,FALSE)="","#N/A",IFERROR(VLOOKUP(Tabla1[[#This Row],[Nombre del Contrato]],Tabla3[],19,FALSE),"#N/A")))</f>
        <v/>
      </c>
      <c r="N134" s="75"/>
      <c r="O134" s="75"/>
      <c r="P134" s="75"/>
      <c r="Q134" s="75"/>
      <c r="R134" s="75"/>
      <c r="S134" s="75"/>
      <c r="T134" s="75"/>
      <c r="U134" s="75"/>
      <c r="V134" s="75"/>
      <c r="W134" s="75"/>
      <c r="X134" s="75"/>
      <c r="Y134" s="75"/>
      <c r="Z134" s="75"/>
      <c r="AA134" s="75"/>
      <c r="AB134" s="75"/>
      <c r="AC134" s="75"/>
      <c r="AD134" s="75" t="str">
        <f>IF(SUM(Tabla1[[#This Row],[Primera Infancia]:[Adulto Mayor]])=0,"",SUM(Tabla1[[#This Row],[Primera Infancia]:[Adulto Mayor]]))</f>
        <v/>
      </c>
      <c r="AE134" s="75"/>
      <c r="AF134" s="75"/>
      <c r="AG134" s="10"/>
      <c r="AH134" s="10"/>
      <c r="AI134" s="88"/>
      <c r="AJ134" s="88"/>
      <c r="AK134" s="88"/>
      <c r="AL134" s="88"/>
      <c r="AM134" s="88"/>
      <c r="AN134" s="75"/>
      <c r="AO134" s="89"/>
      <c r="AP134" s="93"/>
      <c r="AQ134" s="84"/>
    </row>
    <row r="135" spans="2:43" ht="39.950000000000003" customHeight="1" thickTop="1" thickBot="1" x14ac:dyDescent="0.3">
      <c r="B135" s="78"/>
      <c r="C135" s="75"/>
      <c r="D135" s="75"/>
      <c r="E135" s="75"/>
      <c r="F135" s="10" t="str">
        <f>IF(Tabla1[[#This Row],[Nombre del Contrato]]="","",IF(VLOOKUP(Tabla1[[#This Row],[Nombre del Contrato]],Tabla3[],31,FALSE)="","#N/A",IFERROR(VLOOKUP(Tabla1[[#This Row],[Nombre del Contrato]],Tabla3[],31,FALSE),"#N/A")))</f>
        <v/>
      </c>
      <c r="G135" s="10" t="str">
        <f>IF(Tabla1[[#This Row],[Nombre del Contrato]]="","",IF(VLOOKUP(Tabla1[[#This Row],[Nombre del Contrato]],Tabla3[],20,FALSE)="","#N/A",IFERROR(VLOOKUP(Tabla1[[#This Row],[Nombre del Contrato]],Tabla3[],20,FALSE),"#N/A")))</f>
        <v/>
      </c>
      <c r="H135" s="47" t="str">
        <f>IF(Tabla1[[#This Row],[Nombre del Contrato]]="","",IF(VLOOKUP(Tabla1[[#This Row],[Nombre del Contrato]],Tabla3[],22,FALSE)="","#N/A",IFERROR(VLOOKUP(Tabla1[[#This Row],[Nombre del Contrato]],Tabla3[],22,FALSE),"#N/A")))</f>
        <v/>
      </c>
      <c r="I135" s="81"/>
      <c r="J135" s="81"/>
      <c r="K135" s="75"/>
      <c r="L135" s="10" t="str">
        <f>IF(Tabla1[[#This Row],[Nombre del Contrato]]="","",IF(VLOOKUP(Tabla1[[#This Row],[Nombre del Contrato]],Tabla3[],6,FALSE)="","#N/A",IFERROR(VLOOKUP(Tabla1[[#This Row],[Nombre del Contrato]],Tabla3[],6,FALSE),"#N/A")))</f>
        <v/>
      </c>
      <c r="M135" s="55" t="str">
        <f>IF(Tabla1[[#This Row],[Nombre del Contrato]]="","",IF(VLOOKUP(Tabla1[[#This Row],[Nombre del Contrato]],Tabla3[],19,FALSE)="","#N/A",IFERROR(VLOOKUP(Tabla1[[#This Row],[Nombre del Contrato]],Tabla3[],19,FALSE),"#N/A")))</f>
        <v/>
      </c>
      <c r="N135" s="75"/>
      <c r="O135" s="75"/>
      <c r="P135" s="75"/>
      <c r="Q135" s="75"/>
      <c r="R135" s="75"/>
      <c r="S135" s="75"/>
      <c r="T135" s="75"/>
      <c r="U135" s="75"/>
      <c r="V135" s="75"/>
      <c r="W135" s="75"/>
      <c r="X135" s="75"/>
      <c r="Y135" s="75"/>
      <c r="Z135" s="75"/>
      <c r="AA135" s="75"/>
      <c r="AB135" s="75"/>
      <c r="AC135" s="75"/>
      <c r="AD135" s="75" t="str">
        <f>IF(SUM(Tabla1[[#This Row],[Primera Infancia]:[Adulto Mayor]])=0,"",SUM(Tabla1[[#This Row],[Primera Infancia]:[Adulto Mayor]]))</f>
        <v/>
      </c>
      <c r="AE135" s="75"/>
      <c r="AF135" s="75"/>
      <c r="AG135" s="10"/>
      <c r="AH135" s="10"/>
      <c r="AI135" s="88"/>
      <c r="AJ135" s="88"/>
      <c r="AK135" s="88"/>
      <c r="AL135" s="88"/>
      <c r="AM135" s="88"/>
      <c r="AN135" s="75"/>
      <c r="AO135" s="89"/>
      <c r="AP135" s="93"/>
      <c r="AQ135" s="84"/>
    </row>
    <row r="136" spans="2:43" ht="39.950000000000003" customHeight="1" thickTop="1" thickBot="1" x14ac:dyDescent="0.3">
      <c r="B136" s="78"/>
      <c r="C136" s="75"/>
      <c r="D136" s="75"/>
      <c r="E136" s="75"/>
      <c r="F136" s="10" t="str">
        <f>IF(Tabla1[[#This Row],[Nombre del Contrato]]="","",IF(VLOOKUP(Tabla1[[#This Row],[Nombre del Contrato]],Tabla3[],31,FALSE)="","#N/A",IFERROR(VLOOKUP(Tabla1[[#This Row],[Nombre del Contrato]],Tabla3[],31,FALSE),"#N/A")))</f>
        <v/>
      </c>
      <c r="G136" s="10" t="str">
        <f>IF(Tabla1[[#This Row],[Nombre del Contrato]]="","",IF(VLOOKUP(Tabla1[[#This Row],[Nombre del Contrato]],Tabla3[],20,FALSE)="","#N/A",IFERROR(VLOOKUP(Tabla1[[#This Row],[Nombre del Contrato]],Tabla3[],20,FALSE),"#N/A")))</f>
        <v/>
      </c>
      <c r="H136" s="47" t="str">
        <f>IF(Tabla1[[#This Row],[Nombre del Contrato]]="","",IF(VLOOKUP(Tabla1[[#This Row],[Nombre del Contrato]],Tabla3[],22,FALSE)="","#N/A",IFERROR(VLOOKUP(Tabla1[[#This Row],[Nombre del Contrato]],Tabla3[],22,FALSE),"#N/A")))</f>
        <v/>
      </c>
      <c r="I136" s="81"/>
      <c r="J136" s="81"/>
      <c r="K136" s="75"/>
      <c r="L136" s="10" t="str">
        <f>IF(Tabla1[[#This Row],[Nombre del Contrato]]="","",IF(VLOOKUP(Tabla1[[#This Row],[Nombre del Contrato]],Tabla3[],6,FALSE)="","#N/A",IFERROR(VLOOKUP(Tabla1[[#This Row],[Nombre del Contrato]],Tabla3[],6,FALSE),"#N/A")))</f>
        <v/>
      </c>
      <c r="M136" s="55" t="str">
        <f>IF(Tabla1[[#This Row],[Nombre del Contrato]]="","",IF(VLOOKUP(Tabla1[[#This Row],[Nombre del Contrato]],Tabla3[],19,FALSE)="","#N/A",IFERROR(VLOOKUP(Tabla1[[#This Row],[Nombre del Contrato]],Tabla3[],19,FALSE),"#N/A")))</f>
        <v/>
      </c>
      <c r="N136" s="75"/>
      <c r="O136" s="75"/>
      <c r="P136" s="75"/>
      <c r="Q136" s="75"/>
      <c r="R136" s="75"/>
      <c r="S136" s="75"/>
      <c r="T136" s="75"/>
      <c r="U136" s="75"/>
      <c r="V136" s="75"/>
      <c r="W136" s="75"/>
      <c r="X136" s="75"/>
      <c r="Y136" s="75"/>
      <c r="Z136" s="75"/>
      <c r="AA136" s="75"/>
      <c r="AB136" s="75"/>
      <c r="AC136" s="75"/>
      <c r="AD136" s="75" t="str">
        <f>IF(SUM(Tabla1[[#This Row],[Primera Infancia]:[Adulto Mayor]])=0,"",SUM(Tabla1[[#This Row],[Primera Infancia]:[Adulto Mayor]]))</f>
        <v/>
      </c>
      <c r="AE136" s="75"/>
      <c r="AF136" s="75"/>
      <c r="AG136" s="10"/>
      <c r="AH136" s="10"/>
      <c r="AI136" s="88"/>
      <c r="AJ136" s="88"/>
      <c r="AK136" s="88"/>
      <c r="AL136" s="88"/>
      <c r="AM136" s="88"/>
      <c r="AN136" s="75"/>
      <c r="AO136" s="89"/>
      <c r="AP136" s="93"/>
      <c r="AQ136" s="84"/>
    </row>
    <row r="137" spans="2:43" ht="39.950000000000003" customHeight="1" thickTop="1" thickBot="1" x14ac:dyDescent="0.3">
      <c r="B137" s="78"/>
      <c r="C137" s="75"/>
      <c r="D137" s="75"/>
      <c r="E137" s="75"/>
      <c r="F137" s="10" t="str">
        <f>IF(Tabla1[[#This Row],[Nombre del Contrato]]="","",IF(VLOOKUP(Tabla1[[#This Row],[Nombre del Contrato]],Tabla3[],31,FALSE)="","#N/A",IFERROR(VLOOKUP(Tabla1[[#This Row],[Nombre del Contrato]],Tabla3[],31,FALSE),"#N/A")))</f>
        <v/>
      </c>
      <c r="G137" s="10" t="str">
        <f>IF(Tabla1[[#This Row],[Nombre del Contrato]]="","",IF(VLOOKUP(Tabla1[[#This Row],[Nombre del Contrato]],Tabla3[],20,FALSE)="","#N/A",IFERROR(VLOOKUP(Tabla1[[#This Row],[Nombre del Contrato]],Tabla3[],20,FALSE),"#N/A")))</f>
        <v/>
      </c>
      <c r="H137" s="47" t="str">
        <f>IF(Tabla1[[#This Row],[Nombre del Contrato]]="","",IF(VLOOKUP(Tabla1[[#This Row],[Nombre del Contrato]],Tabla3[],22,FALSE)="","#N/A",IFERROR(VLOOKUP(Tabla1[[#This Row],[Nombre del Contrato]],Tabla3[],22,FALSE),"#N/A")))</f>
        <v/>
      </c>
      <c r="I137" s="81"/>
      <c r="J137" s="81"/>
      <c r="K137" s="75"/>
      <c r="L137" s="10" t="str">
        <f>IF(Tabla1[[#This Row],[Nombre del Contrato]]="","",IF(VLOOKUP(Tabla1[[#This Row],[Nombre del Contrato]],Tabla3[],6,FALSE)="","#N/A",IFERROR(VLOOKUP(Tabla1[[#This Row],[Nombre del Contrato]],Tabla3[],6,FALSE),"#N/A")))</f>
        <v/>
      </c>
      <c r="M137" s="55" t="str">
        <f>IF(Tabla1[[#This Row],[Nombre del Contrato]]="","",IF(VLOOKUP(Tabla1[[#This Row],[Nombre del Contrato]],Tabla3[],19,FALSE)="","#N/A",IFERROR(VLOOKUP(Tabla1[[#This Row],[Nombre del Contrato]],Tabla3[],19,FALSE),"#N/A")))</f>
        <v/>
      </c>
      <c r="N137" s="75"/>
      <c r="O137" s="75"/>
      <c r="P137" s="75"/>
      <c r="Q137" s="75"/>
      <c r="R137" s="75"/>
      <c r="S137" s="75"/>
      <c r="T137" s="75"/>
      <c r="U137" s="75"/>
      <c r="V137" s="75"/>
      <c r="W137" s="75"/>
      <c r="X137" s="75"/>
      <c r="Y137" s="75"/>
      <c r="Z137" s="75"/>
      <c r="AA137" s="75"/>
      <c r="AB137" s="75"/>
      <c r="AC137" s="75"/>
      <c r="AD137" s="75" t="str">
        <f>IF(SUM(Tabla1[[#This Row],[Primera Infancia]:[Adulto Mayor]])=0,"",SUM(Tabla1[[#This Row],[Primera Infancia]:[Adulto Mayor]]))</f>
        <v/>
      </c>
      <c r="AE137" s="75"/>
      <c r="AF137" s="75"/>
      <c r="AG137" s="10"/>
      <c r="AH137" s="10"/>
      <c r="AI137" s="88"/>
      <c r="AJ137" s="88"/>
      <c r="AK137" s="88"/>
      <c r="AL137" s="88"/>
      <c r="AM137" s="88"/>
      <c r="AN137" s="75"/>
      <c r="AO137" s="89"/>
      <c r="AP137" s="93"/>
      <c r="AQ137" s="84"/>
    </row>
    <row r="138" spans="2:43" ht="39.950000000000003" customHeight="1" thickTop="1" thickBot="1" x14ac:dyDescent="0.3">
      <c r="B138" s="78"/>
      <c r="C138" s="75"/>
      <c r="D138" s="75"/>
      <c r="E138" s="75"/>
      <c r="F138" s="10" t="str">
        <f>IF(Tabla1[[#This Row],[Nombre del Contrato]]="","",IF(VLOOKUP(Tabla1[[#This Row],[Nombre del Contrato]],Tabla3[],31,FALSE)="","#N/A",IFERROR(VLOOKUP(Tabla1[[#This Row],[Nombre del Contrato]],Tabla3[],31,FALSE),"#N/A")))</f>
        <v/>
      </c>
      <c r="G138" s="10" t="str">
        <f>IF(Tabla1[[#This Row],[Nombre del Contrato]]="","",IF(VLOOKUP(Tabla1[[#This Row],[Nombre del Contrato]],Tabla3[],20,FALSE)="","#N/A",IFERROR(VLOOKUP(Tabla1[[#This Row],[Nombre del Contrato]],Tabla3[],20,FALSE),"#N/A")))</f>
        <v/>
      </c>
      <c r="H138" s="47" t="str">
        <f>IF(Tabla1[[#This Row],[Nombre del Contrato]]="","",IF(VLOOKUP(Tabla1[[#This Row],[Nombre del Contrato]],Tabla3[],22,FALSE)="","#N/A",IFERROR(VLOOKUP(Tabla1[[#This Row],[Nombre del Contrato]],Tabla3[],22,FALSE),"#N/A")))</f>
        <v/>
      </c>
      <c r="I138" s="81"/>
      <c r="J138" s="81"/>
      <c r="K138" s="75"/>
      <c r="L138" s="10" t="str">
        <f>IF(Tabla1[[#This Row],[Nombre del Contrato]]="","",IF(VLOOKUP(Tabla1[[#This Row],[Nombre del Contrato]],Tabla3[],6,FALSE)="","#N/A",IFERROR(VLOOKUP(Tabla1[[#This Row],[Nombre del Contrato]],Tabla3[],6,FALSE),"#N/A")))</f>
        <v/>
      </c>
      <c r="M138" s="55" t="str">
        <f>IF(Tabla1[[#This Row],[Nombre del Contrato]]="","",IF(VLOOKUP(Tabla1[[#This Row],[Nombre del Contrato]],Tabla3[],19,FALSE)="","#N/A",IFERROR(VLOOKUP(Tabla1[[#This Row],[Nombre del Contrato]],Tabla3[],19,FALSE),"#N/A")))</f>
        <v/>
      </c>
      <c r="N138" s="75"/>
      <c r="O138" s="75"/>
      <c r="P138" s="75"/>
      <c r="Q138" s="75"/>
      <c r="R138" s="75"/>
      <c r="S138" s="75"/>
      <c r="T138" s="75"/>
      <c r="U138" s="75"/>
      <c r="V138" s="75"/>
      <c r="W138" s="75"/>
      <c r="X138" s="75"/>
      <c r="Y138" s="75"/>
      <c r="Z138" s="75"/>
      <c r="AA138" s="75"/>
      <c r="AB138" s="75"/>
      <c r="AC138" s="75"/>
      <c r="AD138" s="75" t="str">
        <f>IF(SUM(Tabla1[[#This Row],[Primera Infancia]:[Adulto Mayor]])=0,"",SUM(Tabla1[[#This Row],[Primera Infancia]:[Adulto Mayor]]))</f>
        <v/>
      </c>
      <c r="AE138" s="75"/>
      <c r="AF138" s="75"/>
      <c r="AG138" s="10"/>
      <c r="AH138" s="10"/>
      <c r="AI138" s="88"/>
      <c r="AJ138" s="88"/>
      <c r="AK138" s="88"/>
      <c r="AL138" s="88"/>
      <c r="AM138" s="88"/>
      <c r="AN138" s="75"/>
      <c r="AO138" s="89"/>
      <c r="AP138" s="93"/>
      <c r="AQ138" s="84"/>
    </row>
    <row r="139" spans="2:43" ht="39.950000000000003" customHeight="1" thickTop="1" thickBot="1" x14ac:dyDescent="0.3">
      <c r="B139" s="78"/>
      <c r="C139" s="75"/>
      <c r="D139" s="75"/>
      <c r="E139" s="75"/>
      <c r="F139" s="10" t="str">
        <f>IF(Tabla1[[#This Row],[Nombre del Contrato]]="","",IF(VLOOKUP(Tabla1[[#This Row],[Nombre del Contrato]],Tabla3[],31,FALSE)="","#N/A",IFERROR(VLOOKUP(Tabla1[[#This Row],[Nombre del Contrato]],Tabla3[],31,FALSE),"#N/A")))</f>
        <v/>
      </c>
      <c r="G139" s="10" t="str">
        <f>IF(Tabla1[[#This Row],[Nombre del Contrato]]="","",IF(VLOOKUP(Tabla1[[#This Row],[Nombre del Contrato]],Tabla3[],20,FALSE)="","#N/A",IFERROR(VLOOKUP(Tabla1[[#This Row],[Nombre del Contrato]],Tabla3[],20,FALSE),"#N/A")))</f>
        <v/>
      </c>
      <c r="H139" s="47" t="str">
        <f>IF(Tabla1[[#This Row],[Nombre del Contrato]]="","",IF(VLOOKUP(Tabla1[[#This Row],[Nombre del Contrato]],Tabla3[],22,FALSE)="","#N/A",IFERROR(VLOOKUP(Tabla1[[#This Row],[Nombre del Contrato]],Tabla3[],22,FALSE),"#N/A")))</f>
        <v/>
      </c>
      <c r="I139" s="81"/>
      <c r="J139" s="81"/>
      <c r="K139" s="75"/>
      <c r="L139" s="10" t="str">
        <f>IF(Tabla1[[#This Row],[Nombre del Contrato]]="","",IF(VLOOKUP(Tabla1[[#This Row],[Nombre del Contrato]],Tabla3[],6,FALSE)="","#N/A",IFERROR(VLOOKUP(Tabla1[[#This Row],[Nombre del Contrato]],Tabla3[],6,FALSE),"#N/A")))</f>
        <v/>
      </c>
      <c r="M139" s="55" t="str">
        <f>IF(Tabla1[[#This Row],[Nombre del Contrato]]="","",IF(VLOOKUP(Tabla1[[#This Row],[Nombre del Contrato]],Tabla3[],19,FALSE)="","#N/A",IFERROR(VLOOKUP(Tabla1[[#This Row],[Nombre del Contrato]],Tabla3[],19,FALSE),"#N/A")))</f>
        <v/>
      </c>
      <c r="N139" s="75"/>
      <c r="O139" s="75"/>
      <c r="P139" s="75"/>
      <c r="Q139" s="75"/>
      <c r="R139" s="75"/>
      <c r="S139" s="75"/>
      <c r="T139" s="75"/>
      <c r="U139" s="75"/>
      <c r="V139" s="75"/>
      <c r="W139" s="75"/>
      <c r="X139" s="75"/>
      <c r="Y139" s="75"/>
      <c r="Z139" s="75"/>
      <c r="AA139" s="75"/>
      <c r="AB139" s="75"/>
      <c r="AC139" s="75"/>
      <c r="AD139" s="75" t="str">
        <f>IF(SUM(Tabla1[[#This Row],[Primera Infancia]:[Adulto Mayor]])=0,"",SUM(Tabla1[[#This Row],[Primera Infancia]:[Adulto Mayor]]))</f>
        <v/>
      </c>
      <c r="AE139" s="75"/>
      <c r="AF139" s="75"/>
      <c r="AG139" s="10"/>
      <c r="AH139" s="10"/>
      <c r="AI139" s="88"/>
      <c r="AJ139" s="88"/>
      <c r="AK139" s="88"/>
      <c r="AL139" s="88"/>
      <c r="AM139" s="88"/>
      <c r="AN139" s="75"/>
      <c r="AO139" s="89"/>
      <c r="AP139" s="93"/>
      <c r="AQ139" s="84"/>
    </row>
    <row r="140" spans="2:43" ht="39.950000000000003" customHeight="1" thickTop="1" thickBot="1" x14ac:dyDescent="0.3">
      <c r="B140" s="78"/>
      <c r="C140" s="75"/>
      <c r="D140" s="75"/>
      <c r="E140" s="75"/>
      <c r="F140" s="10" t="str">
        <f>IF(Tabla1[[#This Row],[Nombre del Contrato]]="","",IF(VLOOKUP(Tabla1[[#This Row],[Nombre del Contrato]],Tabla3[],31,FALSE)="","#N/A",IFERROR(VLOOKUP(Tabla1[[#This Row],[Nombre del Contrato]],Tabla3[],31,FALSE),"#N/A")))</f>
        <v/>
      </c>
      <c r="G140" s="10" t="str">
        <f>IF(Tabla1[[#This Row],[Nombre del Contrato]]="","",IF(VLOOKUP(Tabla1[[#This Row],[Nombre del Contrato]],Tabla3[],20,FALSE)="","#N/A",IFERROR(VLOOKUP(Tabla1[[#This Row],[Nombre del Contrato]],Tabla3[],20,FALSE),"#N/A")))</f>
        <v/>
      </c>
      <c r="H140" s="47" t="str">
        <f>IF(Tabla1[[#This Row],[Nombre del Contrato]]="","",IF(VLOOKUP(Tabla1[[#This Row],[Nombre del Contrato]],Tabla3[],22,FALSE)="","#N/A",IFERROR(VLOOKUP(Tabla1[[#This Row],[Nombre del Contrato]],Tabla3[],22,FALSE),"#N/A")))</f>
        <v/>
      </c>
      <c r="I140" s="81"/>
      <c r="J140" s="81"/>
      <c r="K140" s="75"/>
      <c r="L140" s="10" t="str">
        <f>IF(Tabla1[[#This Row],[Nombre del Contrato]]="","",IF(VLOOKUP(Tabla1[[#This Row],[Nombre del Contrato]],Tabla3[],6,FALSE)="","#N/A",IFERROR(VLOOKUP(Tabla1[[#This Row],[Nombre del Contrato]],Tabla3[],6,FALSE),"#N/A")))</f>
        <v/>
      </c>
      <c r="M140" s="55" t="str">
        <f>IF(Tabla1[[#This Row],[Nombre del Contrato]]="","",IF(VLOOKUP(Tabla1[[#This Row],[Nombre del Contrato]],Tabla3[],19,FALSE)="","#N/A",IFERROR(VLOOKUP(Tabla1[[#This Row],[Nombre del Contrato]],Tabla3[],19,FALSE),"#N/A")))</f>
        <v/>
      </c>
      <c r="N140" s="75"/>
      <c r="O140" s="75"/>
      <c r="P140" s="75"/>
      <c r="Q140" s="75"/>
      <c r="R140" s="75"/>
      <c r="S140" s="75"/>
      <c r="T140" s="75"/>
      <c r="U140" s="75"/>
      <c r="V140" s="75"/>
      <c r="W140" s="75"/>
      <c r="X140" s="75"/>
      <c r="Y140" s="75"/>
      <c r="Z140" s="75"/>
      <c r="AA140" s="75"/>
      <c r="AB140" s="75"/>
      <c r="AC140" s="75"/>
      <c r="AD140" s="75" t="str">
        <f>IF(SUM(Tabla1[[#This Row],[Primera Infancia]:[Adulto Mayor]])=0,"",SUM(Tabla1[[#This Row],[Primera Infancia]:[Adulto Mayor]]))</f>
        <v/>
      </c>
      <c r="AE140" s="75"/>
      <c r="AF140" s="75"/>
      <c r="AG140" s="10"/>
      <c r="AH140" s="10"/>
      <c r="AI140" s="88"/>
      <c r="AJ140" s="88"/>
      <c r="AK140" s="88"/>
      <c r="AL140" s="88"/>
      <c r="AM140" s="88"/>
      <c r="AN140" s="75"/>
      <c r="AO140" s="89"/>
      <c r="AP140" s="93"/>
      <c r="AQ140" s="84"/>
    </row>
    <row r="141" spans="2:43" ht="39.950000000000003" customHeight="1" thickTop="1" thickBot="1" x14ac:dyDescent="0.3">
      <c r="B141" s="78"/>
      <c r="C141" s="75"/>
      <c r="D141" s="75"/>
      <c r="E141" s="75"/>
      <c r="F141" s="10" t="str">
        <f>IF(Tabla1[[#This Row],[Nombre del Contrato]]="","",IF(VLOOKUP(Tabla1[[#This Row],[Nombre del Contrato]],Tabla3[],31,FALSE)="","#N/A",IFERROR(VLOOKUP(Tabla1[[#This Row],[Nombre del Contrato]],Tabla3[],31,FALSE),"#N/A")))</f>
        <v/>
      </c>
      <c r="G141" s="10" t="str">
        <f>IF(Tabla1[[#This Row],[Nombre del Contrato]]="","",IF(VLOOKUP(Tabla1[[#This Row],[Nombre del Contrato]],Tabla3[],20,FALSE)="","#N/A",IFERROR(VLOOKUP(Tabla1[[#This Row],[Nombre del Contrato]],Tabla3[],20,FALSE),"#N/A")))</f>
        <v/>
      </c>
      <c r="H141" s="47" t="str">
        <f>IF(Tabla1[[#This Row],[Nombre del Contrato]]="","",IF(VLOOKUP(Tabla1[[#This Row],[Nombre del Contrato]],Tabla3[],22,FALSE)="","#N/A",IFERROR(VLOOKUP(Tabla1[[#This Row],[Nombre del Contrato]],Tabla3[],22,FALSE),"#N/A")))</f>
        <v/>
      </c>
      <c r="I141" s="81"/>
      <c r="J141" s="81"/>
      <c r="K141" s="75"/>
      <c r="L141" s="10" t="str">
        <f>IF(Tabla1[[#This Row],[Nombre del Contrato]]="","",IF(VLOOKUP(Tabla1[[#This Row],[Nombre del Contrato]],Tabla3[],6,FALSE)="","#N/A",IFERROR(VLOOKUP(Tabla1[[#This Row],[Nombre del Contrato]],Tabla3[],6,FALSE),"#N/A")))</f>
        <v/>
      </c>
      <c r="M141" s="55" t="str">
        <f>IF(Tabla1[[#This Row],[Nombre del Contrato]]="","",IF(VLOOKUP(Tabla1[[#This Row],[Nombre del Contrato]],Tabla3[],19,FALSE)="","#N/A",IFERROR(VLOOKUP(Tabla1[[#This Row],[Nombre del Contrato]],Tabla3[],19,FALSE),"#N/A")))</f>
        <v/>
      </c>
      <c r="N141" s="75"/>
      <c r="O141" s="75"/>
      <c r="P141" s="75"/>
      <c r="Q141" s="75"/>
      <c r="R141" s="75"/>
      <c r="S141" s="75"/>
      <c r="T141" s="75"/>
      <c r="U141" s="75"/>
      <c r="V141" s="75"/>
      <c r="W141" s="75"/>
      <c r="X141" s="75"/>
      <c r="Y141" s="75"/>
      <c r="Z141" s="75"/>
      <c r="AA141" s="75"/>
      <c r="AB141" s="75"/>
      <c r="AC141" s="75"/>
      <c r="AD141" s="75" t="str">
        <f>IF(SUM(Tabla1[[#This Row],[Primera Infancia]:[Adulto Mayor]])=0,"",SUM(Tabla1[[#This Row],[Primera Infancia]:[Adulto Mayor]]))</f>
        <v/>
      </c>
      <c r="AE141" s="75"/>
      <c r="AF141" s="75"/>
      <c r="AG141" s="10"/>
      <c r="AH141" s="10"/>
      <c r="AI141" s="88"/>
      <c r="AJ141" s="88"/>
      <c r="AK141" s="88"/>
      <c r="AL141" s="88"/>
      <c r="AM141" s="88"/>
      <c r="AN141" s="75"/>
      <c r="AO141" s="89"/>
      <c r="AP141" s="93"/>
      <c r="AQ141" s="84"/>
    </row>
    <row r="142" spans="2:43" ht="39.950000000000003" customHeight="1" thickTop="1" thickBot="1" x14ac:dyDescent="0.3">
      <c r="B142" s="78"/>
      <c r="C142" s="75"/>
      <c r="D142" s="75"/>
      <c r="E142" s="75"/>
      <c r="F142" s="10" t="str">
        <f>IF(Tabla1[[#This Row],[Nombre del Contrato]]="","",IF(VLOOKUP(Tabla1[[#This Row],[Nombre del Contrato]],Tabla3[],31,FALSE)="","#N/A",IFERROR(VLOOKUP(Tabla1[[#This Row],[Nombre del Contrato]],Tabla3[],31,FALSE),"#N/A")))</f>
        <v/>
      </c>
      <c r="G142" s="10" t="str">
        <f>IF(Tabla1[[#This Row],[Nombre del Contrato]]="","",IF(VLOOKUP(Tabla1[[#This Row],[Nombre del Contrato]],Tabla3[],20,FALSE)="","#N/A",IFERROR(VLOOKUP(Tabla1[[#This Row],[Nombre del Contrato]],Tabla3[],20,FALSE),"#N/A")))</f>
        <v/>
      </c>
      <c r="H142" s="47" t="str">
        <f>IF(Tabla1[[#This Row],[Nombre del Contrato]]="","",IF(VLOOKUP(Tabla1[[#This Row],[Nombre del Contrato]],Tabla3[],22,FALSE)="","#N/A",IFERROR(VLOOKUP(Tabla1[[#This Row],[Nombre del Contrato]],Tabla3[],22,FALSE),"#N/A")))</f>
        <v/>
      </c>
      <c r="I142" s="81"/>
      <c r="J142" s="81"/>
      <c r="K142" s="75"/>
      <c r="L142" s="10" t="str">
        <f>IF(Tabla1[[#This Row],[Nombre del Contrato]]="","",IF(VLOOKUP(Tabla1[[#This Row],[Nombre del Contrato]],Tabla3[],6,FALSE)="","#N/A",IFERROR(VLOOKUP(Tabla1[[#This Row],[Nombre del Contrato]],Tabla3[],6,FALSE),"#N/A")))</f>
        <v/>
      </c>
      <c r="M142" s="55" t="str">
        <f>IF(Tabla1[[#This Row],[Nombre del Contrato]]="","",IF(VLOOKUP(Tabla1[[#This Row],[Nombre del Contrato]],Tabla3[],19,FALSE)="","#N/A",IFERROR(VLOOKUP(Tabla1[[#This Row],[Nombre del Contrato]],Tabla3[],19,FALSE),"#N/A")))</f>
        <v/>
      </c>
      <c r="N142" s="75"/>
      <c r="O142" s="75"/>
      <c r="P142" s="75"/>
      <c r="Q142" s="75"/>
      <c r="R142" s="75"/>
      <c r="S142" s="75"/>
      <c r="T142" s="75"/>
      <c r="U142" s="75"/>
      <c r="V142" s="75"/>
      <c r="W142" s="75"/>
      <c r="X142" s="75"/>
      <c r="Y142" s="75"/>
      <c r="Z142" s="75"/>
      <c r="AA142" s="75"/>
      <c r="AB142" s="75"/>
      <c r="AC142" s="75"/>
      <c r="AD142" s="75" t="str">
        <f>IF(SUM(Tabla1[[#This Row],[Primera Infancia]:[Adulto Mayor]])=0,"",SUM(Tabla1[[#This Row],[Primera Infancia]:[Adulto Mayor]]))</f>
        <v/>
      </c>
      <c r="AE142" s="75"/>
      <c r="AF142" s="75"/>
      <c r="AG142" s="10"/>
      <c r="AH142" s="10"/>
      <c r="AI142" s="88"/>
      <c r="AJ142" s="88"/>
      <c r="AK142" s="88"/>
      <c r="AL142" s="88"/>
      <c r="AM142" s="88"/>
      <c r="AN142" s="75"/>
      <c r="AO142" s="89"/>
      <c r="AP142" s="93"/>
      <c r="AQ142" s="84"/>
    </row>
    <row r="143" spans="2:43" ht="39.950000000000003" customHeight="1" thickTop="1" thickBot="1" x14ac:dyDescent="0.3">
      <c r="B143" s="78"/>
      <c r="C143" s="75"/>
      <c r="D143" s="75"/>
      <c r="E143" s="75"/>
      <c r="F143" s="10" t="str">
        <f>IF(Tabla1[[#This Row],[Nombre del Contrato]]="","",IF(VLOOKUP(Tabla1[[#This Row],[Nombre del Contrato]],Tabla3[],31,FALSE)="","#N/A",IFERROR(VLOOKUP(Tabla1[[#This Row],[Nombre del Contrato]],Tabla3[],31,FALSE),"#N/A")))</f>
        <v/>
      </c>
      <c r="G143" s="10" t="str">
        <f>IF(Tabla1[[#This Row],[Nombre del Contrato]]="","",IF(VLOOKUP(Tabla1[[#This Row],[Nombre del Contrato]],Tabla3[],20,FALSE)="","#N/A",IFERROR(VLOOKUP(Tabla1[[#This Row],[Nombre del Contrato]],Tabla3[],20,FALSE),"#N/A")))</f>
        <v/>
      </c>
      <c r="H143" s="47" t="str">
        <f>IF(Tabla1[[#This Row],[Nombre del Contrato]]="","",IF(VLOOKUP(Tabla1[[#This Row],[Nombre del Contrato]],Tabla3[],22,FALSE)="","#N/A",IFERROR(VLOOKUP(Tabla1[[#This Row],[Nombre del Contrato]],Tabla3[],22,FALSE),"#N/A")))</f>
        <v/>
      </c>
      <c r="I143" s="81"/>
      <c r="J143" s="81"/>
      <c r="K143" s="75"/>
      <c r="L143" s="10" t="str">
        <f>IF(Tabla1[[#This Row],[Nombre del Contrato]]="","",IF(VLOOKUP(Tabla1[[#This Row],[Nombre del Contrato]],Tabla3[],6,FALSE)="","#N/A",IFERROR(VLOOKUP(Tabla1[[#This Row],[Nombre del Contrato]],Tabla3[],6,FALSE),"#N/A")))</f>
        <v/>
      </c>
      <c r="M143" s="55" t="str">
        <f>IF(Tabla1[[#This Row],[Nombre del Contrato]]="","",IF(VLOOKUP(Tabla1[[#This Row],[Nombre del Contrato]],Tabla3[],19,FALSE)="","#N/A",IFERROR(VLOOKUP(Tabla1[[#This Row],[Nombre del Contrato]],Tabla3[],19,FALSE),"#N/A")))</f>
        <v/>
      </c>
      <c r="N143" s="75"/>
      <c r="O143" s="75"/>
      <c r="P143" s="75"/>
      <c r="Q143" s="75"/>
      <c r="R143" s="75"/>
      <c r="S143" s="75"/>
      <c r="T143" s="75"/>
      <c r="U143" s="75"/>
      <c r="V143" s="75"/>
      <c r="W143" s="75"/>
      <c r="X143" s="75"/>
      <c r="Y143" s="75"/>
      <c r="Z143" s="75"/>
      <c r="AA143" s="75"/>
      <c r="AB143" s="75"/>
      <c r="AC143" s="75"/>
      <c r="AD143" s="75" t="str">
        <f>IF(SUM(Tabla1[[#This Row],[Primera Infancia]:[Adulto Mayor]])=0,"",SUM(Tabla1[[#This Row],[Primera Infancia]:[Adulto Mayor]]))</f>
        <v/>
      </c>
      <c r="AE143" s="75"/>
      <c r="AF143" s="75"/>
      <c r="AG143" s="10"/>
      <c r="AH143" s="10"/>
      <c r="AI143" s="88"/>
      <c r="AJ143" s="88"/>
      <c r="AK143" s="88"/>
      <c r="AL143" s="88"/>
      <c r="AM143" s="88"/>
      <c r="AN143" s="75"/>
      <c r="AO143" s="89"/>
      <c r="AP143" s="93"/>
      <c r="AQ143" s="84"/>
    </row>
    <row r="144" spans="2:43" ht="39.950000000000003" customHeight="1" thickTop="1" thickBot="1" x14ac:dyDescent="0.3">
      <c r="B144" s="78"/>
      <c r="C144" s="75"/>
      <c r="D144" s="75"/>
      <c r="E144" s="75"/>
      <c r="F144" s="10" t="str">
        <f>IF(Tabla1[[#This Row],[Nombre del Contrato]]="","",IF(VLOOKUP(Tabla1[[#This Row],[Nombre del Contrato]],Tabla3[],31,FALSE)="","#N/A",IFERROR(VLOOKUP(Tabla1[[#This Row],[Nombre del Contrato]],Tabla3[],31,FALSE),"#N/A")))</f>
        <v/>
      </c>
      <c r="G144" s="10" t="str">
        <f>IF(Tabla1[[#This Row],[Nombre del Contrato]]="","",IF(VLOOKUP(Tabla1[[#This Row],[Nombre del Contrato]],Tabla3[],20,FALSE)="","#N/A",IFERROR(VLOOKUP(Tabla1[[#This Row],[Nombre del Contrato]],Tabla3[],20,FALSE),"#N/A")))</f>
        <v/>
      </c>
      <c r="H144" s="47" t="str">
        <f>IF(Tabla1[[#This Row],[Nombre del Contrato]]="","",IF(VLOOKUP(Tabla1[[#This Row],[Nombre del Contrato]],Tabla3[],22,FALSE)="","#N/A",IFERROR(VLOOKUP(Tabla1[[#This Row],[Nombre del Contrato]],Tabla3[],22,FALSE),"#N/A")))</f>
        <v/>
      </c>
      <c r="I144" s="81"/>
      <c r="J144" s="81"/>
      <c r="K144" s="75"/>
      <c r="L144" s="10" t="str">
        <f>IF(Tabla1[[#This Row],[Nombre del Contrato]]="","",IF(VLOOKUP(Tabla1[[#This Row],[Nombre del Contrato]],Tabla3[],6,FALSE)="","#N/A",IFERROR(VLOOKUP(Tabla1[[#This Row],[Nombre del Contrato]],Tabla3[],6,FALSE),"#N/A")))</f>
        <v/>
      </c>
      <c r="M144" s="55" t="str">
        <f>IF(Tabla1[[#This Row],[Nombre del Contrato]]="","",IF(VLOOKUP(Tabla1[[#This Row],[Nombre del Contrato]],Tabla3[],19,FALSE)="","#N/A",IFERROR(VLOOKUP(Tabla1[[#This Row],[Nombre del Contrato]],Tabla3[],19,FALSE),"#N/A")))</f>
        <v/>
      </c>
      <c r="N144" s="75"/>
      <c r="O144" s="75"/>
      <c r="P144" s="75"/>
      <c r="Q144" s="75"/>
      <c r="R144" s="75"/>
      <c r="S144" s="75"/>
      <c r="T144" s="75"/>
      <c r="U144" s="75"/>
      <c r="V144" s="75"/>
      <c r="W144" s="75"/>
      <c r="X144" s="75"/>
      <c r="Y144" s="75"/>
      <c r="Z144" s="75"/>
      <c r="AA144" s="75"/>
      <c r="AB144" s="75"/>
      <c r="AC144" s="75"/>
      <c r="AD144" s="75" t="str">
        <f>IF(SUM(Tabla1[[#This Row],[Primera Infancia]:[Adulto Mayor]])=0,"",SUM(Tabla1[[#This Row],[Primera Infancia]:[Adulto Mayor]]))</f>
        <v/>
      </c>
      <c r="AE144" s="75"/>
      <c r="AF144" s="75"/>
      <c r="AG144" s="10"/>
      <c r="AH144" s="10"/>
      <c r="AI144" s="88"/>
      <c r="AJ144" s="88"/>
      <c r="AK144" s="88"/>
      <c r="AL144" s="88"/>
      <c r="AM144" s="88"/>
      <c r="AN144" s="75"/>
      <c r="AO144" s="89"/>
      <c r="AP144" s="93"/>
      <c r="AQ144" s="84"/>
    </row>
    <row r="145" spans="2:43" ht="39.950000000000003" customHeight="1" thickTop="1" thickBot="1" x14ac:dyDescent="0.3">
      <c r="B145" s="78"/>
      <c r="C145" s="75"/>
      <c r="D145" s="75"/>
      <c r="E145" s="75"/>
      <c r="F145" s="10" t="str">
        <f>IF(Tabla1[[#This Row],[Nombre del Contrato]]="","",IF(VLOOKUP(Tabla1[[#This Row],[Nombre del Contrato]],Tabla3[],31,FALSE)="","#N/A",IFERROR(VLOOKUP(Tabla1[[#This Row],[Nombre del Contrato]],Tabla3[],31,FALSE),"#N/A")))</f>
        <v/>
      </c>
      <c r="G145" s="10" t="str">
        <f>IF(Tabla1[[#This Row],[Nombre del Contrato]]="","",IF(VLOOKUP(Tabla1[[#This Row],[Nombre del Contrato]],Tabla3[],20,FALSE)="","#N/A",IFERROR(VLOOKUP(Tabla1[[#This Row],[Nombre del Contrato]],Tabla3[],20,FALSE),"#N/A")))</f>
        <v/>
      </c>
      <c r="H145" s="47" t="str">
        <f>IF(Tabla1[[#This Row],[Nombre del Contrato]]="","",IF(VLOOKUP(Tabla1[[#This Row],[Nombre del Contrato]],Tabla3[],22,FALSE)="","#N/A",IFERROR(VLOOKUP(Tabla1[[#This Row],[Nombre del Contrato]],Tabla3[],22,FALSE),"#N/A")))</f>
        <v/>
      </c>
      <c r="I145" s="81"/>
      <c r="J145" s="81"/>
      <c r="K145" s="75"/>
      <c r="L145" s="10" t="str">
        <f>IF(Tabla1[[#This Row],[Nombre del Contrato]]="","",IF(VLOOKUP(Tabla1[[#This Row],[Nombre del Contrato]],Tabla3[],6,FALSE)="","#N/A",IFERROR(VLOOKUP(Tabla1[[#This Row],[Nombre del Contrato]],Tabla3[],6,FALSE),"#N/A")))</f>
        <v/>
      </c>
      <c r="M145" s="55" t="str">
        <f>IF(Tabla1[[#This Row],[Nombre del Contrato]]="","",IF(VLOOKUP(Tabla1[[#This Row],[Nombre del Contrato]],Tabla3[],19,FALSE)="","#N/A",IFERROR(VLOOKUP(Tabla1[[#This Row],[Nombre del Contrato]],Tabla3[],19,FALSE),"#N/A")))</f>
        <v/>
      </c>
      <c r="N145" s="75"/>
      <c r="O145" s="75"/>
      <c r="P145" s="75"/>
      <c r="Q145" s="75"/>
      <c r="R145" s="75"/>
      <c r="S145" s="75"/>
      <c r="T145" s="75"/>
      <c r="U145" s="75"/>
      <c r="V145" s="75"/>
      <c r="W145" s="75"/>
      <c r="X145" s="75"/>
      <c r="Y145" s="75"/>
      <c r="Z145" s="75"/>
      <c r="AA145" s="75"/>
      <c r="AB145" s="75"/>
      <c r="AC145" s="75"/>
      <c r="AD145" s="75" t="str">
        <f>IF(SUM(Tabla1[[#This Row],[Primera Infancia]:[Adulto Mayor]])=0,"",SUM(Tabla1[[#This Row],[Primera Infancia]:[Adulto Mayor]]))</f>
        <v/>
      </c>
      <c r="AE145" s="75"/>
      <c r="AF145" s="75"/>
      <c r="AG145" s="10"/>
      <c r="AH145" s="10"/>
      <c r="AI145" s="88"/>
      <c r="AJ145" s="88"/>
      <c r="AK145" s="88"/>
      <c r="AL145" s="88"/>
      <c r="AM145" s="88"/>
      <c r="AN145" s="75"/>
      <c r="AO145" s="89"/>
      <c r="AP145" s="93"/>
      <c r="AQ145" s="84"/>
    </row>
    <row r="146" spans="2:43" ht="39.950000000000003" customHeight="1" thickTop="1" thickBot="1" x14ac:dyDescent="0.3">
      <c r="B146" s="78"/>
      <c r="C146" s="75"/>
      <c r="D146" s="75"/>
      <c r="E146" s="75"/>
      <c r="F146" s="10" t="str">
        <f>IF(Tabla1[[#This Row],[Nombre del Contrato]]="","",IF(VLOOKUP(Tabla1[[#This Row],[Nombre del Contrato]],Tabla3[],31,FALSE)="","#N/A",IFERROR(VLOOKUP(Tabla1[[#This Row],[Nombre del Contrato]],Tabla3[],31,FALSE),"#N/A")))</f>
        <v/>
      </c>
      <c r="G146" s="10" t="str">
        <f>IF(Tabla1[[#This Row],[Nombre del Contrato]]="","",IF(VLOOKUP(Tabla1[[#This Row],[Nombre del Contrato]],Tabla3[],20,FALSE)="","#N/A",IFERROR(VLOOKUP(Tabla1[[#This Row],[Nombre del Contrato]],Tabla3[],20,FALSE),"#N/A")))</f>
        <v/>
      </c>
      <c r="H146" s="47" t="str">
        <f>IF(Tabla1[[#This Row],[Nombre del Contrato]]="","",IF(VLOOKUP(Tabla1[[#This Row],[Nombre del Contrato]],Tabla3[],22,FALSE)="","#N/A",IFERROR(VLOOKUP(Tabla1[[#This Row],[Nombre del Contrato]],Tabla3[],22,FALSE),"#N/A")))</f>
        <v/>
      </c>
      <c r="I146" s="81"/>
      <c r="J146" s="81"/>
      <c r="K146" s="75"/>
      <c r="L146" s="10" t="str">
        <f>IF(Tabla1[[#This Row],[Nombre del Contrato]]="","",IF(VLOOKUP(Tabla1[[#This Row],[Nombre del Contrato]],Tabla3[],6,FALSE)="","#N/A",IFERROR(VLOOKUP(Tabla1[[#This Row],[Nombre del Contrato]],Tabla3[],6,FALSE),"#N/A")))</f>
        <v/>
      </c>
      <c r="M146" s="55" t="str">
        <f>IF(Tabla1[[#This Row],[Nombre del Contrato]]="","",IF(VLOOKUP(Tabla1[[#This Row],[Nombre del Contrato]],Tabla3[],19,FALSE)="","#N/A",IFERROR(VLOOKUP(Tabla1[[#This Row],[Nombre del Contrato]],Tabla3[],19,FALSE),"#N/A")))</f>
        <v/>
      </c>
      <c r="N146" s="75"/>
      <c r="O146" s="75"/>
      <c r="P146" s="75"/>
      <c r="Q146" s="75"/>
      <c r="R146" s="75"/>
      <c r="S146" s="75"/>
      <c r="T146" s="75"/>
      <c r="U146" s="75"/>
      <c r="V146" s="75"/>
      <c r="W146" s="75"/>
      <c r="X146" s="75"/>
      <c r="Y146" s="75"/>
      <c r="Z146" s="75"/>
      <c r="AA146" s="75"/>
      <c r="AB146" s="75"/>
      <c r="AC146" s="75"/>
      <c r="AD146" s="75" t="str">
        <f>IF(SUM(Tabla1[[#This Row],[Primera Infancia]:[Adulto Mayor]])=0,"",SUM(Tabla1[[#This Row],[Primera Infancia]:[Adulto Mayor]]))</f>
        <v/>
      </c>
      <c r="AE146" s="75"/>
      <c r="AF146" s="75"/>
      <c r="AG146" s="10"/>
      <c r="AH146" s="10"/>
      <c r="AI146" s="88"/>
      <c r="AJ146" s="88"/>
      <c r="AK146" s="88"/>
      <c r="AL146" s="88"/>
      <c r="AM146" s="88"/>
      <c r="AN146" s="75"/>
      <c r="AO146" s="89"/>
      <c r="AP146" s="93"/>
      <c r="AQ146" s="84"/>
    </row>
    <row r="147" spans="2:43" ht="39.950000000000003" customHeight="1" thickTop="1" thickBot="1" x14ac:dyDescent="0.3">
      <c r="B147" s="78"/>
      <c r="C147" s="75"/>
      <c r="D147" s="75"/>
      <c r="E147" s="75"/>
      <c r="F147" s="10" t="str">
        <f>IF(Tabla1[[#This Row],[Nombre del Contrato]]="","",IF(VLOOKUP(Tabla1[[#This Row],[Nombre del Contrato]],Tabla3[],31,FALSE)="","#N/A",IFERROR(VLOOKUP(Tabla1[[#This Row],[Nombre del Contrato]],Tabla3[],31,FALSE),"#N/A")))</f>
        <v/>
      </c>
      <c r="G147" s="10" t="str">
        <f>IF(Tabla1[[#This Row],[Nombre del Contrato]]="","",IF(VLOOKUP(Tabla1[[#This Row],[Nombre del Contrato]],Tabla3[],20,FALSE)="","#N/A",IFERROR(VLOOKUP(Tabla1[[#This Row],[Nombre del Contrato]],Tabla3[],20,FALSE),"#N/A")))</f>
        <v/>
      </c>
      <c r="H147" s="47" t="str">
        <f>IF(Tabla1[[#This Row],[Nombre del Contrato]]="","",IF(VLOOKUP(Tabla1[[#This Row],[Nombre del Contrato]],Tabla3[],22,FALSE)="","#N/A",IFERROR(VLOOKUP(Tabla1[[#This Row],[Nombre del Contrato]],Tabla3[],22,FALSE),"#N/A")))</f>
        <v/>
      </c>
      <c r="I147" s="81"/>
      <c r="J147" s="81"/>
      <c r="K147" s="75"/>
      <c r="L147" s="10" t="str">
        <f>IF(Tabla1[[#This Row],[Nombre del Contrato]]="","",IF(VLOOKUP(Tabla1[[#This Row],[Nombre del Contrato]],Tabla3[],6,FALSE)="","#N/A",IFERROR(VLOOKUP(Tabla1[[#This Row],[Nombre del Contrato]],Tabla3[],6,FALSE),"#N/A")))</f>
        <v/>
      </c>
      <c r="M147" s="55" t="str">
        <f>IF(Tabla1[[#This Row],[Nombre del Contrato]]="","",IF(VLOOKUP(Tabla1[[#This Row],[Nombre del Contrato]],Tabla3[],19,FALSE)="","#N/A",IFERROR(VLOOKUP(Tabla1[[#This Row],[Nombre del Contrato]],Tabla3[],19,FALSE),"#N/A")))</f>
        <v/>
      </c>
      <c r="N147" s="75"/>
      <c r="O147" s="75"/>
      <c r="P147" s="75"/>
      <c r="Q147" s="75"/>
      <c r="R147" s="75"/>
      <c r="S147" s="75"/>
      <c r="T147" s="75"/>
      <c r="U147" s="75"/>
      <c r="V147" s="75"/>
      <c r="W147" s="75"/>
      <c r="X147" s="75"/>
      <c r="Y147" s="75"/>
      <c r="Z147" s="75"/>
      <c r="AA147" s="75"/>
      <c r="AB147" s="75"/>
      <c r="AC147" s="75"/>
      <c r="AD147" s="75" t="str">
        <f>IF(SUM(Tabla1[[#This Row],[Primera Infancia]:[Adulto Mayor]])=0,"",SUM(Tabla1[[#This Row],[Primera Infancia]:[Adulto Mayor]]))</f>
        <v/>
      </c>
      <c r="AE147" s="75"/>
      <c r="AF147" s="75"/>
      <c r="AG147" s="10"/>
      <c r="AH147" s="10"/>
      <c r="AI147" s="88"/>
      <c r="AJ147" s="88"/>
      <c r="AK147" s="88"/>
      <c r="AL147" s="88"/>
      <c r="AM147" s="88"/>
      <c r="AN147" s="75"/>
      <c r="AO147" s="89"/>
      <c r="AP147" s="93"/>
      <c r="AQ147" s="84"/>
    </row>
    <row r="148" spans="2:43" ht="39.950000000000003" customHeight="1" thickTop="1" thickBot="1" x14ac:dyDescent="0.3">
      <c r="B148" s="78"/>
      <c r="C148" s="75"/>
      <c r="D148" s="75"/>
      <c r="E148" s="75"/>
      <c r="F148" s="10" t="str">
        <f>IF(Tabla1[[#This Row],[Nombre del Contrato]]="","",IF(VLOOKUP(Tabla1[[#This Row],[Nombre del Contrato]],Tabla3[],31,FALSE)="","#N/A",IFERROR(VLOOKUP(Tabla1[[#This Row],[Nombre del Contrato]],Tabla3[],31,FALSE),"#N/A")))</f>
        <v/>
      </c>
      <c r="G148" s="10" t="str">
        <f>IF(Tabla1[[#This Row],[Nombre del Contrato]]="","",IF(VLOOKUP(Tabla1[[#This Row],[Nombre del Contrato]],Tabla3[],20,FALSE)="","#N/A",IFERROR(VLOOKUP(Tabla1[[#This Row],[Nombre del Contrato]],Tabla3[],20,FALSE),"#N/A")))</f>
        <v/>
      </c>
      <c r="H148" s="47" t="str">
        <f>IF(Tabla1[[#This Row],[Nombre del Contrato]]="","",IF(VLOOKUP(Tabla1[[#This Row],[Nombre del Contrato]],Tabla3[],22,FALSE)="","#N/A",IFERROR(VLOOKUP(Tabla1[[#This Row],[Nombre del Contrato]],Tabla3[],22,FALSE),"#N/A")))</f>
        <v/>
      </c>
      <c r="I148" s="81"/>
      <c r="J148" s="81"/>
      <c r="K148" s="75"/>
      <c r="L148" s="10" t="str">
        <f>IF(Tabla1[[#This Row],[Nombre del Contrato]]="","",IF(VLOOKUP(Tabla1[[#This Row],[Nombre del Contrato]],Tabla3[],6,FALSE)="","#N/A",IFERROR(VLOOKUP(Tabla1[[#This Row],[Nombre del Contrato]],Tabla3[],6,FALSE),"#N/A")))</f>
        <v/>
      </c>
      <c r="M148" s="55" t="str">
        <f>IF(Tabla1[[#This Row],[Nombre del Contrato]]="","",IF(VLOOKUP(Tabla1[[#This Row],[Nombre del Contrato]],Tabla3[],19,FALSE)="","#N/A",IFERROR(VLOOKUP(Tabla1[[#This Row],[Nombre del Contrato]],Tabla3[],19,FALSE),"#N/A")))</f>
        <v/>
      </c>
      <c r="N148" s="75"/>
      <c r="O148" s="75"/>
      <c r="P148" s="75"/>
      <c r="Q148" s="75"/>
      <c r="R148" s="75"/>
      <c r="S148" s="75"/>
      <c r="T148" s="75"/>
      <c r="U148" s="75"/>
      <c r="V148" s="75"/>
      <c r="W148" s="75"/>
      <c r="X148" s="75"/>
      <c r="Y148" s="75"/>
      <c r="Z148" s="75"/>
      <c r="AA148" s="75"/>
      <c r="AB148" s="75"/>
      <c r="AC148" s="75"/>
      <c r="AD148" s="75" t="str">
        <f>IF(SUM(Tabla1[[#This Row],[Primera Infancia]:[Adulto Mayor]])=0,"",SUM(Tabla1[[#This Row],[Primera Infancia]:[Adulto Mayor]]))</f>
        <v/>
      </c>
      <c r="AE148" s="75"/>
      <c r="AF148" s="75"/>
      <c r="AG148" s="10"/>
      <c r="AH148" s="10"/>
      <c r="AI148" s="88"/>
      <c r="AJ148" s="88"/>
      <c r="AK148" s="88"/>
      <c r="AL148" s="88"/>
      <c r="AM148" s="88"/>
      <c r="AN148" s="75"/>
      <c r="AO148" s="89"/>
      <c r="AP148" s="93"/>
      <c r="AQ148" s="84"/>
    </row>
    <row r="149" spans="2:43" ht="39.950000000000003" customHeight="1" thickTop="1" thickBot="1" x14ac:dyDescent="0.3">
      <c r="B149" s="78"/>
      <c r="C149" s="75"/>
      <c r="D149" s="75"/>
      <c r="E149" s="75"/>
      <c r="F149" s="10" t="str">
        <f>IF(Tabla1[[#This Row],[Nombre del Contrato]]="","",IF(VLOOKUP(Tabla1[[#This Row],[Nombre del Contrato]],Tabla3[],31,FALSE)="","#N/A",IFERROR(VLOOKUP(Tabla1[[#This Row],[Nombre del Contrato]],Tabla3[],31,FALSE),"#N/A")))</f>
        <v/>
      </c>
      <c r="G149" s="10" t="str">
        <f>IF(Tabla1[[#This Row],[Nombre del Contrato]]="","",IF(VLOOKUP(Tabla1[[#This Row],[Nombre del Contrato]],Tabla3[],20,FALSE)="","#N/A",IFERROR(VLOOKUP(Tabla1[[#This Row],[Nombre del Contrato]],Tabla3[],20,FALSE),"#N/A")))</f>
        <v/>
      </c>
      <c r="H149" s="47" t="str">
        <f>IF(Tabla1[[#This Row],[Nombre del Contrato]]="","",IF(VLOOKUP(Tabla1[[#This Row],[Nombre del Contrato]],Tabla3[],22,FALSE)="","#N/A",IFERROR(VLOOKUP(Tabla1[[#This Row],[Nombre del Contrato]],Tabla3[],22,FALSE),"#N/A")))</f>
        <v/>
      </c>
      <c r="I149" s="81"/>
      <c r="J149" s="81"/>
      <c r="K149" s="75"/>
      <c r="L149" s="10" t="str">
        <f>IF(Tabla1[[#This Row],[Nombre del Contrato]]="","",IF(VLOOKUP(Tabla1[[#This Row],[Nombre del Contrato]],Tabla3[],6,FALSE)="","#N/A",IFERROR(VLOOKUP(Tabla1[[#This Row],[Nombre del Contrato]],Tabla3[],6,FALSE),"#N/A")))</f>
        <v/>
      </c>
      <c r="M149" s="55" t="str">
        <f>IF(Tabla1[[#This Row],[Nombre del Contrato]]="","",IF(VLOOKUP(Tabla1[[#This Row],[Nombre del Contrato]],Tabla3[],19,FALSE)="","#N/A",IFERROR(VLOOKUP(Tabla1[[#This Row],[Nombre del Contrato]],Tabla3[],19,FALSE),"#N/A")))</f>
        <v/>
      </c>
      <c r="N149" s="75"/>
      <c r="O149" s="75"/>
      <c r="P149" s="75"/>
      <c r="Q149" s="75"/>
      <c r="R149" s="75"/>
      <c r="S149" s="75"/>
      <c r="T149" s="75"/>
      <c r="U149" s="75"/>
      <c r="V149" s="75"/>
      <c r="W149" s="75"/>
      <c r="X149" s="75"/>
      <c r="Y149" s="75"/>
      <c r="Z149" s="75"/>
      <c r="AA149" s="75"/>
      <c r="AB149" s="75"/>
      <c r="AC149" s="75"/>
      <c r="AD149" s="75" t="str">
        <f>IF(SUM(Tabla1[[#This Row],[Primera Infancia]:[Adulto Mayor]])=0,"",SUM(Tabla1[[#This Row],[Primera Infancia]:[Adulto Mayor]]))</f>
        <v/>
      </c>
      <c r="AE149" s="75"/>
      <c r="AF149" s="75"/>
      <c r="AG149" s="10"/>
      <c r="AH149" s="10"/>
      <c r="AI149" s="88"/>
      <c r="AJ149" s="88"/>
      <c r="AK149" s="88"/>
      <c r="AL149" s="88"/>
      <c r="AM149" s="88"/>
      <c r="AN149" s="75"/>
      <c r="AO149" s="89"/>
      <c r="AP149" s="93"/>
      <c r="AQ149" s="84"/>
    </row>
    <row r="150" spans="2:43" ht="39.950000000000003" customHeight="1" thickTop="1" thickBot="1" x14ac:dyDescent="0.3">
      <c r="B150" s="78"/>
      <c r="C150" s="75"/>
      <c r="D150" s="75"/>
      <c r="E150" s="75"/>
      <c r="F150" s="10" t="str">
        <f>IF(Tabla1[[#This Row],[Nombre del Contrato]]="","",IF(VLOOKUP(Tabla1[[#This Row],[Nombre del Contrato]],Tabla3[],31,FALSE)="","#N/A",IFERROR(VLOOKUP(Tabla1[[#This Row],[Nombre del Contrato]],Tabla3[],31,FALSE),"#N/A")))</f>
        <v/>
      </c>
      <c r="G150" s="10" t="str">
        <f>IF(Tabla1[[#This Row],[Nombre del Contrato]]="","",IF(VLOOKUP(Tabla1[[#This Row],[Nombre del Contrato]],Tabla3[],20,FALSE)="","#N/A",IFERROR(VLOOKUP(Tabla1[[#This Row],[Nombre del Contrato]],Tabla3[],20,FALSE),"#N/A")))</f>
        <v/>
      </c>
      <c r="H150" s="47" t="str">
        <f>IF(Tabla1[[#This Row],[Nombre del Contrato]]="","",IF(VLOOKUP(Tabla1[[#This Row],[Nombre del Contrato]],Tabla3[],22,FALSE)="","#N/A",IFERROR(VLOOKUP(Tabla1[[#This Row],[Nombre del Contrato]],Tabla3[],22,FALSE),"#N/A")))</f>
        <v/>
      </c>
      <c r="I150" s="81"/>
      <c r="J150" s="81"/>
      <c r="K150" s="75"/>
      <c r="L150" s="10" t="str">
        <f>IF(Tabla1[[#This Row],[Nombre del Contrato]]="","",IF(VLOOKUP(Tabla1[[#This Row],[Nombre del Contrato]],Tabla3[],6,FALSE)="","#N/A",IFERROR(VLOOKUP(Tabla1[[#This Row],[Nombre del Contrato]],Tabla3[],6,FALSE),"#N/A")))</f>
        <v/>
      </c>
      <c r="M150" s="55" t="str">
        <f>IF(Tabla1[[#This Row],[Nombre del Contrato]]="","",IF(VLOOKUP(Tabla1[[#This Row],[Nombre del Contrato]],Tabla3[],19,FALSE)="","#N/A",IFERROR(VLOOKUP(Tabla1[[#This Row],[Nombre del Contrato]],Tabla3[],19,FALSE),"#N/A")))</f>
        <v/>
      </c>
      <c r="N150" s="75"/>
      <c r="O150" s="75"/>
      <c r="P150" s="75"/>
      <c r="Q150" s="75"/>
      <c r="R150" s="75"/>
      <c r="S150" s="75"/>
      <c r="T150" s="75"/>
      <c r="U150" s="75"/>
      <c r="V150" s="75"/>
      <c r="W150" s="75"/>
      <c r="X150" s="75"/>
      <c r="Y150" s="75"/>
      <c r="Z150" s="75"/>
      <c r="AA150" s="75"/>
      <c r="AB150" s="75"/>
      <c r="AC150" s="75"/>
      <c r="AD150" s="75" t="str">
        <f>IF(SUM(Tabla1[[#This Row],[Primera Infancia]:[Adulto Mayor]])=0,"",SUM(Tabla1[[#This Row],[Primera Infancia]:[Adulto Mayor]]))</f>
        <v/>
      </c>
      <c r="AE150" s="75"/>
      <c r="AF150" s="75"/>
      <c r="AG150" s="10"/>
      <c r="AH150" s="10"/>
      <c r="AI150" s="88"/>
      <c r="AJ150" s="88"/>
      <c r="AK150" s="88"/>
      <c r="AL150" s="88"/>
      <c r="AM150" s="88"/>
      <c r="AN150" s="75"/>
      <c r="AO150" s="89"/>
      <c r="AP150" s="93"/>
      <c r="AQ150" s="84"/>
    </row>
    <row r="151" spans="2:43" ht="39.950000000000003" customHeight="1" thickTop="1" thickBot="1" x14ac:dyDescent="0.3">
      <c r="B151" s="78"/>
      <c r="C151" s="75"/>
      <c r="D151" s="75"/>
      <c r="E151" s="75"/>
      <c r="F151" s="10" t="str">
        <f>IF(Tabla1[[#This Row],[Nombre del Contrato]]="","",IF(VLOOKUP(Tabla1[[#This Row],[Nombre del Contrato]],Tabla3[],31,FALSE)="","#N/A",IFERROR(VLOOKUP(Tabla1[[#This Row],[Nombre del Contrato]],Tabla3[],31,FALSE),"#N/A")))</f>
        <v/>
      </c>
      <c r="G151" s="10" t="str">
        <f>IF(Tabla1[[#This Row],[Nombre del Contrato]]="","",IF(VLOOKUP(Tabla1[[#This Row],[Nombre del Contrato]],Tabla3[],20,FALSE)="","#N/A",IFERROR(VLOOKUP(Tabla1[[#This Row],[Nombre del Contrato]],Tabla3[],20,FALSE),"#N/A")))</f>
        <v/>
      </c>
      <c r="H151" s="47" t="str">
        <f>IF(Tabla1[[#This Row],[Nombre del Contrato]]="","",IF(VLOOKUP(Tabla1[[#This Row],[Nombre del Contrato]],Tabla3[],22,FALSE)="","#N/A",IFERROR(VLOOKUP(Tabla1[[#This Row],[Nombre del Contrato]],Tabla3[],22,FALSE),"#N/A")))</f>
        <v/>
      </c>
      <c r="I151" s="81"/>
      <c r="J151" s="81"/>
      <c r="K151" s="75"/>
      <c r="L151" s="10" t="str">
        <f>IF(Tabla1[[#This Row],[Nombre del Contrato]]="","",IF(VLOOKUP(Tabla1[[#This Row],[Nombre del Contrato]],Tabla3[],6,FALSE)="","#N/A",IFERROR(VLOOKUP(Tabla1[[#This Row],[Nombre del Contrato]],Tabla3[],6,FALSE),"#N/A")))</f>
        <v/>
      </c>
      <c r="M151" s="55" t="str">
        <f>IF(Tabla1[[#This Row],[Nombre del Contrato]]="","",IF(VLOOKUP(Tabla1[[#This Row],[Nombre del Contrato]],Tabla3[],19,FALSE)="","#N/A",IFERROR(VLOOKUP(Tabla1[[#This Row],[Nombre del Contrato]],Tabla3[],19,FALSE),"#N/A")))</f>
        <v/>
      </c>
      <c r="N151" s="75"/>
      <c r="O151" s="75"/>
      <c r="P151" s="75"/>
      <c r="Q151" s="75"/>
      <c r="R151" s="75"/>
      <c r="S151" s="75"/>
      <c r="T151" s="75"/>
      <c r="U151" s="75"/>
      <c r="V151" s="75"/>
      <c r="W151" s="75"/>
      <c r="X151" s="75"/>
      <c r="Y151" s="75"/>
      <c r="Z151" s="75"/>
      <c r="AA151" s="75"/>
      <c r="AB151" s="75"/>
      <c r="AC151" s="75"/>
      <c r="AD151" s="75" t="str">
        <f>IF(SUM(Tabla1[[#This Row],[Primera Infancia]:[Adulto Mayor]])=0,"",SUM(Tabla1[[#This Row],[Primera Infancia]:[Adulto Mayor]]))</f>
        <v/>
      </c>
      <c r="AE151" s="75"/>
      <c r="AF151" s="75"/>
      <c r="AG151" s="10"/>
      <c r="AH151" s="10"/>
      <c r="AI151" s="88"/>
      <c r="AJ151" s="88"/>
      <c r="AK151" s="88"/>
      <c r="AL151" s="88"/>
      <c r="AM151" s="88"/>
      <c r="AN151" s="75"/>
      <c r="AO151" s="89"/>
      <c r="AP151" s="93"/>
      <c r="AQ151" s="84"/>
    </row>
    <row r="152" spans="2:43" ht="39.950000000000003" customHeight="1" thickTop="1" thickBot="1" x14ac:dyDescent="0.3">
      <c r="B152" s="78"/>
      <c r="C152" s="75"/>
      <c r="D152" s="75"/>
      <c r="E152" s="75"/>
      <c r="F152" s="10" t="str">
        <f>IF(Tabla1[[#This Row],[Nombre del Contrato]]="","",IF(VLOOKUP(Tabla1[[#This Row],[Nombre del Contrato]],Tabla3[],31,FALSE)="","#N/A",IFERROR(VLOOKUP(Tabla1[[#This Row],[Nombre del Contrato]],Tabla3[],31,FALSE),"#N/A")))</f>
        <v/>
      </c>
      <c r="G152" s="10" t="str">
        <f>IF(Tabla1[[#This Row],[Nombre del Contrato]]="","",IF(VLOOKUP(Tabla1[[#This Row],[Nombre del Contrato]],Tabla3[],20,FALSE)="","#N/A",IFERROR(VLOOKUP(Tabla1[[#This Row],[Nombre del Contrato]],Tabla3[],20,FALSE),"#N/A")))</f>
        <v/>
      </c>
      <c r="H152" s="47" t="str">
        <f>IF(Tabla1[[#This Row],[Nombre del Contrato]]="","",IF(VLOOKUP(Tabla1[[#This Row],[Nombre del Contrato]],Tabla3[],22,FALSE)="","#N/A",IFERROR(VLOOKUP(Tabla1[[#This Row],[Nombre del Contrato]],Tabla3[],22,FALSE),"#N/A")))</f>
        <v/>
      </c>
      <c r="I152" s="81"/>
      <c r="J152" s="81"/>
      <c r="K152" s="75"/>
      <c r="L152" s="10" t="str">
        <f>IF(Tabla1[[#This Row],[Nombre del Contrato]]="","",IF(VLOOKUP(Tabla1[[#This Row],[Nombre del Contrato]],Tabla3[],6,FALSE)="","#N/A",IFERROR(VLOOKUP(Tabla1[[#This Row],[Nombre del Contrato]],Tabla3[],6,FALSE),"#N/A")))</f>
        <v/>
      </c>
      <c r="M152" s="55" t="str">
        <f>IF(Tabla1[[#This Row],[Nombre del Contrato]]="","",IF(VLOOKUP(Tabla1[[#This Row],[Nombre del Contrato]],Tabla3[],19,FALSE)="","#N/A",IFERROR(VLOOKUP(Tabla1[[#This Row],[Nombre del Contrato]],Tabla3[],19,FALSE),"#N/A")))</f>
        <v/>
      </c>
      <c r="N152" s="75"/>
      <c r="O152" s="75"/>
      <c r="P152" s="75"/>
      <c r="Q152" s="75"/>
      <c r="R152" s="75"/>
      <c r="S152" s="75"/>
      <c r="T152" s="75"/>
      <c r="U152" s="75"/>
      <c r="V152" s="75"/>
      <c r="W152" s="75"/>
      <c r="X152" s="75"/>
      <c r="Y152" s="75"/>
      <c r="Z152" s="75"/>
      <c r="AA152" s="75"/>
      <c r="AB152" s="75"/>
      <c r="AC152" s="75"/>
      <c r="AD152" s="75" t="str">
        <f>IF(SUM(Tabla1[[#This Row],[Primera Infancia]:[Adulto Mayor]])=0,"",SUM(Tabla1[[#This Row],[Primera Infancia]:[Adulto Mayor]]))</f>
        <v/>
      </c>
      <c r="AE152" s="75"/>
      <c r="AF152" s="75"/>
      <c r="AG152" s="10"/>
      <c r="AH152" s="10"/>
      <c r="AI152" s="88"/>
      <c r="AJ152" s="88"/>
      <c r="AK152" s="88"/>
      <c r="AL152" s="88"/>
      <c r="AM152" s="88"/>
      <c r="AN152" s="75"/>
      <c r="AO152" s="89"/>
      <c r="AP152" s="93"/>
      <c r="AQ152" s="84"/>
    </row>
    <row r="153" spans="2:43" ht="39.950000000000003" customHeight="1" thickTop="1" thickBot="1" x14ac:dyDescent="0.3">
      <c r="B153" s="78"/>
      <c r="C153" s="75"/>
      <c r="D153" s="75"/>
      <c r="E153" s="75"/>
      <c r="F153" s="10" t="str">
        <f>IF(Tabla1[[#This Row],[Nombre del Contrato]]="","",IF(VLOOKUP(Tabla1[[#This Row],[Nombre del Contrato]],Tabla3[],31,FALSE)="","#N/A",IFERROR(VLOOKUP(Tabla1[[#This Row],[Nombre del Contrato]],Tabla3[],31,FALSE),"#N/A")))</f>
        <v/>
      </c>
      <c r="G153" s="10" t="str">
        <f>IF(Tabla1[[#This Row],[Nombre del Contrato]]="","",IF(VLOOKUP(Tabla1[[#This Row],[Nombre del Contrato]],Tabla3[],20,FALSE)="","#N/A",IFERROR(VLOOKUP(Tabla1[[#This Row],[Nombre del Contrato]],Tabla3[],20,FALSE),"#N/A")))</f>
        <v/>
      </c>
      <c r="H153" s="47" t="str">
        <f>IF(Tabla1[[#This Row],[Nombre del Contrato]]="","",IF(VLOOKUP(Tabla1[[#This Row],[Nombre del Contrato]],Tabla3[],22,FALSE)="","#N/A",IFERROR(VLOOKUP(Tabla1[[#This Row],[Nombre del Contrato]],Tabla3[],22,FALSE),"#N/A")))</f>
        <v/>
      </c>
      <c r="I153" s="81"/>
      <c r="J153" s="81"/>
      <c r="K153" s="75"/>
      <c r="L153" s="10" t="str">
        <f>IF(Tabla1[[#This Row],[Nombre del Contrato]]="","",IF(VLOOKUP(Tabla1[[#This Row],[Nombre del Contrato]],Tabla3[],6,FALSE)="","#N/A",IFERROR(VLOOKUP(Tabla1[[#This Row],[Nombre del Contrato]],Tabla3[],6,FALSE),"#N/A")))</f>
        <v/>
      </c>
      <c r="M153" s="55" t="str">
        <f>IF(Tabla1[[#This Row],[Nombre del Contrato]]="","",IF(VLOOKUP(Tabla1[[#This Row],[Nombre del Contrato]],Tabla3[],19,FALSE)="","#N/A",IFERROR(VLOOKUP(Tabla1[[#This Row],[Nombre del Contrato]],Tabla3[],19,FALSE),"#N/A")))</f>
        <v/>
      </c>
      <c r="N153" s="75"/>
      <c r="O153" s="75"/>
      <c r="P153" s="75"/>
      <c r="Q153" s="75"/>
      <c r="R153" s="75"/>
      <c r="S153" s="75"/>
      <c r="T153" s="75"/>
      <c r="U153" s="75"/>
      <c r="V153" s="75"/>
      <c r="W153" s="75"/>
      <c r="X153" s="75"/>
      <c r="Y153" s="75"/>
      <c r="Z153" s="75"/>
      <c r="AA153" s="75"/>
      <c r="AB153" s="75"/>
      <c r="AC153" s="75"/>
      <c r="AD153" s="75" t="str">
        <f>IF(SUM(Tabla1[[#This Row],[Primera Infancia]:[Adulto Mayor]])=0,"",SUM(Tabla1[[#This Row],[Primera Infancia]:[Adulto Mayor]]))</f>
        <v/>
      </c>
      <c r="AE153" s="75"/>
      <c r="AF153" s="75"/>
      <c r="AG153" s="10"/>
      <c r="AH153" s="10"/>
      <c r="AI153" s="88"/>
      <c r="AJ153" s="88"/>
      <c r="AK153" s="88"/>
      <c r="AL153" s="88"/>
      <c r="AM153" s="88"/>
      <c r="AN153" s="75"/>
      <c r="AO153" s="89"/>
      <c r="AP153" s="93"/>
      <c r="AQ153" s="84"/>
    </row>
    <row r="154" spans="2:43" ht="39.950000000000003" customHeight="1" thickTop="1" thickBot="1" x14ac:dyDescent="0.3">
      <c r="B154" s="78"/>
      <c r="C154" s="75"/>
      <c r="D154" s="75"/>
      <c r="E154" s="75"/>
      <c r="F154" s="10" t="str">
        <f>IF(Tabla1[[#This Row],[Nombre del Contrato]]="","",IF(VLOOKUP(Tabla1[[#This Row],[Nombre del Contrato]],Tabla3[],31,FALSE)="","#N/A",IFERROR(VLOOKUP(Tabla1[[#This Row],[Nombre del Contrato]],Tabla3[],31,FALSE),"#N/A")))</f>
        <v/>
      </c>
      <c r="G154" s="10" t="str">
        <f>IF(Tabla1[[#This Row],[Nombre del Contrato]]="","",IF(VLOOKUP(Tabla1[[#This Row],[Nombre del Contrato]],Tabla3[],20,FALSE)="","#N/A",IFERROR(VLOOKUP(Tabla1[[#This Row],[Nombre del Contrato]],Tabla3[],20,FALSE),"#N/A")))</f>
        <v/>
      </c>
      <c r="H154" s="47" t="str">
        <f>IF(Tabla1[[#This Row],[Nombre del Contrato]]="","",IF(VLOOKUP(Tabla1[[#This Row],[Nombre del Contrato]],Tabla3[],22,FALSE)="","#N/A",IFERROR(VLOOKUP(Tabla1[[#This Row],[Nombre del Contrato]],Tabla3[],22,FALSE),"#N/A")))</f>
        <v/>
      </c>
      <c r="I154" s="81"/>
      <c r="J154" s="81"/>
      <c r="K154" s="75"/>
      <c r="L154" s="10" t="str">
        <f>IF(Tabla1[[#This Row],[Nombre del Contrato]]="","",IF(VLOOKUP(Tabla1[[#This Row],[Nombre del Contrato]],Tabla3[],6,FALSE)="","#N/A",IFERROR(VLOOKUP(Tabla1[[#This Row],[Nombre del Contrato]],Tabla3[],6,FALSE),"#N/A")))</f>
        <v/>
      </c>
      <c r="M154" s="55" t="str">
        <f>IF(Tabla1[[#This Row],[Nombre del Contrato]]="","",IF(VLOOKUP(Tabla1[[#This Row],[Nombre del Contrato]],Tabla3[],19,FALSE)="","#N/A",IFERROR(VLOOKUP(Tabla1[[#This Row],[Nombre del Contrato]],Tabla3[],19,FALSE),"#N/A")))</f>
        <v/>
      </c>
      <c r="N154" s="75"/>
      <c r="O154" s="75"/>
      <c r="P154" s="75"/>
      <c r="Q154" s="75"/>
      <c r="R154" s="75"/>
      <c r="S154" s="75"/>
      <c r="T154" s="75"/>
      <c r="U154" s="75"/>
      <c r="V154" s="75"/>
      <c r="W154" s="75"/>
      <c r="X154" s="75"/>
      <c r="Y154" s="75"/>
      <c r="Z154" s="75"/>
      <c r="AA154" s="75"/>
      <c r="AB154" s="75"/>
      <c r="AC154" s="75"/>
      <c r="AD154" s="75" t="str">
        <f>IF(SUM(Tabla1[[#This Row],[Primera Infancia]:[Adulto Mayor]])=0,"",SUM(Tabla1[[#This Row],[Primera Infancia]:[Adulto Mayor]]))</f>
        <v/>
      </c>
      <c r="AE154" s="75"/>
      <c r="AF154" s="75"/>
      <c r="AG154" s="10"/>
      <c r="AH154" s="10"/>
      <c r="AI154" s="88"/>
      <c r="AJ154" s="88"/>
      <c r="AK154" s="88"/>
      <c r="AL154" s="88"/>
      <c r="AM154" s="88"/>
      <c r="AN154" s="75"/>
      <c r="AO154" s="89"/>
      <c r="AP154" s="93"/>
      <c r="AQ154" s="84"/>
    </row>
    <row r="155" spans="2:43" ht="39.950000000000003" customHeight="1" thickTop="1" thickBot="1" x14ac:dyDescent="0.3">
      <c r="B155" s="78"/>
      <c r="C155" s="75"/>
      <c r="D155" s="75"/>
      <c r="E155" s="75"/>
      <c r="F155" s="10" t="str">
        <f>IF(Tabla1[[#This Row],[Nombre del Contrato]]="","",IF(VLOOKUP(Tabla1[[#This Row],[Nombre del Contrato]],Tabla3[],31,FALSE)="","#N/A",IFERROR(VLOOKUP(Tabla1[[#This Row],[Nombre del Contrato]],Tabla3[],31,FALSE),"#N/A")))</f>
        <v/>
      </c>
      <c r="G155" s="10" t="str">
        <f>IF(Tabla1[[#This Row],[Nombre del Contrato]]="","",IF(VLOOKUP(Tabla1[[#This Row],[Nombre del Contrato]],Tabla3[],20,FALSE)="","#N/A",IFERROR(VLOOKUP(Tabla1[[#This Row],[Nombre del Contrato]],Tabla3[],20,FALSE),"#N/A")))</f>
        <v/>
      </c>
      <c r="H155" s="47" t="str">
        <f>IF(Tabla1[[#This Row],[Nombre del Contrato]]="","",IF(VLOOKUP(Tabla1[[#This Row],[Nombre del Contrato]],Tabla3[],22,FALSE)="","#N/A",IFERROR(VLOOKUP(Tabla1[[#This Row],[Nombre del Contrato]],Tabla3[],22,FALSE),"#N/A")))</f>
        <v/>
      </c>
      <c r="I155" s="81"/>
      <c r="J155" s="81"/>
      <c r="K155" s="75"/>
      <c r="L155" s="10" t="str">
        <f>IF(Tabla1[[#This Row],[Nombre del Contrato]]="","",IF(VLOOKUP(Tabla1[[#This Row],[Nombre del Contrato]],Tabla3[],6,FALSE)="","#N/A",IFERROR(VLOOKUP(Tabla1[[#This Row],[Nombre del Contrato]],Tabla3[],6,FALSE),"#N/A")))</f>
        <v/>
      </c>
      <c r="M155" s="55" t="str">
        <f>IF(Tabla1[[#This Row],[Nombre del Contrato]]="","",IF(VLOOKUP(Tabla1[[#This Row],[Nombre del Contrato]],Tabla3[],19,FALSE)="","#N/A",IFERROR(VLOOKUP(Tabla1[[#This Row],[Nombre del Contrato]],Tabla3[],19,FALSE),"#N/A")))</f>
        <v/>
      </c>
      <c r="N155" s="75"/>
      <c r="O155" s="75"/>
      <c r="P155" s="75"/>
      <c r="Q155" s="75"/>
      <c r="R155" s="75"/>
      <c r="S155" s="75"/>
      <c r="T155" s="75"/>
      <c r="U155" s="75"/>
      <c r="V155" s="75"/>
      <c r="W155" s="75"/>
      <c r="X155" s="75"/>
      <c r="Y155" s="75"/>
      <c r="Z155" s="75"/>
      <c r="AA155" s="75"/>
      <c r="AB155" s="75"/>
      <c r="AC155" s="75"/>
      <c r="AD155" s="75" t="str">
        <f>IF(SUM(Tabla1[[#This Row],[Primera Infancia]:[Adulto Mayor]])=0,"",SUM(Tabla1[[#This Row],[Primera Infancia]:[Adulto Mayor]]))</f>
        <v/>
      </c>
      <c r="AE155" s="75"/>
      <c r="AF155" s="75"/>
      <c r="AG155" s="10"/>
      <c r="AH155" s="10"/>
      <c r="AI155" s="88"/>
      <c r="AJ155" s="88"/>
      <c r="AK155" s="88"/>
      <c r="AL155" s="88"/>
      <c r="AM155" s="88"/>
      <c r="AN155" s="75"/>
      <c r="AO155" s="89"/>
      <c r="AP155" s="93"/>
      <c r="AQ155" s="84"/>
    </row>
    <row r="156" spans="2:43" ht="39.950000000000003" customHeight="1" thickTop="1" thickBot="1" x14ac:dyDescent="0.3">
      <c r="B156" s="78"/>
      <c r="C156" s="75"/>
      <c r="D156" s="75"/>
      <c r="E156" s="75"/>
      <c r="F156" s="10" t="str">
        <f>IF(Tabla1[[#This Row],[Nombre del Contrato]]="","",IF(VLOOKUP(Tabla1[[#This Row],[Nombre del Contrato]],Tabla3[],31,FALSE)="","#N/A",IFERROR(VLOOKUP(Tabla1[[#This Row],[Nombre del Contrato]],Tabla3[],31,FALSE),"#N/A")))</f>
        <v/>
      </c>
      <c r="G156" s="10" t="str">
        <f>IF(Tabla1[[#This Row],[Nombre del Contrato]]="","",IF(VLOOKUP(Tabla1[[#This Row],[Nombre del Contrato]],Tabla3[],20,FALSE)="","#N/A",IFERROR(VLOOKUP(Tabla1[[#This Row],[Nombre del Contrato]],Tabla3[],20,FALSE),"#N/A")))</f>
        <v/>
      </c>
      <c r="H156" s="47" t="str">
        <f>IF(Tabla1[[#This Row],[Nombre del Contrato]]="","",IF(VLOOKUP(Tabla1[[#This Row],[Nombre del Contrato]],Tabla3[],22,FALSE)="","#N/A",IFERROR(VLOOKUP(Tabla1[[#This Row],[Nombre del Contrato]],Tabla3[],22,FALSE),"#N/A")))</f>
        <v/>
      </c>
      <c r="I156" s="81"/>
      <c r="J156" s="81"/>
      <c r="K156" s="75"/>
      <c r="L156" s="10" t="str">
        <f>IF(Tabla1[[#This Row],[Nombre del Contrato]]="","",IF(VLOOKUP(Tabla1[[#This Row],[Nombre del Contrato]],Tabla3[],6,FALSE)="","#N/A",IFERROR(VLOOKUP(Tabla1[[#This Row],[Nombre del Contrato]],Tabla3[],6,FALSE),"#N/A")))</f>
        <v/>
      </c>
      <c r="M156" s="55" t="str">
        <f>IF(Tabla1[[#This Row],[Nombre del Contrato]]="","",IF(VLOOKUP(Tabla1[[#This Row],[Nombre del Contrato]],Tabla3[],19,FALSE)="","#N/A",IFERROR(VLOOKUP(Tabla1[[#This Row],[Nombre del Contrato]],Tabla3[],19,FALSE),"#N/A")))</f>
        <v/>
      </c>
      <c r="N156" s="75"/>
      <c r="O156" s="75"/>
      <c r="P156" s="75"/>
      <c r="Q156" s="75"/>
      <c r="R156" s="75"/>
      <c r="S156" s="75"/>
      <c r="T156" s="75"/>
      <c r="U156" s="75"/>
      <c r="V156" s="75"/>
      <c r="W156" s="75"/>
      <c r="X156" s="75"/>
      <c r="Y156" s="75"/>
      <c r="Z156" s="75"/>
      <c r="AA156" s="75"/>
      <c r="AB156" s="75"/>
      <c r="AC156" s="75"/>
      <c r="AD156" s="75" t="str">
        <f>IF(SUM(Tabla1[[#This Row],[Primera Infancia]:[Adulto Mayor]])=0,"",SUM(Tabla1[[#This Row],[Primera Infancia]:[Adulto Mayor]]))</f>
        <v/>
      </c>
      <c r="AE156" s="75"/>
      <c r="AF156" s="75"/>
      <c r="AG156" s="10"/>
      <c r="AH156" s="10"/>
      <c r="AI156" s="88"/>
      <c r="AJ156" s="88"/>
      <c r="AK156" s="88"/>
      <c r="AL156" s="88"/>
      <c r="AM156" s="88"/>
      <c r="AN156" s="75"/>
      <c r="AO156" s="89"/>
      <c r="AP156" s="93"/>
      <c r="AQ156" s="84"/>
    </row>
    <row r="157" spans="2:43" ht="39.950000000000003" customHeight="1" thickTop="1" thickBot="1" x14ac:dyDescent="0.3">
      <c r="B157" s="78"/>
      <c r="C157" s="75"/>
      <c r="D157" s="75"/>
      <c r="E157" s="75"/>
      <c r="F157" s="10" t="str">
        <f>IF(Tabla1[[#This Row],[Nombre del Contrato]]="","",IF(VLOOKUP(Tabla1[[#This Row],[Nombre del Contrato]],Tabla3[],31,FALSE)="","#N/A",IFERROR(VLOOKUP(Tabla1[[#This Row],[Nombre del Contrato]],Tabla3[],31,FALSE),"#N/A")))</f>
        <v/>
      </c>
      <c r="G157" s="10" t="str">
        <f>IF(Tabla1[[#This Row],[Nombre del Contrato]]="","",IF(VLOOKUP(Tabla1[[#This Row],[Nombre del Contrato]],Tabla3[],20,FALSE)="","#N/A",IFERROR(VLOOKUP(Tabla1[[#This Row],[Nombre del Contrato]],Tabla3[],20,FALSE),"#N/A")))</f>
        <v/>
      </c>
      <c r="H157" s="47" t="str">
        <f>IF(Tabla1[[#This Row],[Nombre del Contrato]]="","",IF(VLOOKUP(Tabla1[[#This Row],[Nombre del Contrato]],Tabla3[],22,FALSE)="","#N/A",IFERROR(VLOOKUP(Tabla1[[#This Row],[Nombre del Contrato]],Tabla3[],22,FALSE),"#N/A")))</f>
        <v/>
      </c>
      <c r="I157" s="81"/>
      <c r="J157" s="81"/>
      <c r="K157" s="75"/>
      <c r="L157" s="10" t="str">
        <f>IF(Tabla1[[#This Row],[Nombre del Contrato]]="","",IF(VLOOKUP(Tabla1[[#This Row],[Nombre del Contrato]],Tabla3[],6,FALSE)="","#N/A",IFERROR(VLOOKUP(Tabla1[[#This Row],[Nombre del Contrato]],Tabla3[],6,FALSE),"#N/A")))</f>
        <v/>
      </c>
      <c r="M157" s="55" t="str">
        <f>IF(Tabla1[[#This Row],[Nombre del Contrato]]="","",IF(VLOOKUP(Tabla1[[#This Row],[Nombre del Contrato]],Tabla3[],19,FALSE)="","#N/A",IFERROR(VLOOKUP(Tabla1[[#This Row],[Nombre del Contrato]],Tabla3[],19,FALSE),"#N/A")))</f>
        <v/>
      </c>
      <c r="N157" s="75"/>
      <c r="O157" s="75"/>
      <c r="P157" s="75"/>
      <c r="Q157" s="75"/>
      <c r="R157" s="75"/>
      <c r="S157" s="75"/>
      <c r="T157" s="75"/>
      <c r="U157" s="75"/>
      <c r="V157" s="75"/>
      <c r="W157" s="75"/>
      <c r="X157" s="75"/>
      <c r="Y157" s="75"/>
      <c r="Z157" s="75"/>
      <c r="AA157" s="75"/>
      <c r="AB157" s="75"/>
      <c r="AC157" s="75"/>
      <c r="AD157" s="75" t="str">
        <f>IF(SUM(Tabla1[[#This Row],[Primera Infancia]:[Adulto Mayor]])=0,"",SUM(Tabla1[[#This Row],[Primera Infancia]:[Adulto Mayor]]))</f>
        <v/>
      </c>
      <c r="AE157" s="75"/>
      <c r="AF157" s="75"/>
      <c r="AG157" s="10"/>
      <c r="AH157" s="10"/>
      <c r="AI157" s="88"/>
      <c r="AJ157" s="88"/>
      <c r="AK157" s="88"/>
      <c r="AL157" s="88"/>
      <c r="AM157" s="88"/>
      <c r="AN157" s="75"/>
      <c r="AO157" s="89"/>
      <c r="AP157" s="93"/>
      <c r="AQ157" s="84"/>
    </row>
    <row r="158" spans="2:43" ht="39.950000000000003" customHeight="1" thickTop="1" thickBot="1" x14ac:dyDescent="0.3">
      <c r="B158" s="78"/>
      <c r="C158" s="75"/>
      <c r="D158" s="75"/>
      <c r="E158" s="75"/>
      <c r="F158" s="10" t="str">
        <f>IF(Tabla1[[#This Row],[Nombre del Contrato]]="","",IF(VLOOKUP(Tabla1[[#This Row],[Nombre del Contrato]],Tabla3[],31,FALSE)="","#N/A",IFERROR(VLOOKUP(Tabla1[[#This Row],[Nombre del Contrato]],Tabla3[],31,FALSE),"#N/A")))</f>
        <v/>
      </c>
      <c r="G158" s="10" t="str">
        <f>IF(Tabla1[[#This Row],[Nombre del Contrato]]="","",IF(VLOOKUP(Tabla1[[#This Row],[Nombre del Contrato]],Tabla3[],20,FALSE)="","#N/A",IFERROR(VLOOKUP(Tabla1[[#This Row],[Nombre del Contrato]],Tabla3[],20,FALSE),"#N/A")))</f>
        <v/>
      </c>
      <c r="H158" s="47" t="str">
        <f>IF(Tabla1[[#This Row],[Nombre del Contrato]]="","",IF(VLOOKUP(Tabla1[[#This Row],[Nombre del Contrato]],Tabla3[],22,FALSE)="","#N/A",IFERROR(VLOOKUP(Tabla1[[#This Row],[Nombre del Contrato]],Tabla3[],22,FALSE),"#N/A")))</f>
        <v/>
      </c>
      <c r="I158" s="81"/>
      <c r="J158" s="81"/>
      <c r="K158" s="75"/>
      <c r="L158" s="10" t="str">
        <f>IF(Tabla1[[#This Row],[Nombre del Contrato]]="","",IF(VLOOKUP(Tabla1[[#This Row],[Nombre del Contrato]],Tabla3[],6,FALSE)="","#N/A",IFERROR(VLOOKUP(Tabla1[[#This Row],[Nombre del Contrato]],Tabla3[],6,FALSE),"#N/A")))</f>
        <v/>
      </c>
      <c r="M158" s="55" t="str">
        <f>IF(Tabla1[[#This Row],[Nombre del Contrato]]="","",IF(VLOOKUP(Tabla1[[#This Row],[Nombre del Contrato]],Tabla3[],19,FALSE)="","#N/A",IFERROR(VLOOKUP(Tabla1[[#This Row],[Nombre del Contrato]],Tabla3[],19,FALSE),"#N/A")))</f>
        <v/>
      </c>
      <c r="N158" s="75"/>
      <c r="O158" s="75"/>
      <c r="P158" s="75"/>
      <c r="Q158" s="75"/>
      <c r="R158" s="75"/>
      <c r="S158" s="75"/>
      <c r="T158" s="75"/>
      <c r="U158" s="75"/>
      <c r="V158" s="75"/>
      <c r="W158" s="75"/>
      <c r="X158" s="75"/>
      <c r="Y158" s="75"/>
      <c r="Z158" s="75"/>
      <c r="AA158" s="75"/>
      <c r="AB158" s="75"/>
      <c r="AC158" s="75"/>
      <c r="AD158" s="75" t="str">
        <f>IF(SUM(Tabla1[[#This Row],[Primera Infancia]:[Adulto Mayor]])=0,"",SUM(Tabla1[[#This Row],[Primera Infancia]:[Adulto Mayor]]))</f>
        <v/>
      </c>
      <c r="AE158" s="75"/>
      <c r="AF158" s="75"/>
      <c r="AG158" s="10"/>
      <c r="AH158" s="10"/>
      <c r="AI158" s="88"/>
      <c r="AJ158" s="88"/>
      <c r="AK158" s="88"/>
      <c r="AL158" s="88"/>
      <c r="AM158" s="88"/>
      <c r="AN158" s="75"/>
      <c r="AO158" s="89"/>
      <c r="AP158" s="93"/>
      <c r="AQ158" s="84"/>
    </row>
    <row r="159" spans="2:43" ht="39.950000000000003" customHeight="1" thickTop="1" thickBot="1" x14ac:dyDescent="0.3">
      <c r="B159" s="78"/>
      <c r="C159" s="75"/>
      <c r="D159" s="75"/>
      <c r="E159" s="75"/>
      <c r="F159" s="10" t="str">
        <f>IF(Tabla1[[#This Row],[Nombre del Contrato]]="","",IF(VLOOKUP(Tabla1[[#This Row],[Nombre del Contrato]],Tabla3[],31,FALSE)="","#N/A",IFERROR(VLOOKUP(Tabla1[[#This Row],[Nombre del Contrato]],Tabla3[],31,FALSE),"#N/A")))</f>
        <v/>
      </c>
      <c r="G159" s="10" t="str">
        <f>IF(Tabla1[[#This Row],[Nombre del Contrato]]="","",IF(VLOOKUP(Tabla1[[#This Row],[Nombre del Contrato]],Tabla3[],20,FALSE)="","#N/A",IFERROR(VLOOKUP(Tabla1[[#This Row],[Nombre del Contrato]],Tabla3[],20,FALSE),"#N/A")))</f>
        <v/>
      </c>
      <c r="H159" s="47" t="str">
        <f>IF(Tabla1[[#This Row],[Nombre del Contrato]]="","",IF(VLOOKUP(Tabla1[[#This Row],[Nombre del Contrato]],Tabla3[],22,FALSE)="","#N/A",IFERROR(VLOOKUP(Tabla1[[#This Row],[Nombre del Contrato]],Tabla3[],22,FALSE),"#N/A")))</f>
        <v/>
      </c>
      <c r="I159" s="81"/>
      <c r="J159" s="81"/>
      <c r="K159" s="75"/>
      <c r="L159" s="10" t="str">
        <f>IF(Tabla1[[#This Row],[Nombre del Contrato]]="","",IF(VLOOKUP(Tabla1[[#This Row],[Nombre del Contrato]],Tabla3[],6,FALSE)="","#N/A",IFERROR(VLOOKUP(Tabla1[[#This Row],[Nombre del Contrato]],Tabla3[],6,FALSE),"#N/A")))</f>
        <v/>
      </c>
      <c r="M159" s="55" t="str">
        <f>IF(Tabla1[[#This Row],[Nombre del Contrato]]="","",IF(VLOOKUP(Tabla1[[#This Row],[Nombre del Contrato]],Tabla3[],19,FALSE)="","#N/A",IFERROR(VLOOKUP(Tabla1[[#This Row],[Nombre del Contrato]],Tabla3[],19,FALSE),"#N/A")))</f>
        <v/>
      </c>
      <c r="N159" s="75"/>
      <c r="O159" s="75"/>
      <c r="P159" s="75"/>
      <c r="Q159" s="75"/>
      <c r="R159" s="75"/>
      <c r="S159" s="75"/>
      <c r="T159" s="75"/>
      <c r="U159" s="75"/>
      <c r="V159" s="75"/>
      <c r="W159" s="75"/>
      <c r="X159" s="75"/>
      <c r="Y159" s="75"/>
      <c r="Z159" s="75"/>
      <c r="AA159" s="75"/>
      <c r="AB159" s="75"/>
      <c r="AC159" s="75"/>
      <c r="AD159" s="75" t="str">
        <f>IF(SUM(Tabla1[[#This Row],[Primera Infancia]:[Adulto Mayor]])=0,"",SUM(Tabla1[[#This Row],[Primera Infancia]:[Adulto Mayor]]))</f>
        <v/>
      </c>
      <c r="AE159" s="75"/>
      <c r="AF159" s="75"/>
      <c r="AG159" s="10"/>
      <c r="AH159" s="10"/>
      <c r="AI159" s="88"/>
      <c r="AJ159" s="88"/>
      <c r="AK159" s="88"/>
      <c r="AL159" s="88"/>
      <c r="AM159" s="88"/>
      <c r="AN159" s="75"/>
      <c r="AO159" s="89"/>
      <c r="AP159" s="93"/>
      <c r="AQ159" s="84"/>
    </row>
    <row r="160" spans="2:43" ht="39.950000000000003" customHeight="1" thickTop="1" thickBot="1" x14ac:dyDescent="0.3">
      <c r="B160" s="78"/>
      <c r="C160" s="75"/>
      <c r="D160" s="75"/>
      <c r="E160" s="75"/>
      <c r="F160" s="10" t="str">
        <f>IF(Tabla1[[#This Row],[Nombre del Contrato]]="","",IF(VLOOKUP(Tabla1[[#This Row],[Nombre del Contrato]],Tabla3[],31,FALSE)="","#N/A",IFERROR(VLOOKUP(Tabla1[[#This Row],[Nombre del Contrato]],Tabla3[],31,FALSE),"#N/A")))</f>
        <v/>
      </c>
      <c r="G160" s="10" t="str">
        <f>IF(Tabla1[[#This Row],[Nombre del Contrato]]="","",IF(VLOOKUP(Tabla1[[#This Row],[Nombre del Contrato]],Tabla3[],20,FALSE)="","#N/A",IFERROR(VLOOKUP(Tabla1[[#This Row],[Nombre del Contrato]],Tabla3[],20,FALSE),"#N/A")))</f>
        <v/>
      </c>
      <c r="H160" s="47" t="str">
        <f>IF(Tabla1[[#This Row],[Nombre del Contrato]]="","",IF(VLOOKUP(Tabla1[[#This Row],[Nombre del Contrato]],Tabla3[],22,FALSE)="","#N/A",IFERROR(VLOOKUP(Tabla1[[#This Row],[Nombre del Contrato]],Tabla3[],22,FALSE),"#N/A")))</f>
        <v/>
      </c>
      <c r="I160" s="81"/>
      <c r="J160" s="81"/>
      <c r="K160" s="75"/>
      <c r="L160" s="10" t="str">
        <f>IF(Tabla1[[#This Row],[Nombre del Contrato]]="","",IF(VLOOKUP(Tabla1[[#This Row],[Nombre del Contrato]],Tabla3[],6,FALSE)="","#N/A",IFERROR(VLOOKUP(Tabla1[[#This Row],[Nombre del Contrato]],Tabla3[],6,FALSE),"#N/A")))</f>
        <v/>
      </c>
      <c r="M160" s="55" t="str">
        <f>IF(Tabla1[[#This Row],[Nombre del Contrato]]="","",IF(VLOOKUP(Tabla1[[#This Row],[Nombre del Contrato]],Tabla3[],19,FALSE)="","#N/A",IFERROR(VLOOKUP(Tabla1[[#This Row],[Nombre del Contrato]],Tabla3[],19,FALSE),"#N/A")))</f>
        <v/>
      </c>
      <c r="N160" s="75"/>
      <c r="O160" s="75"/>
      <c r="P160" s="75"/>
      <c r="Q160" s="75"/>
      <c r="R160" s="75"/>
      <c r="S160" s="75"/>
      <c r="T160" s="75"/>
      <c r="U160" s="75"/>
      <c r="V160" s="75"/>
      <c r="W160" s="75"/>
      <c r="X160" s="75"/>
      <c r="Y160" s="75"/>
      <c r="Z160" s="75"/>
      <c r="AA160" s="75"/>
      <c r="AB160" s="75"/>
      <c r="AC160" s="75"/>
      <c r="AD160" s="75" t="str">
        <f>IF(SUM(Tabla1[[#This Row],[Primera Infancia]:[Adulto Mayor]])=0,"",SUM(Tabla1[[#This Row],[Primera Infancia]:[Adulto Mayor]]))</f>
        <v/>
      </c>
      <c r="AE160" s="75"/>
      <c r="AF160" s="75"/>
      <c r="AG160" s="10"/>
      <c r="AH160" s="10"/>
      <c r="AI160" s="88"/>
      <c r="AJ160" s="88"/>
      <c r="AK160" s="88"/>
      <c r="AL160" s="88"/>
      <c r="AM160" s="88"/>
      <c r="AN160" s="75"/>
      <c r="AO160" s="89"/>
      <c r="AP160" s="93"/>
      <c r="AQ160" s="84"/>
    </row>
    <row r="161" spans="2:43" ht="39.950000000000003" customHeight="1" thickTop="1" thickBot="1" x14ac:dyDescent="0.3">
      <c r="B161" s="78"/>
      <c r="C161" s="75"/>
      <c r="D161" s="75"/>
      <c r="E161" s="75"/>
      <c r="F161" s="10" t="str">
        <f>IF(Tabla1[[#This Row],[Nombre del Contrato]]="","",IF(VLOOKUP(Tabla1[[#This Row],[Nombre del Contrato]],Tabla3[],31,FALSE)="","#N/A",IFERROR(VLOOKUP(Tabla1[[#This Row],[Nombre del Contrato]],Tabla3[],31,FALSE),"#N/A")))</f>
        <v/>
      </c>
      <c r="G161" s="10" t="str">
        <f>IF(Tabla1[[#This Row],[Nombre del Contrato]]="","",IF(VLOOKUP(Tabla1[[#This Row],[Nombre del Contrato]],Tabla3[],20,FALSE)="","#N/A",IFERROR(VLOOKUP(Tabla1[[#This Row],[Nombre del Contrato]],Tabla3[],20,FALSE),"#N/A")))</f>
        <v/>
      </c>
      <c r="H161" s="47" t="str">
        <f>IF(Tabla1[[#This Row],[Nombre del Contrato]]="","",IF(VLOOKUP(Tabla1[[#This Row],[Nombre del Contrato]],Tabla3[],22,FALSE)="","#N/A",IFERROR(VLOOKUP(Tabla1[[#This Row],[Nombre del Contrato]],Tabla3[],22,FALSE),"#N/A")))</f>
        <v/>
      </c>
      <c r="I161" s="81"/>
      <c r="J161" s="81"/>
      <c r="K161" s="75"/>
      <c r="L161" s="10" t="str">
        <f>IF(Tabla1[[#This Row],[Nombre del Contrato]]="","",IF(VLOOKUP(Tabla1[[#This Row],[Nombre del Contrato]],Tabla3[],6,FALSE)="","#N/A",IFERROR(VLOOKUP(Tabla1[[#This Row],[Nombre del Contrato]],Tabla3[],6,FALSE),"#N/A")))</f>
        <v/>
      </c>
      <c r="M161" s="55" t="str">
        <f>IF(Tabla1[[#This Row],[Nombre del Contrato]]="","",IF(VLOOKUP(Tabla1[[#This Row],[Nombre del Contrato]],Tabla3[],19,FALSE)="","#N/A",IFERROR(VLOOKUP(Tabla1[[#This Row],[Nombre del Contrato]],Tabla3[],19,FALSE),"#N/A")))</f>
        <v/>
      </c>
      <c r="N161" s="75"/>
      <c r="O161" s="75"/>
      <c r="P161" s="75"/>
      <c r="Q161" s="75"/>
      <c r="R161" s="75"/>
      <c r="S161" s="75"/>
      <c r="T161" s="75"/>
      <c r="U161" s="75"/>
      <c r="V161" s="75"/>
      <c r="W161" s="75"/>
      <c r="X161" s="75"/>
      <c r="Y161" s="75"/>
      <c r="Z161" s="75"/>
      <c r="AA161" s="75"/>
      <c r="AB161" s="75"/>
      <c r="AC161" s="75"/>
      <c r="AD161" s="75" t="str">
        <f>IF(SUM(Tabla1[[#This Row],[Primera Infancia]:[Adulto Mayor]])=0,"",SUM(Tabla1[[#This Row],[Primera Infancia]:[Adulto Mayor]]))</f>
        <v/>
      </c>
      <c r="AE161" s="75"/>
      <c r="AF161" s="75"/>
      <c r="AG161" s="10"/>
      <c r="AH161" s="10"/>
      <c r="AI161" s="88"/>
      <c r="AJ161" s="88"/>
      <c r="AK161" s="88"/>
      <c r="AL161" s="88"/>
      <c r="AM161" s="88"/>
      <c r="AN161" s="75"/>
      <c r="AO161" s="89"/>
      <c r="AP161" s="93"/>
      <c r="AQ161" s="84"/>
    </row>
    <row r="162" spans="2:43" ht="39.950000000000003" customHeight="1" thickTop="1" thickBot="1" x14ac:dyDescent="0.3">
      <c r="B162" s="78"/>
      <c r="C162" s="75"/>
      <c r="D162" s="75"/>
      <c r="E162" s="75"/>
      <c r="F162" s="10" t="str">
        <f>IF(Tabla1[[#This Row],[Nombre del Contrato]]="","",IF(VLOOKUP(Tabla1[[#This Row],[Nombre del Contrato]],Tabla3[],31,FALSE)="","#N/A",IFERROR(VLOOKUP(Tabla1[[#This Row],[Nombre del Contrato]],Tabla3[],31,FALSE),"#N/A")))</f>
        <v/>
      </c>
      <c r="G162" s="10" t="str">
        <f>IF(Tabla1[[#This Row],[Nombre del Contrato]]="","",IF(VLOOKUP(Tabla1[[#This Row],[Nombre del Contrato]],Tabla3[],20,FALSE)="","#N/A",IFERROR(VLOOKUP(Tabla1[[#This Row],[Nombre del Contrato]],Tabla3[],20,FALSE),"#N/A")))</f>
        <v/>
      </c>
      <c r="H162" s="47" t="str">
        <f>IF(Tabla1[[#This Row],[Nombre del Contrato]]="","",IF(VLOOKUP(Tabla1[[#This Row],[Nombre del Contrato]],Tabla3[],22,FALSE)="","#N/A",IFERROR(VLOOKUP(Tabla1[[#This Row],[Nombre del Contrato]],Tabla3[],22,FALSE),"#N/A")))</f>
        <v/>
      </c>
      <c r="I162" s="81"/>
      <c r="J162" s="81"/>
      <c r="K162" s="75"/>
      <c r="L162" s="10" t="str">
        <f>IF(Tabla1[[#This Row],[Nombre del Contrato]]="","",IF(VLOOKUP(Tabla1[[#This Row],[Nombre del Contrato]],Tabla3[],6,FALSE)="","#N/A",IFERROR(VLOOKUP(Tabla1[[#This Row],[Nombre del Contrato]],Tabla3[],6,FALSE),"#N/A")))</f>
        <v/>
      </c>
      <c r="M162" s="55" t="str">
        <f>IF(Tabla1[[#This Row],[Nombre del Contrato]]="","",IF(VLOOKUP(Tabla1[[#This Row],[Nombre del Contrato]],Tabla3[],19,FALSE)="","#N/A",IFERROR(VLOOKUP(Tabla1[[#This Row],[Nombre del Contrato]],Tabla3[],19,FALSE),"#N/A")))</f>
        <v/>
      </c>
      <c r="N162" s="75"/>
      <c r="O162" s="75"/>
      <c r="P162" s="75"/>
      <c r="Q162" s="75"/>
      <c r="R162" s="75"/>
      <c r="S162" s="75"/>
      <c r="T162" s="75"/>
      <c r="U162" s="75"/>
      <c r="V162" s="75"/>
      <c r="W162" s="75"/>
      <c r="X162" s="75"/>
      <c r="Y162" s="75"/>
      <c r="Z162" s="75"/>
      <c r="AA162" s="75"/>
      <c r="AB162" s="75"/>
      <c r="AC162" s="75"/>
      <c r="AD162" s="75" t="str">
        <f>IF(SUM(Tabla1[[#This Row],[Primera Infancia]:[Adulto Mayor]])=0,"",SUM(Tabla1[[#This Row],[Primera Infancia]:[Adulto Mayor]]))</f>
        <v/>
      </c>
      <c r="AE162" s="75"/>
      <c r="AF162" s="75"/>
      <c r="AG162" s="10"/>
      <c r="AH162" s="10"/>
      <c r="AI162" s="88"/>
      <c r="AJ162" s="88"/>
      <c r="AK162" s="88"/>
      <c r="AL162" s="88"/>
      <c r="AM162" s="88"/>
      <c r="AN162" s="75"/>
      <c r="AO162" s="89"/>
      <c r="AP162" s="93"/>
      <c r="AQ162" s="84"/>
    </row>
    <row r="163" spans="2:43" ht="39.950000000000003" customHeight="1" thickTop="1" thickBot="1" x14ac:dyDescent="0.3">
      <c r="B163" s="78"/>
      <c r="C163" s="75"/>
      <c r="D163" s="75"/>
      <c r="E163" s="75"/>
      <c r="F163" s="10" t="str">
        <f>IF(Tabla1[[#This Row],[Nombre del Contrato]]="","",IF(VLOOKUP(Tabla1[[#This Row],[Nombre del Contrato]],Tabla3[],31,FALSE)="","#N/A",IFERROR(VLOOKUP(Tabla1[[#This Row],[Nombre del Contrato]],Tabla3[],31,FALSE),"#N/A")))</f>
        <v/>
      </c>
      <c r="G163" s="10" t="str">
        <f>IF(Tabla1[[#This Row],[Nombre del Contrato]]="","",IF(VLOOKUP(Tabla1[[#This Row],[Nombre del Contrato]],Tabla3[],20,FALSE)="","#N/A",IFERROR(VLOOKUP(Tabla1[[#This Row],[Nombre del Contrato]],Tabla3[],20,FALSE),"#N/A")))</f>
        <v/>
      </c>
      <c r="H163" s="47" t="str">
        <f>IF(Tabla1[[#This Row],[Nombre del Contrato]]="","",IF(VLOOKUP(Tabla1[[#This Row],[Nombre del Contrato]],Tabla3[],22,FALSE)="","#N/A",IFERROR(VLOOKUP(Tabla1[[#This Row],[Nombre del Contrato]],Tabla3[],22,FALSE),"#N/A")))</f>
        <v/>
      </c>
      <c r="I163" s="81"/>
      <c r="J163" s="81"/>
      <c r="K163" s="75"/>
      <c r="L163" s="10" t="str">
        <f>IF(Tabla1[[#This Row],[Nombre del Contrato]]="","",IF(VLOOKUP(Tabla1[[#This Row],[Nombre del Contrato]],Tabla3[],6,FALSE)="","#N/A",IFERROR(VLOOKUP(Tabla1[[#This Row],[Nombre del Contrato]],Tabla3[],6,FALSE),"#N/A")))</f>
        <v/>
      </c>
      <c r="M163" s="55" t="str">
        <f>IF(Tabla1[[#This Row],[Nombre del Contrato]]="","",IF(VLOOKUP(Tabla1[[#This Row],[Nombre del Contrato]],Tabla3[],19,FALSE)="","#N/A",IFERROR(VLOOKUP(Tabla1[[#This Row],[Nombre del Contrato]],Tabla3[],19,FALSE),"#N/A")))</f>
        <v/>
      </c>
      <c r="N163" s="75"/>
      <c r="O163" s="75"/>
      <c r="P163" s="75"/>
      <c r="Q163" s="75"/>
      <c r="R163" s="75"/>
      <c r="S163" s="75"/>
      <c r="T163" s="75"/>
      <c r="U163" s="75"/>
      <c r="V163" s="75"/>
      <c r="W163" s="75"/>
      <c r="X163" s="75"/>
      <c r="Y163" s="75"/>
      <c r="Z163" s="75"/>
      <c r="AA163" s="75"/>
      <c r="AB163" s="75"/>
      <c r="AC163" s="75"/>
      <c r="AD163" s="75" t="str">
        <f>IF(SUM(Tabla1[[#This Row],[Primera Infancia]:[Adulto Mayor]])=0,"",SUM(Tabla1[[#This Row],[Primera Infancia]:[Adulto Mayor]]))</f>
        <v/>
      </c>
      <c r="AE163" s="75"/>
      <c r="AF163" s="75"/>
      <c r="AG163" s="10"/>
      <c r="AH163" s="10"/>
      <c r="AI163" s="88"/>
      <c r="AJ163" s="88"/>
      <c r="AK163" s="88"/>
      <c r="AL163" s="88"/>
      <c r="AM163" s="88"/>
      <c r="AN163" s="75"/>
      <c r="AO163" s="89"/>
      <c r="AP163" s="93"/>
      <c r="AQ163" s="84"/>
    </row>
    <row r="164" spans="2:43" ht="39.950000000000003" customHeight="1" thickTop="1" thickBot="1" x14ac:dyDescent="0.3">
      <c r="B164" s="78"/>
      <c r="C164" s="75"/>
      <c r="D164" s="75"/>
      <c r="E164" s="75"/>
      <c r="F164" s="10" t="str">
        <f>IF(Tabla1[[#This Row],[Nombre del Contrato]]="","",IF(VLOOKUP(Tabla1[[#This Row],[Nombre del Contrato]],Tabla3[],31,FALSE)="","#N/A",IFERROR(VLOOKUP(Tabla1[[#This Row],[Nombre del Contrato]],Tabla3[],31,FALSE),"#N/A")))</f>
        <v/>
      </c>
      <c r="G164" s="10" t="str">
        <f>IF(Tabla1[[#This Row],[Nombre del Contrato]]="","",IF(VLOOKUP(Tabla1[[#This Row],[Nombre del Contrato]],Tabla3[],20,FALSE)="","#N/A",IFERROR(VLOOKUP(Tabla1[[#This Row],[Nombre del Contrato]],Tabla3[],20,FALSE),"#N/A")))</f>
        <v/>
      </c>
      <c r="H164" s="47" t="str">
        <f>IF(Tabla1[[#This Row],[Nombre del Contrato]]="","",IF(VLOOKUP(Tabla1[[#This Row],[Nombre del Contrato]],Tabla3[],22,FALSE)="","#N/A",IFERROR(VLOOKUP(Tabla1[[#This Row],[Nombre del Contrato]],Tabla3[],22,FALSE),"#N/A")))</f>
        <v/>
      </c>
      <c r="I164" s="81"/>
      <c r="J164" s="81"/>
      <c r="K164" s="75"/>
      <c r="L164" s="10" t="str">
        <f>IF(Tabla1[[#This Row],[Nombre del Contrato]]="","",IF(VLOOKUP(Tabla1[[#This Row],[Nombre del Contrato]],Tabla3[],6,FALSE)="","#N/A",IFERROR(VLOOKUP(Tabla1[[#This Row],[Nombre del Contrato]],Tabla3[],6,FALSE),"#N/A")))</f>
        <v/>
      </c>
      <c r="M164" s="55" t="str">
        <f>IF(Tabla1[[#This Row],[Nombre del Contrato]]="","",IF(VLOOKUP(Tabla1[[#This Row],[Nombre del Contrato]],Tabla3[],19,FALSE)="","#N/A",IFERROR(VLOOKUP(Tabla1[[#This Row],[Nombre del Contrato]],Tabla3[],19,FALSE),"#N/A")))</f>
        <v/>
      </c>
      <c r="N164" s="75"/>
      <c r="O164" s="75"/>
      <c r="P164" s="75"/>
      <c r="Q164" s="75"/>
      <c r="R164" s="75"/>
      <c r="S164" s="75"/>
      <c r="T164" s="75"/>
      <c r="U164" s="75"/>
      <c r="V164" s="75"/>
      <c r="W164" s="75"/>
      <c r="X164" s="75"/>
      <c r="Y164" s="75"/>
      <c r="Z164" s="75"/>
      <c r="AA164" s="75"/>
      <c r="AB164" s="75"/>
      <c r="AC164" s="75"/>
      <c r="AD164" s="75" t="str">
        <f>IF(SUM(Tabla1[[#This Row],[Primera Infancia]:[Adulto Mayor]])=0,"",SUM(Tabla1[[#This Row],[Primera Infancia]:[Adulto Mayor]]))</f>
        <v/>
      </c>
      <c r="AE164" s="75"/>
      <c r="AF164" s="75"/>
      <c r="AG164" s="10"/>
      <c r="AH164" s="10"/>
      <c r="AI164" s="88"/>
      <c r="AJ164" s="88"/>
      <c r="AK164" s="88"/>
      <c r="AL164" s="88"/>
      <c r="AM164" s="88"/>
      <c r="AN164" s="75"/>
      <c r="AO164" s="89"/>
      <c r="AP164" s="93"/>
      <c r="AQ164" s="84"/>
    </row>
    <row r="165" spans="2:43" ht="39.950000000000003" customHeight="1" thickTop="1" thickBot="1" x14ac:dyDescent="0.3">
      <c r="B165" s="78"/>
      <c r="C165" s="75"/>
      <c r="D165" s="75"/>
      <c r="E165" s="75"/>
      <c r="F165" s="10" t="str">
        <f>IF(Tabla1[[#This Row],[Nombre del Contrato]]="","",IF(VLOOKUP(Tabla1[[#This Row],[Nombre del Contrato]],Tabla3[],31,FALSE)="","#N/A",IFERROR(VLOOKUP(Tabla1[[#This Row],[Nombre del Contrato]],Tabla3[],31,FALSE),"#N/A")))</f>
        <v/>
      </c>
      <c r="G165" s="10" t="str">
        <f>IF(Tabla1[[#This Row],[Nombre del Contrato]]="","",IF(VLOOKUP(Tabla1[[#This Row],[Nombre del Contrato]],Tabla3[],20,FALSE)="","#N/A",IFERROR(VLOOKUP(Tabla1[[#This Row],[Nombre del Contrato]],Tabla3[],20,FALSE),"#N/A")))</f>
        <v/>
      </c>
      <c r="H165" s="47" t="str">
        <f>IF(Tabla1[[#This Row],[Nombre del Contrato]]="","",IF(VLOOKUP(Tabla1[[#This Row],[Nombre del Contrato]],Tabla3[],22,FALSE)="","#N/A",IFERROR(VLOOKUP(Tabla1[[#This Row],[Nombre del Contrato]],Tabla3[],22,FALSE),"#N/A")))</f>
        <v/>
      </c>
      <c r="I165" s="81"/>
      <c r="J165" s="81"/>
      <c r="K165" s="75"/>
      <c r="L165" s="10" t="str">
        <f>IF(Tabla1[[#This Row],[Nombre del Contrato]]="","",IF(VLOOKUP(Tabla1[[#This Row],[Nombre del Contrato]],Tabla3[],6,FALSE)="","#N/A",IFERROR(VLOOKUP(Tabla1[[#This Row],[Nombre del Contrato]],Tabla3[],6,FALSE),"#N/A")))</f>
        <v/>
      </c>
      <c r="M165" s="55" t="str">
        <f>IF(Tabla1[[#This Row],[Nombre del Contrato]]="","",IF(VLOOKUP(Tabla1[[#This Row],[Nombre del Contrato]],Tabla3[],19,FALSE)="","#N/A",IFERROR(VLOOKUP(Tabla1[[#This Row],[Nombre del Contrato]],Tabla3[],19,FALSE),"#N/A")))</f>
        <v/>
      </c>
      <c r="N165" s="75"/>
      <c r="O165" s="75"/>
      <c r="P165" s="75"/>
      <c r="Q165" s="75"/>
      <c r="R165" s="75"/>
      <c r="S165" s="75"/>
      <c r="T165" s="75"/>
      <c r="U165" s="75"/>
      <c r="V165" s="75"/>
      <c r="W165" s="75"/>
      <c r="X165" s="75"/>
      <c r="Y165" s="75"/>
      <c r="Z165" s="75"/>
      <c r="AA165" s="75"/>
      <c r="AB165" s="75"/>
      <c r="AC165" s="75"/>
      <c r="AD165" s="75" t="str">
        <f>IF(SUM(Tabla1[[#This Row],[Primera Infancia]:[Adulto Mayor]])=0,"",SUM(Tabla1[[#This Row],[Primera Infancia]:[Adulto Mayor]]))</f>
        <v/>
      </c>
      <c r="AE165" s="75"/>
      <c r="AF165" s="75"/>
      <c r="AG165" s="10"/>
      <c r="AH165" s="10"/>
      <c r="AI165" s="88"/>
      <c r="AJ165" s="88"/>
      <c r="AK165" s="88"/>
      <c r="AL165" s="88"/>
      <c r="AM165" s="88"/>
      <c r="AN165" s="75"/>
      <c r="AO165" s="89"/>
      <c r="AP165" s="93"/>
      <c r="AQ165" s="84"/>
    </row>
    <row r="166" spans="2:43" ht="39.950000000000003" customHeight="1" thickTop="1" thickBot="1" x14ac:dyDescent="0.3">
      <c r="B166" s="78"/>
      <c r="C166" s="75"/>
      <c r="D166" s="75"/>
      <c r="E166" s="75"/>
      <c r="F166" s="10" t="str">
        <f>IF(Tabla1[[#This Row],[Nombre del Contrato]]="","",IF(VLOOKUP(Tabla1[[#This Row],[Nombre del Contrato]],Tabla3[],31,FALSE)="","#N/A",IFERROR(VLOOKUP(Tabla1[[#This Row],[Nombre del Contrato]],Tabla3[],31,FALSE),"#N/A")))</f>
        <v/>
      </c>
      <c r="G166" s="10" t="str">
        <f>IF(Tabla1[[#This Row],[Nombre del Contrato]]="","",IF(VLOOKUP(Tabla1[[#This Row],[Nombre del Contrato]],Tabla3[],20,FALSE)="","#N/A",IFERROR(VLOOKUP(Tabla1[[#This Row],[Nombre del Contrato]],Tabla3[],20,FALSE),"#N/A")))</f>
        <v/>
      </c>
      <c r="H166" s="47" t="str">
        <f>IF(Tabla1[[#This Row],[Nombre del Contrato]]="","",IF(VLOOKUP(Tabla1[[#This Row],[Nombre del Contrato]],Tabla3[],22,FALSE)="","#N/A",IFERROR(VLOOKUP(Tabla1[[#This Row],[Nombre del Contrato]],Tabla3[],22,FALSE),"#N/A")))</f>
        <v/>
      </c>
      <c r="I166" s="81"/>
      <c r="J166" s="81"/>
      <c r="K166" s="75"/>
      <c r="L166" s="10" t="str">
        <f>IF(Tabla1[[#This Row],[Nombre del Contrato]]="","",IF(VLOOKUP(Tabla1[[#This Row],[Nombre del Contrato]],Tabla3[],6,FALSE)="","#N/A",IFERROR(VLOOKUP(Tabla1[[#This Row],[Nombre del Contrato]],Tabla3[],6,FALSE),"#N/A")))</f>
        <v/>
      </c>
      <c r="M166" s="55" t="str">
        <f>IF(Tabla1[[#This Row],[Nombre del Contrato]]="","",IF(VLOOKUP(Tabla1[[#This Row],[Nombre del Contrato]],Tabla3[],19,FALSE)="","#N/A",IFERROR(VLOOKUP(Tabla1[[#This Row],[Nombre del Contrato]],Tabla3[],19,FALSE),"#N/A")))</f>
        <v/>
      </c>
      <c r="N166" s="75"/>
      <c r="O166" s="75"/>
      <c r="P166" s="75"/>
      <c r="Q166" s="75"/>
      <c r="R166" s="75"/>
      <c r="S166" s="75"/>
      <c r="T166" s="75"/>
      <c r="U166" s="75"/>
      <c r="V166" s="75"/>
      <c r="W166" s="75"/>
      <c r="X166" s="75"/>
      <c r="Y166" s="75"/>
      <c r="Z166" s="75"/>
      <c r="AA166" s="75"/>
      <c r="AB166" s="75"/>
      <c r="AC166" s="75"/>
      <c r="AD166" s="75" t="str">
        <f>IF(SUM(Tabla1[[#This Row],[Primera Infancia]:[Adulto Mayor]])=0,"",SUM(Tabla1[[#This Row],[Primera Infancia]:[Adulto Mayor]]))</f>
        <v/>
      </c>
      <c r="AE166" s="75"/>
      <c r="AF166" s="75"/>
      <c r="AG166" s="10"/>
      <c r="AH166" s="10"/>
      <c r="AI166" s="88"/>
      <c r="AJ166" s="88"/>
      <c r="AK166" s="88"/>
      <c r="AL166" s="88"/>
      <c r="AM166" s="88"/>
      <c r="AN166" s="75"/>
      <c r="AO166" s="89"/>
      <c r="AP166" s="93"/>
      <c r="AQ166" s="84"/>
    </row>
    <row r="167" spans="2:43" ht="39.950000000000003" customHeight="1" thickTop="1" thickBot="1" x14ac:dyDescent="0.3">
      <c r="B167" s="78"/>
      <c r="C167" s="75"/>
      <c r="D167" s="75"/>
      <c r="E167" s="75"/>
      <c r="F167" s="10" t="str">
        <f>IF(Tabla1[[#This Row],[Nombre del Contrato]]="","",IF(VLOOKUP(Tabla1[[#This Row],[Nombre del Contrato]],Tabla3[],31,FALSE)="","#N/A",IFERROR(VLOOKUP(Tabla1[[#This Row],[Nombre del Contrato]],Tabla3[],31,FALSE),"#N/A")))</f>
        <v/>
      </c>
      <c r="G167" s="10" t="str">
        <f>IF(Tabla1[[#This Row],[Nombre del Contrato]]="","",IF(VLOOKUP(Tabla1[[#This Row],[Nombre del Contrato]],Tabla3[],20,FALSE)="","#N/A",IFERROR(VLOOKUP(Tabla1[[#This Row],[Nombre del Contrato]],Tabla3[],20,FALSE),"#N/A")))</f>
        <v/>
      </c>
      <c r="H167" s="47" t="str">
        <f>IF(Tabla1[[#This Row],[Nombre del Contrato]]="","",IF(VLOOKUP(Tabla1[[#This Row],[Nombre del Contrato]],Tabla3[],22,FALSE)="","#N/A",IFERROR(VLOOKUP(Tabla1[[#This Row],[Nombre del Contrato]],Tabla3[],22,FALSE),"#N/A")))</f>
        <v/>
      </c>
      <c r="I167" s="81"/>
      <c r="J167" s="81"/>
      <c r="K167" s="75"/>
      <c r="L167" s="10" t="str">
        <f>IF(Tabla1[[#This Row],[Nombre del Contrato]]="","",IF(VLOOKUP(Tabla1[[#This Row],[Nombre del Contrato]],Tabla3[],6,FALSE)="","#N/A",IFERROR(VLOOKUP(Tabla1[[#This Row],[Nombre del Contrato]],Tabla3[],6,FALSE),"#N/A")))</f>
        <v/>
      </c>
      <c r="M167" s="55" t="str">
        <f>IF(Tabla1[[#This Row],[Nombre del Contrato]]="","",IF(VLOOKUP(Tabla1[[#This Row],[Nombre del Contrato]],Tabla3[],19,FALSE)="","#N/A",IFERROR(VLOOKUP(Tabla1[[#This Row],[Nombre del Contrato]],Tabla3[],19,FALSE),"#N/A")))</f>
        <v/>
      </c>
      <c r="N167" s="75"/>
      <c r="O167" s="75"/>
      <c r="P167" s="75"/>
      <c r="Q167" s="75"/>
      <c r="R167" s="75"/>
      <c r="S167" s="75"/>
      <c r="T167" s="75"/>
      <c r="U167" s="75"/>
      <c r="V167" s="75"/>
      <c r="W167" s="75"/>
      <c r="X167" s="75"/>
      <c r="Y167" s="75"/>
      <c r="Z167" s="75"/>
      <c r="AA167" s="75"/>
      <c r="AB167" s="75"/>
      <c r="AC167" s="75"/>
      <c r="AD167" s="75" t="str">
        <f>IF(SUM(Tabla1[[#This Row],[Primera Infancia]:[Adulto Mayor]])=0,"",SUM(Tabla1[[#This Row],[Primera Infancia]:[Adulto Mayor]]))</f>
        <v/>
      </c>
      <c r="AE167" s="75"/>
      <c r="AF167" s="75"/>
      <c r="AG167" s="10"/>
      <c r="AH167" s="10"/>
      <c r="AI167" s="88"/>
      <c r="AJ167" s="88"/>
      <c r="AK167" s="88"/>
      <c r="AL167" s="88"/>
      <c r="AM167" s="88"/>
      <c r="AN167" s="75"/>
      <c r="AO167" s="89"/>
      <c r="AP167" s="93"/>
      <c r="AQ167" s="84"/>
    </row>
    <row r="168" spans="2:43" ht="39.950000000000003" customHeight="1" thickTop="1" thickBot="1" x14ac:dyDescent="0.3">
      <c r="B168" s="78"/>
      <c r="C168" s="75"/>
      <c r="D168" s="75"/>
      <c r="E168" s="75"/>
      <c r="F168" s="10" t="str">
        <f>IF(Tabla1[[#This Row],[Nombre del Contrato]]="","",IF(VLOOKUP(Tabla1[[#This Row],[Nombre del Contrato]],Tabla3[],31,FALSE)="","#N/A",IFERROR(VLOOKUP(Tabla1[[#This Row],[Nombre del Contrato]],Tabla3[],31,FALSE),"#N/A")))</f>
        <v/>
      </c>
      <c r="G168" s="10" t="str">
        <f>IF(Tabla1[[#This Row],[Nombre del Contrato]]="","",IF(VLOOKUP(Tabla1[[#This Row],[Nombre del Contrato]],Tabla3[],20,FALSE)="","#N/A",IFERROR(VLOOKUP(Tabla1[[#This Row],[Nombre del Contrato]],Tabla3[],20,FALSE),"#N/A")))</f>
        <v/>
      </c>
      <c r="H168" s="47" t="str">
        <f>IF(Tabla1[[#This Row],[Nombre del Contrato]]="","",IF(VLOOKUP(Tabla1[[#This Row],[Nombre del Contrato]],Tabla3[],22,FALSE)="","#N/A",IFERROR(VLOOKUP(Tabla1[[#This Row],[Nombre del Contrato]],Tabla3[],22,FALSE),"#N/A")))</f>
        <v/>
      </c>
      <c r="I168" s="81"/>
      <c r="J168" s="81"/>
      <c r="K168" s="75"/>
      <c r="L168" s="10" t="str">
        <f>IF(Tabla1[[#This Row],[Nombre del Contrato]]="","",IF(VLOOKUP(Tabla1[[#This Row],[Nombre del Contrato]],Tabla3[],6,FALSE)="","#N/A",IFERROR(VLOOKUP(Tabla1[[#This Row],[Nombre del Contrato]],Tabla3[],6,FALSE),"#N/A")))</f>
        <v/>
      </c>
      <c r="M168" s="55" t="str">
        <f>IF(Tabla1[[#This Row],[Nombre del Contrato]]="","",IF(VLOOKUP(Tabla1[[#This Row],[Nombre del Contrato]],Tabla3[],19,FALSE)="","#N/A",IFERROR(VLOOKUP(Tabla1[[#This Row],[Nombre del Contrato]],Tabla3[],19,FALSE),"#N/A")))</f>
        <v/>
      </c>
      <c r="N168" s="75"/>
      <c r="O168" s="75"/>
      <c r="P168" s="75"/>
      <c r="Q168" s="75"/>
      <c r="R168" s="75"/>
      <c r="S168" s="75"/>
      <c r="T168" s="75"/>
      <c r="U168" s="75"/>
      <c r="V168" s="75"/>
      <c r="W168" s="75"/>
      <c r="X168" s="75"/>
      <c r="Y168" s="75"/>
      <c r="Z168" s="75"/>
      <c r="AA168" s="75"/>
      <c r="AB168" s="75"/>
      <c r="AC168" s="75"/>
      <c r="AD168" s="75" t="str">
        <f>IF(SUM(Tabla1[[#This Row],[Primera Infancia]:[Adulto Mayor]])=0,"",SUM(Tabla1[[#This Row],[Primera Infancia]:[Adulto Mayor]]))</f>
        <v/>
      </c>
      <c r="AE168" s="75"/>
      <c r="AF168" s="75"/>
      <c r="AG168" s="10"/>
      <c r="AH168" s="10"/>
      <c r="AI168" s="88"/>
      <c r="AJ168" s="88"/>
      <c r="AK168" s="88"/>
      <c r="AL168" s="88"/>
      <c r="AM168" s="88"/>
      <c r="AN168" s="75"/>
      <c r="AO168" s="89"/>
      <c r="AP168" s="93"/>
      <c r="AQ168" s="84"/>
    </row>
    <row r="169" spans="2:43" ht="39.950000000000003" customHeight="1" thickTop="1" thickBot="1" x14ac:dyDescent="0.3">
      <c r="B169" s="78"/>
      <c r="C169" s="75"/>
      <c r="D169" s="75"/>
      <c r="E169" s="75"/>
      <c r="F169" s="10" t="str">
        <f>IF(Tabla1[[#This Row],[Nombre del Contrato]]="","",IF(VLOOKUP(Tabla1[[#This Row],[Nombre del Contrato]],Tabla3[],31,FALSE)="","#N/A",IFERROR(VLOOKUP(Tabla1[[#This Row],[Nombre del Contrato]],Tabla3[],31,FALSE),"#N/A")))</f>
        <v/>
      </c>
      <c r="G169" s="10" t="str">
        <f>IF(Tabla1[[#This Row],[Nombre del Contrato]]="","",IF(VLOOKUP(Tabla1[[#This Row],[Nombre del Contrato]],Tabla3[],20,FALSE)="","#N/A",IFERROR(VLOOKUP(Tabla1[[#This Row],[Nombre del Contrato]],Tabla3[],20,FALSE),"#N/A")))</f>
        <v/>
      </c>
      <c r="H169" s="47" t="str">
        <f>IF(Tabla1[[#This Row],[Nombre del Contrato]]="","",IF(VLOOKUP(Tabla1[[#This Row],[Nombre del Contrato]],Tabla3[],22,FALSE)="","#N/A",IFERROR(VLOOKUP(Tabla1[[#This Row],[Nombre del Contrato]],Tabla3[],22,FALSE),"#N/A")))</f>
        <v/>
      </c>
      <c r="I169" s="81"/>
      <c r="J169" s="81"/>
      <c r="K169" s="75"/>
      <c r="L169" s="10" t="str">
        <f>IF(Tabla1[[#This Row],[Nombre del Contrato]]="","",IF(VLOOKUP(Tabla1[[#This Row],[Nombre del Contrato]],Tabla3[],6,FALSE)="","#N/A",IFERROR(VLOOKUP(Tabla1[[#This Row],[Nombre del Contrato]],Tabla3[],6,FALSE),"#N/A")))</f>
        <v/>
      </c>
      <c r="M169" s="55" t="str">
        <f>IF(Tabla1[[#This Row],[Nombre del Contrato]]="","",IF(VLOOKUP(Tabla1[[#This Row],[Nombre del Contrato]],Tabla3[],19,FALSE)="","#N/A",IFERROR(VLOOKUP(Tabla1[[#This Row],[Nombre del Contrato]],Tabla3[],19,FALSE),"#N/A")))</f>
        <v/>
      </c>
      <c r="N169" s="75"/>
      <c r="O169" s="75"/>
      <c r="P169" s="75"/>
      <c r="Q169" s="75"/>
      <c r="R169" s="75"/>
      <c r="S169" s="75"/>
      <c r="T169" s="75"/>
      <c r="U169" s="75"/>
      <c r="V169" s="75"/>
      <c r="W169" s="75"/>
      <c r="X169" s="75"/>
      <c r="Y169" s="75"/>
      <c r="Z169" s="75"/>
      <c r="AA169" s="75"/>
      <c r="AB169" s="75"/>
      <c r="AC169" s="75"/>
      <c r="AD169" s="75" t="str">
        <f>IF(SUM(Tabla1[[#This Row],[Primera Infancia]:[Adulto Mayor]])=0,"",SUM(Tabla1[[#This Row],[Primera Infancia]:[Adulto Mayor]]))</f>
        <v/>
      </c>
      <c r="AE169" s="75"/>
      <c r="AF169" s="75"/>
      <c r="AG169" s="10"/>
      <c r="AH169" s="10"/>
      <c r="AI169" s="88"/>
      <c r="AJ169" s="88"/>
      <c r="AK169" s="88"/>
      <c r="AL169" s="88"/>
      <c r="AM169" s="88"/>
      <c r="AN169" s="75"/>
      <c r="AO169" s="89"/>
      <c r="AP169" s="93"/>
      <c r="AQ169" s="84"/>
    </row>
    <row r="170" spans="2:43" ht="39.950000000000003" customHeight="1" thickTop="1" thickBot="1" x14ac:dyDescent="0.3">
      <c r="B170" s="78"/>
      <c r="C170" s="75"/>
      <c r="D170" s="75"/>
      <c r="E170" s="75"/>
      <c r="F170" s="10" t="str">
        <f>IF(Tabla1[[#This Row],[Nombre del Contrato]]="","",IF(VLOOKUP(Tabla1[[#This Row],[Nombre del Contrato]],Tabla3[],31,FALSE)="","#N/A",IFERROR(VLOOKUP(Tabla1[[#This Row],[Nombre del Contrato]],Tabla3[],31,FALSE),"#N/A")))</f>
        <v/>
      </c>
      <c r="G170" s="10" t="str">
        <f>IF(Tabla1[[#This Row],[Nombre del Contrato]]="","",IF(VLOOKUP(Tabla1[[#This Row],[Nombre del Contrato]],Tabla3[],20,FALSE)="","#N/A",IFERROR(VLOOKUP(Tabla1[[#This Row],[Nombre del Contrato]],Tabla3[],20,FALSE),"#N/A")))</f>
        <v/>
      </c>
      <c r="H170" s="47" t="str">
        <f>IF(Tabla1[[#This Row],[Nombre del Contrato]]="","",IF(VLOOKUP(Tabla1[[#This Row],[Nombre del Contrato]],Tabla3[],22,FALSE)="","#N/A",IFERROR(VLOOKUP(Tabla1[[#This Row],[Nombre del Contrato]],Tabla3[],22,FALSE),"#N/A")))</f>
        <v/>
      </c>
      <c r="I170" s="81"/>
      <c r="J170" s="81"/>
      <c r="K170" s="75"/>
      <c r="L170" s="10" t="str">
        <f>IF(Tabla1[[#This Row],[Nombre del Contrato]]="","",IF(VLOOKUP(Tabla1[[#This Row],[Nombre del Contrato]],Tabla3[],6,FALSE)="","#N/A",IFERROR(VLOOKUP(Tabla1[[#This Row],[Nombre del Contrato]],Tabla3[],6,FALSE),"#N/A")))</f>
        <v/>
      </c>
      <c r="M170" s="55" t="str">
        <f>IF(Tabla1[[#This Row],[Nombre del Contrato]]="","",IF(VLOOKUP(Tabla1[[#This Row],[Nombre del Contrato]],Tabla3[],19,FALSE)="","#N/A",IFERROR(VLOOKUP(Tabla1[[#This Row],[Nombre del Contrato]],Tabla3[],19,FALSE),"#N/A")))</f>
        <v/>
      </c>
      <c r="N170" s="75"/>
      <c r="O170" s="75"/>
      <c r="P170" s="75"/>
      <c r="Q170" s="75"/>
      <c r="R170" s="75"/>
      <c r="S170" s="75"/>
      <c r="T170" s="75"/>
      <c r="U170" s="75"/>
      <c r="V170" s="75"/>
      <c r="W170" s="75"/>
      <c r="X170" s="75"/>
      <c r="Y170" s="75"/>
      <c r="Z170" s="75"/>
      <c r="AA170" s="75"/>
      <c r="AB170" s="75"/>
      <c r="AC170" s="75"/>
      <c r="AD170" s="75" t="str">
        <f>IF(SUM(Tabla1[[#This Row],[Primera Infancia]:[Adulto Mayor]])=0,"",SUM(Tabla1[[#This Row],[Primera Infancia]:[Adulto Mayor]]))</f>
        <v/>
      </c>
      <c r="AE170" s="75"/>
      <c r="AF170" s="75"/>
      <c r="AG170" s="10"/>
      <c r="AH170" s="10"/>
      <c r="AI170" s="88"/>
      <c r="AJ170" s="88"/>
      <c r="AK170" s="88"/>
      <c r="AL170" s="88"/>
      <c r="AM170" s="88"/>
      <c r="AN170" s="75"/>
      <c r="AO170" s="89"/>
      <c r="AP170" s="93"/>
      <c r="AQ170" s="84"/>
    </row>
    <row r="171" spans="2:43" ht="39.950000000000003" customHeight="1" thickTop="1" thickBot="1" x14ac:dyDescent="0.3">
      <c r="B171" s="78"/>
      <c r="C171" s="75"/>
      <c r="D171" s="75"/>
      <c r="E171" s="75"/>
      <c r="F171" s="10" t="str">
        <f>IF(Tabla1[[#This Row],[Nombre del Contrato]]="","",IF(VLOOKUP(Tabla1[[#This Row],[Nombre del Contrato]],Tabla3[],31,FALSE)="","#N/A",IFERROR(VLOOKUP(Tabla1[[#This Row],[Nombre del Contrato]],Tabla3[],31,FALSE),"#N/A")))</f>
        <v/>
      </c>
      <c r="G171" s="10" t="str">
        <f>IF(Tabla1[[#This Row],[Nombre del Contrato]]="","",IF(VLOOKUP(Tabla1[[#This Row],[Nombre del Contrato]],Tabla3[],20,FALSE)="","#N/A",IFERROR(VLOOKUP(Tabla1[[#This Row],[Nombre del Contrato]],Tabla3[],20,FALSE),"#N/A")))</f>
        <v/>
      </c>
      <c r="H171" s="47" t="str">
        <f>IF(Tabla1[[#This Row],[Nombre del Contrato]]="","",IF(VLOOKUP(Tabla1[[#This Row],[Nombre del Contrato]],Tabla3[],22,FALSE)="","#N/A",IFERROR(VLOOKUP(Tabla1[[#This Row],[Nombre del Contrato]],Tabla3[],22,FALSE),"#N/A")))</f>
        <v/>
      </c>
      <c r="I171" s="81"/>
      <c r="J171" s="81"/>
      <c r="K171" s="75"/>
      <c r="L171" s="10" t="str">
        <f>IF(Tabla1[[#This Row],[Nombre del Contrato]]="","",IF(VLOOKUP(Tabla1[[#This Row],[Nombre del Contrato]],Tabla3[],6,FALSE)="","#N/A",IFERROR(VLOOKUP(Tabla1[[#This Row],[Nombre del Contrato]],Tabla3[],6,FALSE),"#N/A")))</f>
        <v/>
      </c>
      <c r="M171" s="55" t="str">
        <f>IF(Tabla1[[#This Row],[Nombre del Contrato]]="","",IF(VLOOKUP(Tabla1[[#This Row],[Nombre del Contrato]],Tabla3[],19,FALSE)="","#N/A",IFERROR(VLOOKUP(Tabla1[[#This Row],[Nombre del Contrato]],Tabla3[],19,FALSE),"#N/A")))</f>
        <v/>
      </c>
      <c r="N171" s="75"/>
      <c r="O171" s="75"/>
      <c r="P171" s="75"/>
      <c r="Q171" s="75"/>
      <c r="R171" s="75"/>
      <c r="S171" s="75"/>
      <c r="T171" s="75"/>
      <c r="U171" s="75"/>
      <c r="V171" s="75"/>
      <c r="W171" s="75"/>
      <c r="X171" s="75"/>
      <c r="Y171" s="75"/>
      <c r="Z171" s="75"/>
      <c r="AA171" s="75"/>
      <c r="AB171" s="75"/>
      <c r="AC171" s="75"/>
      <c r="AD171" s="75" t="str">
        <f>IF(SUM(Tabla1[[#This Row],[Primera Infancia]:[Adulto Mayor]])=0,"",SUM(Tabla1[[#This Row],[Primera Infancia]:[Adulto Mayor]]))</f>
        <v/>
      </c>
      <c r="AE171" s="75"/>
      <c r="AF171" s="75"/>
      <c r="AG171" s="10"/>
      <c r="AH171" s="10"/>
      <c r="AI171" s="88"/>
      <c r="AJ171" s="88"/>
      <c r="AK171" s="88"/>
      <c r="AL171" s="88"/>
      <c r="AM171" s="88"/>
      <c r="AN171" s="75"/>
      <c r="AO171" s="89"/>
      <c r="AP171" s="93"/>
      <c r="AQ171" s="84"/>
    </row>
    <row r="172" spans="2:43" ht="39.950000000000003" customHeight="1" thickTop="1" thickBot="1" x14ac:dyDescent="0.3">
      <c r="B172" s="78"/>
      <c r="C172" s="75"/>
      <c r="D172" s="75"/>
      <c r="E172" s="75"/>
      <c r="F172" s="10" t="str">
        <f>IF(Tabla1[[#This Row],[Nombre del Contrato]]="","",IF(VLOOKUP(Tabla1[[#This Row],[Nombre del Contrato]],Tabla3[],31,FALSE)="","#N/A",IFERROR(VLOOKUP(Tabla1[[#This Row],[Nombre del Contrato]],Tabla3[],31,FALSE),"#N/A")))</f>
        <v/>
      </c>
      <c r="G172" s="10" t="str">
        <f>IF(Tabla1[[#This Row],[Nombre del Contrato]]="","",IF(VLOOKUP(Tabla1[[#This Row],[Nombre del Contrato]],Tabla3[],20,FALSE)="","#N/A",IFERROR(VLOOKUP(Tabla1[[#This Row],[Nombre del Contrato]],Tabla3[],20,FALSE),"#N/A")))</f>
        <v/>
      </c>
      <c r="H172" s="47" t="str">
        <f>IF(Tabla1[[#This Row],[Nombre del Contrato]]="","",IF(VLOOKUP(Tabla1[[#This Row],[Nombre del Contrato]],Tabla3[],22,FALSE)="","#N/A",IFERROR(VLOOKUP(Tabla1[[#This Row],[Nombre del Contrato]],Tabla3[],22,FALSE),"#N/A")))</f>
        <v/>
      </c>
      <c r="I172" s="81"/>
      <c r="J172" s="81"/>
      <c r="K172" s="75"/>
      <c r="L172" s="10" t="str">
        <f>IF(Tabla1[[#This Row],[Nombre del Contrato]]="","",IF(VLOOKUP(Tabla1[[#This Row],[Nombre del Contrato]],Tabla3[],6,FALSE)="","#N/A",IFERROR(VLOOKUP(Tabla1[[#This Row],[Nombre del Contrato]],Tabla3[],6,FALSE),"#N/A")))</f>
        <v/>
      </c>
      <c r="M172" s="55" t="str">
        <f>IF(Tabla1[[#This Row],[Nombre del Contrato]]="","",IF(VLOOKUP(Tabla1[[#This Row],[Nombre del Contrato]],Tabla3[],19,FALSE)="","#N/A",IFERROR(VLOOKUP(Tabla1[[#This Row],[Nombre del Contrato]],Tabla3[],19,FALSE),"#N/A")))</f>
        <v/>
      </c>
      <c r="N172" s="75"/>
      <c r="O172" s="75"/>
      <c r="P172" s="75"/>
      <c r="Q172" s="75"/>
      <c r="R172" s="75"/>
      <c r="S172" s="75"/>
      <c r="T172" s="75"/>
      <c r="U172" s="75"/>
      <c r="V172" s="75"/>
      <c r="W172" s="75"/>
      <c r="X172" s="75"/>
      <c r="Y172" s="75"/>
      <c r="Z172" s="75"/>
      <c r="AA172" s="75"/>
      <c r="AB172" s="75"/>
      <c r="AC172" s="75"/>
      <c r="AD172" s="75" t="str">
        <f>IF(SUM(Tabla1[[#This Row],[Primera Infancia]:[Adulto Mayor]])=0,"",SUM(Tabla1[[#This Row],[Primera Infancia]:[Adulto Mayor]]))</f>
        <v/>
      </c>
      <c r="AE172" s="75"/>
      <c r="AF172" s="75"/>
      <c r="AG172" s="10"/>
      <c r="AH172" s="10"/>
      <c r="AI172" s="88"/>
      <c r="AJ172" s="88"/>
      <c r="AK172" s="88"/>
      <c r="AL172" s="88"/>
      <c r="AM172" s="88"/>
      <c r="AN172" s="75"/>
      <c r="AO172" s="89"/>
      <c r="AP172" s="93"/>
      <c r="AQ172" s="84"/>
    </row>
    <row r="173" spans="2:43" ht="39.950000000000003" customHeight="1" thickTop="1" thickBot="1" x14ac:dyDescent="0.3">
      <c r="B173" s="78"/>
      <c r="C173" s="75"/>
      <c r="D173" s="75"/>
      <c r="E173" s="75"/>
      <c r="F173" s="10" t="str">
        <f>IF(Tabla1[[#This Row],[Nombre del Contrato]]="","",IF(VLOOKUP(Tabla1[[#This Row],[Nombre del Contrato]],Tabla3[],31,FALSE)="","#N/A",IFERROR(VLOOKUP(Tabla1[[#This Row],[Nombre del Contrato]],Tabla3[],31,FALSE),"#N/A")))</f>
        <v/>
      </c>
      <c r="G173" s="10" t="str">
        <f>IF(Tabla1[[#This Row],[Nombre del Contrato]]="","",IF(VLOOKUP(Tabla1[[#This Row],[Nombre del Contrato]],Tabla3[],20,FALSE)="","#N/A",IFERROR(VLOOKUP(Tabla1[[#This Row],[Nombre del Contrato]],Tabla3[],20,FALSE),"#N/A")))</f>
        <v/>
      </c>
      <c r="H173" s="47" t="str">
        <f>IF(Tabla1[[#This Row],[Nombre del Contrato]]="","",IF(VLOOKUP(Tabla1[[#This Row],[Nombre del Contrato]],Tabla3[],22,FALSE)="","#N/A",IFERROR(VLOOKUP(Tabla1[[#This Row],[Nombre del Contrato]],Tabla3[],22,FALSE),"#N/A")))</f>
        <v/>
      </c>
      <c r="I173" s="81"/>
      <c r="J173" s="81"/>
      <c r="K173" s="75"/>
      <c r="L173" s="10" t="str">
        <f>IF(Tabla1[[#This Row],[Nombre del Contrato]]="","",IF(VLOOKUP(Tabla1[[#This Row],[Nombre del Contrato]],Tabla3[],6,FALSE)="","#N/A",IFERROR(VLOOKUP(Tabla1[[#This Row],[Nombre del Contrato]],Tabla3[],6,FALSE),"#N/A")))</f>
        <v/>
      </c>
      <c r="M173" s="55" t="str">
        <f>IF(Tabla1[[#This Row],[Nombre del Contrato]]="","",IF(VLOOKUP(Tabla1[[#This Row],[Nombre del Contrato]],Tabla3[],19,FALSE)="","#N/A",IFERROR(VLOOKUP(Tabla1[[#This Row],[Nombre del Contrato]],Tabla3[],19,FALSE),"#N/A")))</f>
        <v/>
      </c>
      <c r="N173" s="75"/>
      <c r="O173" s="75"/>
      <c r="P173" s="75"/>
      <c r="Q173" s="75"/>
      <c r="R173" s="75"/>
      <c r="S173" s="75"/>
      <c r="T173" s="75"/>
      <c r="U173" s="75"/>
      <c r="V173" s="75"/>
      <c r="W173" s="75"/>
      <c r="X173" s="75"/>
      <c r="Y173" s="75"/>
      <c r="Z173" s="75"/>
      <c r="AA173" s="75"/>
      <c r="AB173" s="75"/>
      <c r="AC173" s="75"/>
      <c r="AD173" s="75" t="str">
        <f>IF(SUM(Tabla1[[#This Row],[Primera Infancia]:[Adulto Mayor]])=0,"",SUM(Tabla1[[#This Row],[Primera Infancia]:[Adulto Mayor]]))</f>
        <v/>
      </c>
      <c r="AE173" s="75"/>
      <c r="AF173" s="75"/>
      <c r="AG173" s="10"/>
      <c r="AH173" s="10"/>
      <c r="AI173" s="88"/>
      <c r="AJ173" s="88"/>
      <c r="AK173" s="88"/>
      <c r="AL173" s="88"/>
      <c r="AM173" s="88"/>
      <c r="AN173" s="75"/>
      <c r="AO173" s="89"/>
      <c r="AP173" s="93"/>
      <c r="AQ173" s="84"/>
    </row>
    <row r="174" spans="2:43" ht="39.950000000000003" customHeight="1" thickTop="1" thickBot="1" x14ac:dyDescent="0.3">
      <c r="B174" s="78"/>
      <c r="C174" s="75"/>
      <c r="D174" s="75"/>
      <c r="E174" s="75"/>
      <c r="F174" s="10" t="str">
        <f>IF(Tabla1[[#This Row],[Nombre del Contrato]]="","",IF(VLOOKUP(Tabla1[[#This Row],[Nombre del Contrato]],Tabla3[],31,FALSE)="","#N/A",IFERROR(VLOOKUP(Tabla1[[#This Row],[Nombre del Contrato]],Tabla3[],31,FALSE),"#N/A")))</f>
        <v/>
      </c>
      <c r="G174" s="10" t="str">
        <f>IF(Tabla1[[#This Row],[Nombre del Contrato]]="","",IF(VLOOKUP(Tabla1[[#This Row],[Nombre del Contrato]],Tabla3[],20,FALSE)="","#N/A",IFERROR(VLOOKUP(Tabla1[[#This Row],[Nombre del Contrato]],Tabla3[],20,FALSE),"#N/A")))</f>
        <v/>
      </c>
      <c r="H174" s="47" t="str">
        <f>IF(Tabla1[[#This Row],[Nombre del Contrato]]="","",IF(VLOOKUP(Tabla1[[#This Row],[Nombre del Contrato]],Tabla3[],22,FALSE)="","#N/A",IFERROR(VLOOKUP(Tabla1[[#This Row],[Nombre del Contrato]],Tabla3[],22,FALSE),"#N/A")))</f>
        <v/>
      </c>
      <c r="I174" s="81"/>
      <c r="J174" s="81"/>
      <c r="K174" s="75"/>
      <c r="L174" s="10" t="str">
        <f>IF(Tabla1[[#This Row],[Nombre del Contrato]]="","",IF(VLOOKUP(Tabla1[[#This Row],[Nombre del Contrato]],Tabla3[],6,FALSE)="","#N/A",IFERROR(VLOOKUP(Tabla1[[#This Row],[Nombre del Contrato]],Tabla3[],6,FALSE),"#N/A")))</f>
        <v/>
      </c>
      <c r="M174" s="55" t="str">
        <f>IF(Tabla1[[#This Row],[Nombre del Contrato]]="","",IF(VLOOKUP(Tabla1[[#This Row],[Nombre del Contrato]],Tabla3[],19,FALSE)="","#N/A",IFERROR(VLOOKUP(Tabla1[[#This Row],[Nombre del Contrato]],Tabla3[],19,FALSE),"#N/A")))</f>
        <v/>
      </c>
      <c r="N174" s="75"/>
      <c r="O174" s="75"/>
      <c r="P174" s="75"/>
      <c r="Q174" s="75"/>
      <c r="R174" s="75"/>
      <c r="S174" s="75"/>
      <c r="T174" s="75"/>
      <c r="U174" s="75"/>
      <c r="V174" s="75"/>
      <c r="W174" s="75"/>
      <c r="X174" s="75"/>
      <c r="Y174" s="75"/>
      <c r="Z174" s="75"/>
      <c r="AA174" s="75"/>
      <c r="AB174" s="75"/>
      <c r="AC174" s="75"/>
      <c r="AD174" s="75" t="str">
        <f>IF(SUM(Tabla1[[#This Row],[Primera Infancia]:[Adulto Mayor]])=0,"",SUM(Tabla1[[#This Row],[Primera Infancia]:[Adulto Mayor]]))</f>
        <v/>
      </c>
      <c r="AE174" s="75"/>
      <c r="AF174" s="75"/>
      <c r="AG174" s="10"/>
      <c r="AH174" s="10"/>
      <c r="AI174" s="88"/>
      <c r="AJ174" s="88"/>
      <c r="AK174" s="88"/>
      <c r="AL174" s="88"/>
      <c r="AM174" s="88"/>
      <c r="AN174" s="75"/>
      <c r="AO174" s="89"/>
      <c r="AP174" s="93"/>
      <c r="AQ174" s="84"/>
    </row>
    <row r="175" spans="2:43" ht="39.950000000000003" customHeight="1" thickTop="1" thickBot="1" x14ac:dyDescent="0.3">
      <c r="B175" s="78"/>
      <c r="C175" s="75"/>
      <c r="D175" s="75"/>
      <c r="E175" s="75"/>
      <c r="F175" s="10" t="str">
        <f>IF(Tabla1[[#This Row],[Nombre del Contrato]]="","",IF(VLOOKUP(Tabla1[[#This Row],[Nombre del Contrato]],Tabla3[],31,FALSE)="","#N/A",IFERROR(VLOOKUP(Tabla1[[#This Row],[Nombre del Contrato]],Tabla3[],31,FALSE),"#N/A")))</f>
        <v/>
      </c>
      <c r="G175" s="10" t="str">
        <f>IF(Tabla1[[#This Row],[Nombre del Contrato]]="","",IF(VLOOKUP(Tabla1[[#This Row],[Nombre del Contrato]],Tabla3[],20,FALSE)="","#N/A",IFERROR(VLOOKUP(Tabla1[[#This Row],[Nombre del Contrato]],Tabla3[],20,FALSE),"#N/A")))</f>
        <v/>
      </c>
      <c r="H175" s="47" t="str">
        <f>IF(Tabla1[[#This Row],[Nombre del Contrato]]="","",IF(VLOOKUP(Tabla1[[#This Row],[Nombre del Contrato]],Tabla3[],22,FALSE)="","#N/A",IFERROR(VLOOKUP(Tabla1[[#This Row],[Nombre del Contrato]],Tabla3[],22,FALSE),"#N/A")))</f>
        <v/>
      </c>
      <c r="I175" s="81"/>
      <c r="J175" s="81"/>
      <c r="K175" s="75"/>
      <c r="L175" s="10" t="str">
        <f>IF(Tabla1[[#This Row],[Nombre del Contrato]]="","",IF(VLOOKUP(Tabla1[[#This Row],[Nombre del Contrato]],Tabla3[],6,FALSE)="","#N/A",IFERROR(VLOOKUP(Tabla1[[#This Row],[Nombre del Contrato]],Tabla3[],6,FALSE),"#N/A")))</f>
        <v/>
      </c>
      <c r="M175" s="55" t="str">
        <f>IF(Tabla1[[#This Row],[Nombre del Contrato]]="","",IF(VLOOKUP(Tabla1[[#This Row],[Nombre del Contrato]],Tabla3[],19,FALSE)="","#N/A",IFERROR(VLOOKUP(Tabla1[[#This Row],[Nombre del Contrato]],Tabla3[],19,FALSE),"#N/A")))</f>
        <v/>
      </c>
      <c r="N175" s="75"/>
      <c r="O175" s="75"/>
      <c r="P175" s="75"/>
      <c r="Q175" s="75"/>
      <c r="R175" s="75"/>
      <c r="S175" s="75"/>
      <c r="T175" s="75"/>
      <c r="U175" s="75"/>
      <c r="V175" s="75"/>
      <c r="W175" s="75"/>
      <c r="X175" s="75"/>
      <c r="Y175" s="75"/>
      <c r="Z175" s="75"/>
      <c r="AA175" s="75"/>
      <c r="AB175" s="75"/>
      <c r="AC175" s="75"/>
      <c r="AD175" s="75" t="str">
        <f>IF(SUM(Tabla1[[#This Row],[Primera Infancia]:[Adulto Mayor]])=0,"",SUM(Tabla1[[#This Row],[Primera Infancia]:[Adulto Mayor]]))</f>
        <v/>
      </c>
      <c r="AE175" s="75"/>
      <c r="AF175" s="75"/>
      <c r="AG175" s="10"/>
      <c r="AH175" s="10"/>
      <c r="AI175" s="88"/>
      <c r="AJ175" s="88"/>
      <c r="AK175" s="88"/>
      <c r="AL175" s="88"/>
      <c r="AM175" s="88"/>
      <c r="AN175" s="75"/>
      <c r="AO175" s="89"/>
      <c r="AP175" s="93"/>
      <c r="AQ175" s="84"/>
    </row>
    <row r="176" spans="2:43" ht="39.950000000000003" customHeight="1" thickTop="1" thickBot="1" x14ac:dyDescent="0.3">
      <c r="B176" s="78"/>
      <c r="C176" s="75"/>
      <c r="D176" s="75"/>
      <c r="E176" s="75"/>
      <c r="F176" s="10" t="str">
        <f>IF(Tabla1[[#This Row],[Nombre del Contrato]]="","",IF(VLOOKUP(Tabla1[[#This Row],[Nombre del Contrato]],Tabla3[],31,FALSE)="","#N/A",IFERROR(VLOOKUP(Tabla1[[#This Row],[Nombre del Contrato]],Tabla3[],31,FALSE),"#N/A")))</f>
        <v/>
      </c>
      <c r="G176" s="10" t="str">
        <f>IF(Tabla1[[#This Row],[Nombre del Contrato]]="","",IF(VLOOKUP(Tabla1[[#This Row],[Nombre del Contrato]],Tabla3[],20,FALSE)="","#N/A",IFERROR(VLOOKUP(Tabla1[[#This Row],[Nombre del Contrato]],Tabla3[],20,FALSE),"#N/A")))</f>
        <v/>
      </c>
      <c r="H176" s="47" t="str">
        <f>IF(Tabla1[[#This Row],[Nombre del Contrato]]="","",IF(VLOOKUP(Tabla1[[#This Row],[Nombre del Contrato]],Tabla3[],22,FALSE)="","#N/A",IFERROR(VLOOKUP(Tabla1[[#This Row],[Nombre del Contrato]],Tabla3[],22,FALSE),"#N/A")))</f>
        <v/>
      </c>
      <c r="I176" s="81"/>
      <c r="J176" s="81"/>
      <c r="K176" s="75"/>
      <c r="L176" s="10" t="str">
        <f>IF(Tabla1[[#This Row],[Nombre del Contrato]]="","",IF(VLOOKUP(Tabla1[[#This Row],[Nombre del Contrato]],Tabla3[],6,FALSE)="","#N/A",IFERROR(VLOOKUP(Tabla1[[#This Row],[Nombre del Contrato]],Tabla3[],6,FALSE),"#N/A")))</f>
        <v/>
      </c>
      <c r="M176" s="55" t="str">
        <f>IF(Tabla1[[#This Row],[Nombre del Contrato]]="","",IF(VLOOKUP(Tabla1[[#This Row],[Nombre del Contrato]],Tabla3[],19,FALSE)="","#N/A",IFERROR(VLOOKUP(Tabla1[[#This Row],[Nombre del Contrato]],Tabla3[],19,FALSE),"#N/A")))</f>
        <v/>
      </c>
      <c r="N176" s="75"/>
      <c r="O176" s="75"/>
      <c r="P176" s="75"/>
      <c r="Q176" s="75"/>
      <c r="R176" s="75"/>
      <c r="S176" s="75"/>
      <c r="T176" s="75"/>
      <c r="U176" s="75"/>
      <c r="V176" s="75"/>
      <c r="W176" s="75"/>
      <c r="X176" s="75"/>
      <c r="Y176" s="75"/>
      <c r="Z176" s="75"/>
      <c r="AA176" s="75"/>
      <c r="AB176" s="75"/>
      <c r="AC176" s="75"/>
      <c r="AD176" s="75" t="str">
        <f>IF(SUM(Tabla1[[#This Row],[Primera Infancia]:[Adulto Mayor]])=0,"",SUM(Tabla1[[#This Row],[Primera Infancia]:[Adulto Mayor]]))</f>
        <v/>
      </c>
      <c r="AE176" s="75"/>
      <c r="AF176" s="75"/>
      <c r="AG176" s="10"/>
      <c r="AH176" s="10"/>
      <c r="AI176" s="88"/>
      <c r="AJ176" s="88"/>
      <c r="AK176" s="88"/>
      <c r="AL176" s="88"/>
      <c r="AM176" s="88"/>
      <c r="AN176" s="75"/>
      <c r="AO176" s="89"/>
      <c r="AP176" s="93"/>
      <c r="AQ176" s="84"/>
    </row>
    <row r="177" spans="2:43" ht="39.950000000000003" customHeight="1" thickTop="1" thickBot="1" x14ac:dyDescent="0.3">
      <c r="B177" s="78"/>
      <c r="C177" s="75"/>
      <c r="D177" s="75"/>
      <c r="E177" s="75"/>
      <c r="F177" s="10" t="str">
        <f>IF(Tabla1[[#This Row],[Nombre del Contrato]]="","",IF(VLOOKUP(Tabla1[[#This Row],[Nombre del Contrato]],Tabla3[],31,FALSE)="","#N/A",IFERROR(VLOOKUP(Tabla1[[#This Row],[Nombre del Contrato]],Tabla3[],31,FALSE),"#N/A")))</f>
        <v/>
      </c>
      <c r="G177" s="10" t="str">
        <f>IF(Tabla1[[#This Row],[Nombre del Contrato]]="","",IF(VLOOKUP(Tabla1[[#This Row],[Nombre del Contrato]],Tabla3[],20,FALSE)="","#N/A",IFERROR(VLOOKUP(Tabla1[[#This Row],[Nombre del Contrato]],Tabla3[],20,FALSE),"#N/A")))</f>
        <v/>
      </c>
      <c r="H177" s="47" t="str">
        <f>IF(Tabla1[[#This Row],[Nombre del Contrato]]="","",IF(VLOOKUP(Tabla1[[#This Row],[Nombre del Contrato]],Tabla3[],22,FALSE)="","#N/A",IFERROR(VLOOKUP(Tabla1[[#This Row],[Nombre del Contrato]],Tabla3[],22,FALSE),"#N/A")))</f>
        <v/>
      </c>
      <c r="I177" s="81"/>
      <c r="J177" s="81"/>
      <c r="K177" s="75"/>
      <c r="L177" s="10" t="str">
        <f>IF(Tabla1[[#This Row],[Nombre del Contrato]]="","",IF(VLOOKUP(Tabla1[[#This Row],[Nombre del Contrato]],Tabla3[],6,FALSE)="","#N/A",IFERROR(VLOOKUP(Tabla1[[#This Row],[Nombre del Contrato]],Tabla3[],6,FALSE),"#N/A")))</f>
        <v/>
      </c>
      <c r="M177" s="55" t="str">
        <f>IF(Tabla1[[#This Row],[Nombre del Contrato]]="","",IF(VLOOKUP(Tabla1[[#This Row],[Nombre del Contrato]],Tabla3[],19,FALSE)="","#N/A",IFERROR(VLOOKUP(Tabla1[[#This Row],[Nombre del Contrato]],Tabla3[],19,FALSE),"#N/A")))</f>
        <v/>
      </c>
      <c r="N177" s="75"/>
      <c r="O177" s="75"/>
      <c r="P177" s="75"/>
      <c r="Q177" s="75"/>
      <c r="R177" s="75"/>
      <c r="S177" s="75"/>
      <c r="T177" s="75"/>
      <c r="U177" s="75"/>
      <c r="V177" s="75"/>
      <c r="W177" s="75"/>
      <c r="X177" s="75"/>
      <c r="Y177" s="75"/>
      <c r="Z177" s="75"/>
      <c r="AA177" s="75"/>
      <c r="AB177" s="75"/>
      <c r="AC177" s="75"/>
      <c r="AD177" s="75" t="str">
        <f>IF(SUM(Tabla1[[#This Row],[Primera Infancia]:[Adulto Mayor]])=0,"",SUM(Tabla1[[#This Row],[Primera Infancia]:[Adulto Mayor]]))</f>
        <v/>
      </c>
      <c r="AE177" s="75"/>
      <c r="AF177" s="75"/>
      <c r="AG177" s="10"/>
      <c r="AH177" s="10"/>
      <c r="AI177" s="88"/>
      <c r="AJ177" s="88"/>
      <c r="AK177" s="88"/>
      <c r="AL177" s="88"/>
      <c r="AM177" s="88"/>
      <c r="AN177" s="75"/>
      <c r="AO177" s="89"/>
      <c r="AP177" s="93"/>
      <c r="AQ177" s="84"/>
    </row>
    <row r="178" spans="2:43" ht="39.950000000000003" customHeight="1" thickTop="1" thickBot="1" x14ac:dyDescent="0.3">
      <c r="B178" s="78"/>
      <c r="C178" s="75"/>
      <c r="D178" s="75"/>
      <c r="E178" s="75"/>
      <c r="F178" s="10" t="str">
        <f>IF(Tabla1[[#This Row],[Nombre del Contrato]]="","",IF(VLOOKUP(Tabla1[[#This Row],[Nombre del Contrato]],Tabla3[],31,FALSE)="","#N/A",IFERROR(VLOOKUP(Tabla1[[#This Row],[Nombre del Contrato]],Tabla3[],31,FALSE),"#N/A")))</f>
        <v/>
      </c>
      <c r="G178" s="10" t="str">
        <f>IF(Tabla1[[#This Row],[Nombre del Contrato]]="","",IF(VLOOKUP(Tabla1[[#This Row],[Nombre del Contrato]],Tabla3[],20,FALSE)="","#N/A",IFERROR(VLOOKUP(Tabla1[[#This Row],[Nombre del Contrato]],Tabla3[],20,FALSE),"#N/A")))</f>
        <v/>
      </c>
      <c r="H178" s="47" t="str">
        <f>IF(Tabla1[[#This Row],[Nombre del Contrato]]="","",IF(VLOOKUP(Tabla1[[#This Row],[Nombre del Contrato]],Tabla3[],22,FALSE)="","#N/A",IFERROR(VLOOKUP(Tabla1[[#This Row],[Nombre del Contrato]],Tabla3[],22,FALSE),"#N/A")))</f>
        <v/>
      </c>
      <c r="I178" s="81"/>
      <c r="J178" s="81"/>
      <c r="K178" s="75"/>
      <c r="L178" s="10" t="str">
        <f>IF(Tabla1[[#This Row],[Nombre del Contrato]]="","",IF(VLOOKUP(Tabla1[[#This Row],[Nombre del Contrato]],Tabla3[],6,FALSE)="","#N/A",IFERROR(VLOOKUP(Tabla1[[#This Row],[Nombre del Contrato]],Tabla3[],6,FALSE),"#N/A")))</f>
        <v/>
      </c>
      <c r="M178" s="55" t="str">
        <f>IF(Tabla1[[#This Row],[Nombre del Contrato]]="","",IF(VLOOKUP(Tabla1[[#This Row],[Nombre del Contrato]],Tabla3[],19,FALSE)="","#N/A",IFERROR(VLOOKUP(Tabla1[[#This Row],[Nombre del Contrato]],Tabla3[],19,FALSE),"#N/A")))</f>
        <v/>
      </c>
      <c r="N178" s="75"/>
      <c r="O178" s="75"/>
      <c r="P178" s="75"/>
      <c r="Q178" s="75"/>
      <c r="R178" s="75"/>
      <c r="S178" s="75"/>
      <c r="T178" s="75"/>
      <c r="U178" s="75"/>
      <c r="V178" s="75"/>
      <c r="W178" s="75"/>
      <c r="X178" s="75"/>
      <c r="Y178" s="75"/>
      <c r="Z178" s="75"/>
      <c r="AA178" s="75"/>
      <c r="AB178" s="75"/>
      <c r="AC178" s="75"/>
      <c r="AD178" s="75" t="str">
        <f>IF(SUM(Tabla1[[#This Row],[Primera Infancia]:[Adulto Mayor]])=0,"",SUM(Tabla1[[#This Row],[Primera Infancia]:[Adulto Mayor]]))</f>
        <v/>
      </c>
      <c r="AE178" s="75"/>
      <c r="AF178" s="75"/>
      <c r="AG178" s="10"/>
      <c r="AH178" s="10"/>
      <c r="AI178" s="88"/>
      <c r="AJ178" s="88"/>
      <c r="AK178" s="88"/>
      <c r="AL178" s="88"/>
      <c r="AM178" s="88"/>
      <c r="AN178" s="75"/>
      <c r="AO178" s="89"/>
      <c r="AP178" s="93"/>
      <c r="AQ178" s="84"/>
    </row>
    <row r="179" spans="2:43" ht="39.950000000000003" customHeight="1" thickTop="1" thickBot="1" x14ac:dyDescent="0.3">
      <c r="B179" s="78"/>
      <c r="C179" s="75"/>
      <c r="D179" s="75"/>
      <c r="E179" s="75"/>
      <c r="F179" s="10" t="str">
        <f>IF(Tabla1[[#This Row],[Nombre del Contrato]]="","",IF(VLOOKUP(Tabla1[[#This Row],[Nombre del Contrato]],Tabla3[],31,FALSE)="","#N/A",IFERROR(VLOOKUP(Tabla1[[#This Row],[Nombre del Contrato]],Tabla3[],31,FALSE),"#N/A")))</f>
        <v/>
      </c>
      <c r="G179" s="10" t="str">
        <f>IF(Tabla1[[#This Row],[Nombre del Contrato]]="","",IF(VLOOKUP(Tabla1[[#This Row],[Nombre del Contrato]],Tabla3[],20,FALSE)="","#N/A",IFERROR(VLOOKUP(Tabla1[[#This Row],[Nombre del Contrato]],Tabla3[],20,FALSE),"#N/A")))</f>
        <v/>
      </c>
      <c r="H179" s="47" t="str">
        <f>IF(Tabla1[[#This Row],[Nombre del Contrato]]="","",IF(VLOOKUP(Tabla1[[#This Row],[Nombre del Contrato]],Tabla3[],22,FALSE)="","#N/A",IFERROR(VLOOKUP(Tabla1[[#This Row],[Nombre del Contrato]],Tabla3[],22,FALSE),"#N/A")))</f>
        <v/>
      </c>
      <c r="I179" s="81"/>
      <c r="J179" s="81"/>
      <c r="K179" s="75"/>
      <c r="L179" s="10" t="str">
        <f>IF(Tabla1[[#This Row],[Nombre del Contrato]]="","",IF(VLOOKUP(Tabla1[[#This Row],[Nombre del Contrato]],Tabla3[],6,FALSE)="","#N/A",IFERROR(VLOOKUP(Tabla1[[#This Row],[Nombre del Contrato]],Tabla3[],6,FALSE),"#N/A")))</f>
        <v/>
      </c>
      <c r="M179" s="55" t="str">
        <f>IF(Tabla1[[#This Row],[Nombre del Contrato]]="","",IF(VLOOKUP(Tabla1[[#This Row],[Nombre del Contrato]],Tabla3[],19,FALSE)="","#N/A",IFERROR(VLOOKUP(Tabla1[[#This Row],[Nombre del Contrato]],Tabla3[],19,FALSE),"#N/A")))</f>
        <v/>
      </c>
      <c r="N179" s="75"/>
      <c r="O179" s="75"/>
      <c r="P179" s="75"/>
      <c r="Q179" s="75"/>
      <c r="R179" s="75"/>
      <c r="S179" s="75"/>
      <c r="T179" s="75"/>
      <c r="U179" s="75"/>
      <c r="V179" s="75"/>
      <c r="W179" s="75"/>
      <c r="X179" s="75"/>
      <c r="Y179" s="75"/>
      <c r="Z179" s="75"/>
      <c r="AA179" s="75"/>
      <c r="AB179" s="75"/>
      <c r="AC179" s="75"/>
      <c r="AD179" s="75" t="str">
        <f>IF(SUM(Tabla1[[#This Row],[Primera Infancia]:[Adulto Mayor]])=0,"",SUM(Tabla1[[#This Row],[Primera Infancia]:[Adulto Mayor]]))</f>
        <v/>
      </c>
      <c r="AE179" s="75"/>
      <c r="AF179" s="75"/>
      <c r="AG179" s="10"/>
      <c r="AH179" s="10"/>
      <c r="AI179" s="88"/>
      <c r="AJ179" s="88"/>
      <c r="AK179" s="88"/>
      <c r="AL179" s="88"/>
      <c r="AM179" s="88"/>
      <c r="AN179" s="75"/>
      <c r="AO179" s="89"/>
      <c r="AP179" s="93"/>
      <c r="AQ179" s="84"/>
    </row>
    <row r="180" spans="2:43" ht="39.950000000000003" customHeight="1" thickTop="1" thickBot="1" x14ac:dyDescent="0.3">
      <c r="B180" s="78"/>
      <c r="C180" s="75"/>
      <c r="D180" s="75"/>
      <c r="E180" s="75"/>
      <c r="F180" s="10" t="str">
        <f>IF(Tabla1[[#This Row],[Nombre del Contrato]]="","",IF(VLOOKUP(Tabla1[[#This Row],[Nombre del Contrato]],Tabla3[],31,FALSE)="","#N/A",IFERROR(VLOOKUP(Tabla1[[#This Row],[Nombre del Contrato]],Tabla3[],31,FALSE),"#N/A")))</f>
        <v/>
      </c>
      <c r="G180" s="10" t="str">
        <f>IF(Tabla1[[#This Row],[Nombre del Contrato]]="","",IF(VLOOKUP(Tabla1[[#This Row],[Nombre del Contrato]],Tabla3[],20,FALSE)="","#N/A",IFERROR(VLOOKUP(Tabla1[[#This Row],[Nombre del Contrato]],Tabla3[],20,FALSE),"#N/A")))</f>
        <v/>
      </c>
      <c r="H180" s="47" t="str">
        <f>IF(Tabla1[[#This Row],[Nombre del Contrato]]="","",IF(VLOOKUP(Tabla1[[#This Row],[Nombre del Contrato]],Tabla3[],22,FALSE)="","#N/A",IFERROR(VLOOKUP(Tabla1[[#This Row],[Nombre del Contrato]],Tabla3[],22,FALSE),"#N/A")))</f>
        <v/>
      </c>
      <c r="I180" s="81"/>
      <c r="J180" s="81"/>
      <c r="K180" s="75"/>
      <c r="L180" s="10" t="str">
        <f>IF(Tabla1[[#This Row],[Nombre del Contrato]]="","",IF(VLOOKUP(Tabla1[[#This Row],[Nombre del Contrato]],Tabla3[],6,FALSE)="","#N/A",IFERROR(VLOOKUP(Tabla1[[#This Row],[Nombre del Contrato]],Tabla3[],6,FALSE),"#N/A")))</f>
        <v/>
      </c>
      <c r="M180" s="55" t="str">
        <f>IF(Tabla1[[#This Row],[Nombre del Contrato]]="","",IF(VLOOKUP(Tabla1[[#This Row],[Nombre del Contrato]],Tabla3[],19,FALSE)="","#N/A",IFERROR(VLOOKUP(Tabla1[[#This Row],[Nombre del Contrato]],Tabla3[],19,FALSE),"#N/A")))</f>
        <v/>
      </c>
      <c r="N180" s="75"/>
      <c r="O180" s="75"/>
      <c r="P180" s="75"/>
      <c r="Q180" s="75"/>
      <c r="R180" s="75"/>
      <c r="S180" s="75"/>
      <c r="T180" s="75"/>
      <c r="U180" s="75"/>
      <c r="V180" s="75"/>
      <c r="W180" s="75"/>
      <c r="X180" s="75"/>
      <c r="Y180" s="75"/>
      <c r="Z180" s="75"/>
      <c r="AA180" s="75"/>
      <c r="AB180" s="75"/>
      <c r="AC180" s="75"/>
      <c r="AD180" s="75" t="str">
        <f>IF(SUM(Tabla1[[#This Row],[Primera Infancia]:[Adulto Mayor]])=0,"",SUM(Tabla1[[#This Row],[Primera Infancia]:[Adulto Mayor]]))</f>
        <v/>
      </c>
      <c r="AE180" s="75"/>
      <c r="AF180" s="75"/>
      <c r="AG180" s="10"/>
      <c r="AH180" s="10"/>
      <c r="AI180" s="88"/>
      <c r="AJ180" s="88"/>
      <c r="AK180" s="88"/>
      <c r="AL180" s="88"/>
      <c r="AM180" s="88"/>
      <c r="AN180" s="75"/>
      <c r="AO180" s="89"/>
      <c r="AP180" s="93"/>
      <c r="AQ180" s="84"/>
    </row>
    <row r="181" spans="2:43" ht="39.950000000000003" customHeight="1" thickTop="1" thickBot="1" x14ac:dyDescent="0.3">
      <c r="B181" s="78"/>
      <c r="C181" s="75"/>
      <c r="D181" s="75"/>
      <c r="E181" s="75"/>
      <c r="F181" s="10" t="str">
        <f>IF(Tabla1[[#This Row],[Nombre del Contrato]]="","",IF(VLOOKUP(Tabla1[[#This Row],[Nombre del Contrato]],Tabla3[],31,FALSE)="","#N/A",IFERROR(VLOOKUP(Tabla1[[#This Row],[Nombre del Contrato]],Tabla3[],31,FALSE),"#N/A")))</f>
        <v/>
      </c>
      <c r="G181" s="10" t="str">
        <f>IF(Tabla1[[#This Row],[Nombre del Contrato]]="","",IF(VLOOKUP(Tabla1[[#This Row],[Nombre del Contrato]],Tabla3[],20,FALSE)="","#N/A",IFERROR(VLOOKUP(Tabla1[[#This Row],[Nombre del Contrato]],Tabla3[],20,FALSE),"#N/A")))</f>
        <v/>
      </c>
      <c r="H181" s="47" t="str">
        <f>IF(Tabla1[[#This Row],[Nombre del Contrato]]="","",IF(VLOOKUP(Tabla1[[#This Row],[Nombre del Contrato]],Tabla3[],22,FALSE)="","#N/A",IFERROR(VLOOKUP(Tabla1[[#This Row],[Nombre del Contrato]],Tabla3[],22,FALSE),"#N/A")))</f>
        <v/>
      </c>
      <c r="I181" s="81"/>
      <c r="J181" s="81"/>
      <c r="K181" s="75"/>
      <c r="L181" s="10" t="str">
        <f>IF(Tabla1[[#This Row],[Nombre del Contrato]]="","",IF(VLOOKUP(Tabla1[[#This Row],[Nombre del Contrato]],Tabla3[],6,FALSE)="","#N/A",IFERROR(VLOOKUP(Tabla1[[#This Row],[Nombre del Contrato]],Tabla3[],6,FALSE),"#N/A")))</f>
        <v/>
      </c>
      <c r="M181" s="55" t="str">
        <f>IF(Tabla1[[#This Row],[Nombre del Contrato]]="","",IF(VLOOKUP(Tabla1[[#This Row],[Nombre del Contrato]],Tabla3[],19,FALSE)="","#N/A",IFERROR(VLOOKUP(Tabla1[[#This Row],[Nombre del Contrato]],Tabla3[],19,FALSE),"#N/A")))</f>
        <v/>
      </c>
      <c r="N181" s="75"/>
      <c r="O181" s="75"/>
      <c r="P181" s="75"/>
      <c r="Q181" s="75"/>
      <c r="R181" s="75"/>
      <c r="S181" s="75"/>
      <c r="T181" s="75"/>
      <c r="U181" s="75"/>
      <c r="V181" s="75"/>
      <c r="W181" s="75"/>
      <c r="X181" s="75"/>
      <c r="Y181" s="75"/>
      <c r="Z181" s="75"/>
      <c r="AA181" s="75"/>
      <c r="AB181" s="75"/>
      <c r="AC181" s="75"/>
      <c r="AD181" s="75" t="str">
        <f>IF(SUM(Tabla1[[#This Row],[Primera Infancia]:[Adulto Mayor]])=0,"",SUM(Tabla1[[#This Row],[Primera Infancia]:[Adulto Mayor]]))</f>
        <v/>
      </c>
      <c r="AE181" s="75"/>
      <c r="AF181" s="75"/>
      <c r="AG181" s="10"/>
      <c r="AH181" s="10"/>
      <c r="AI181" s="88"/>
      <c r="AJ181" s="88"/>
      <c r="AK181" s="88"/>
      <c r="AL181" s="88"/>
      <c r="AM181" s="88"/>
      <c r="AN181" s="75"/>
      <c r="AO181" s="89"/>
      <c r="AP181" s="93"/>
      <c r="AQ181" s="84"/>
    </row>
    <row r="182" spans="2:43" ht="39.950000000000003" customHeight="1" thickTop="1" thickBot="1" x14ac:dyDescent="0.3">
      <c r="B182" s="78"/>
      <c r="C182" s="75"/>
      <c r="D182" s="75"/>
      <c r="E182" s="75"/>
      <c r="F182" s="10" t="str">
        <f>IF(Tabla1[[#This Row],[Nombre del Contrato]]="","",IF(VLOOKUP(Tabla1[[#This Row],[Nombre del Contrato]],Tabla3[],31,FALSE)="","#N/A",IFERROR(VLOOKUP(Tabla1[[#This Row],[Nombre del Contrato]],Tabla3[],31,FALSE),"#N/A")))</f>
        <v/>
      </c>
      <c r="G182" s="10" t="str">
        <f>IF(Tabla1[[#This Row],[Nombre del Contrato]]="","",IF(VLOOKUP(Tabla1[[#This Row],[Nombre del Contrato]],Tabla3[],20,FALSE)="","#N/A",IFERROR(VLOOKUP(Tabla1[[#This Row],[Nombre del Contrato]],Tabla3[],20,FALSE),"#N/A")))</f>
        <v/>
      </c>
      <c r="H182" s="47" t="str">
        <f>IF(Tabla1[[#This Row],[Nombre del Contrato]]="","",IF(VLOOKUP(Tabla1[[#This Row],[Nombre del Contrato]],Tabla3[],22,FALSE)="","#N/A",IFERROR(VLOOKUP(Tabla1[[#This Row],[Nombre del Contrato]],Tabla3[],22,FALSE),"#N/A")))</f>
        <v/>
      </c>
      <c r="I182" s="81"/>
      <c r="J182" s="81"/>
      <c r="K182" s="75"/>
      <c r="L182" s="10" t="str">
        <f>IF(Tabla1[[#This Row],[Nombre del Contrato]]="","",IF(VLOOKUP(Tabla1[[#This Row],[Nombre del Contrato]],Tabla3[],6,FALSE)="","#N/A",IFERROR(VLOOKUP(Tabla1[[#This Row],[Nombre del Contrato]],Tabla3[],6,FALSE),"#N/A")))</f>
        <v/>
      </c>
      <c r="M182" s="55" t="str">
        <f>IF(Tabla1[[#This Row],[Nombre del Contrato]]="","",IF(VLOOKUP(Tabla1[[#This Row],[Nombre del Contrato]],Tabla3[],19,FALSE)="","#N/A",IFERROR(VLOOKUP(Tabla1[[#This Row],[Nombre del Contrato]],Tabla3[],19,FALSE),"#N/A")))</f>
        <v/>
      </c>
      <c r="N182" s="75"/>
      <c r="O182" s="75"/>
      <c r="P182" s="75"/>
      <c r="Q182" s="75"/>
      <c r="R182" s="75"/>
      <c r="S182" s="75"/>
      <c r="T182" s="75"/>
      <c r="U182" s="75"/>
      <c r="V182" s="75"/>
      <c r="W182" s="75"/>
      <c r="X182" s="75"/>
      <c r="Y182" s="75"/>
      <c r="Z182" s="75"/>
      <c r="AA182" s="75"/>
      <c r="AB182" s="75"/>
      <c r="AC182" s="75"/>
      <c r="AD182" s="75" t="str">
        <f>IF(SUM(Tabla1[[#This Row],[Primera Infancia]:[Adulto Mayor]])=0,"",SUM(Tabla1[[#This Row],[Primera Infancia]:[Adulto Mayor]]))</f>
        <v/>
      </c>
      <c r="AE182" s="75"/>
      <c r="AF182" s="75"/>
      <c r="AG182" s="10"/>
      <c r="AH182" s="10"/>
      <c r="AI182" s="88"/>
      <c r="AJ182" s="88"/>
      <c r="AK182" s="88"/>
      <c r="AL182" s="88"/>
      <c r="AM182" s="88"/>
      <c r="AN182" s="75"/>
      <c r="AO182" s="89"/>
      <c r="AP182" s="93"/>
      <c r="AQ182" s="84"/>
    </row>
    <row r="183" spans="2:43" ht="39.950000000000003" customHeight="1" thickTop="1" thickBot="1" x14ac:dyDescent="0.3">
      <c r="B183" s="78"/>
      <c r="C183" s="75"/>
      <c r="D183" s="75"/>
      <c r="E183" s="75"/>
      <c r="F183" s="10" t="str">
        <f>IF(Tabla1[[#This Row],[Nombre del Contrato]]="","",IF(VLOOKUP(Tabla1[[#This Row],[Nombre del Contrato]],Tabla3[],31,FALSE)="","#N/A",IFERROR(VLOOKUP(Tabla1[[#This Row],[Nombre del Contrato]],Tabla3[],31,FALSE),"#N/A")))</f>
        <v/>
      </c>
      <c r="G183" s="10" t="str">
        <f>IF(Tabla1[[#This Row],[Nombre del Contrato]]="","",IF(VLOOKUP(Tabla1[[#This Row],[Nombre del Contrato]],Tabla3[],20,FALSE)="","#N/A",IFERROR(VLOOKUP(Tabla1[[#This Row],[Nombre del Contrato]],Tabla3[],20,FALSE),"#N/A")))</f>
        <v/>
      </c>
      <c r="H183" s="47" t="str">
        <f>IF(Tabla1[[#This Row],[Nombre del Contrato]]="","",IF(VLOOKUP(Tabla1[[#This Row],[Nombre del Contrato]],Tabla3[],22,FALSE)="","#N/A",IFERROR(VLOOKUP(Tabla1[[#This Row],[Nombre del Contrato]],Tabla3[],22,FALSE),"#N/A")))</f>
        <v/>
      </c>
      <c r="I183" s="81"/>
      <c r="J183" s="81"/>
      <c r="K183" s="75"/>
      <c r="L183" s="10" t="str">
        <f>IF(Tabla1[[#This Row],[Nombre del Contrato]]="","",IF(VLOOKUP(Tabla1[[#This Row],[Nombre del Contrato]],Tabla3[],6,FALSE)="","#N/A",IFERROR(VLOOKUP(Tabla1[[#This Row],[Nombre del Contrato]],Tabla3[],6,FALSE),"#N/A")))</f>
        <v/>
      </c>
      <c r="M183" s="55" t="str">
        <f>IF(Tabla1[[#This Row],[Nombre del Contrato]]="","",IF(VLOOKUP(Tabla1[[#This Row],[Nombre del Contrato]],Tabla3[],19,FALSE)="","#N/A",IFERROR(VLOOKUP(Tabla1[[#This Row],[Nombre del Contrato]],Tabla3[],19,FALSE),"#N/A")))</f>
        <v/>
      </c>
      <c r="N183" s="75"/>
      <c r="O183" s="75"/>
      <c r="P183" s="75"/>
      <c r="Q183" s="75"/>
      <c r="R183" s="75"/>
      <c r="S183" s="75"/>
      <c r="T183" s="75"/>
      <c r="U183" s="75"/>
      <c r="V183" s="75"/>
      <c r="W183" s="75"/>
      <c r="X183" s="75"/>
      <c r="Y183" s="75"/>
      <c r="Z183" s="75"/>
      <c r="AA183" s="75"/>
      <c r="AB183" s="75"/>
      <c r="AC183" s="75"/>
      <c r="AD183" s="75" t="str">
        <f>IF(SUM(Tabla1[[#This Row],[Primera Infancia]:[Adulto Mayor]])=0,"",SUM(Tabla1[[#This Row],[Primera Infancia]:[Adulto Mayor]]))</f>
        <v/>
      </c>
      <c r="AE183" s="75"/>
      <c r="AF183" s="75"/>
      <c r="AG183" s="10"/>
      <c r="AH183" s="10"/>
      <c r="AI183" s="88"/>
      <c r="AJ183" s="88"/>
      <c r="AK183" s="88"/>
      <c r="AL183" s="88"/>
      <c r="AM183" s="88"/>
      <c r="AN183" s="75"/>
      <c r="AO183" s="89"/>
      <c r="AP183" s="93"/>
      <c r="AQ183" s="84"/>
    </row>
    <row r="184" spans="2:43" ht="39.950000000000003" customHeight="1" thickTop="1" thickBot="1" x14ac:dyDescent="0.3">
      <c r="B184" s="78"/>
      <c r="C184" s="75"/>
      <c r="D184" s="75"/>
      <c r="E184" s="75"/>
      <c r="F184" s="10" t="str">
        <f>IF(Tabla1[[#This Row],[Nombre del Contrato]]="","",IF(VLOOKUP(Tabla1[[#This Row],[Nombre del Contrato]],Tabla3[],31,FALSE)="","#N/A",IFERROR(VLOOKUP(Tabla1[[#This Row],[Nombre del Contrato]],Tabla3[],31,FALSE),"#N/A")))</f>
        <v/>
      </c>
      <c r="G184" s="10" t="str">
        <f>IF(Tabla1[[#This Row],[Nombre del Contrato]]="","",IF(VLOOKUP(Tabla1[[#This Row],[Nombre del Contrato]],Tabla3[],20,FALSE)="","#N/A",IFERROR(VLOOKUP(Tabla1[[#This Row],[Nombre del Contrato]],Tabla3[],20,FALSE),"#N/A")))</f>
        <v/>
      </c>
      <c r="H184" s="47" t="str">
        <f>IF(Tabla1[[#This Row],[Nombre del Contrato]]="","",IF(VLOOKUP(Tabla1[[#This Row],[Nombre del Contrato]],Tabla3[],22,FALSE)="","#N/A",IFERROR(VLOOKUP(Tabla1[[#This Row],[Nombre del Contrato]],Tabla3[],22,FALSE),"#N/A")))</f>
        <v/>
      </c>
      <c r="I184" s="81"/>
      <c r="J184" s="81"/>
      <c r="K184" s="75"/>
      <c r="L184" s="10" t="str">
        <f>IF(Tabla1[[#This Row],[Nombre del Contrato]]="","",IF(VLOOKUP(Tabla1[[#This Row],[Nombre del Contrato]],Tabla3[],6,FALSE)="","#N/A",IFERROR(VLOOKUP(Tabla1[[#This Row],[Nombre del Contrato]],Tabla3[],6,FALSE),"#N/A")))</f>
        <v/>
      </c>
      <c r="M184" s="55" t="str">
        <f>IF(Tabla1[[#This Row],[Nombre del Contrato]]="","",IF(VLOOKUP(Tabla1[[#This Row],[Nombre del Contrato]],Tabla3[],19,FALSE)="","#N/A",IFERROR(VLOOKUP(Tabla1[[#This Row],[Nombre del Contrato]],Tabla3[],19,FALSE),"#N/A")))</f>
        <v/>
      </c>
      <c r="N184" s="75"/>
      <c r="O184" s="75"/>
      <c r="P184" s="75"/>
      <c r="Q184" s="75"/>
      <c r="R184" s="75"/>
      <c r="S184" s="75"/>
      <c r="T184" s="75"/>
      <c r="U184" s="75"/>
      <c r="V184" s="75"/>
      <c r="W184" s="75"/>
      <c r="X184" s="75"/>
      <c r="Y184" s="75"/>
      <c r="Z184" s="75"/>
      <c r="AA184" s="75"/>
      <c r="AB184" s="75"/>
      <c r="AC184" s="75"/>
      <c r="AD184" s="75" t="str">
        <f>IF(SUM(Tabla1[[#This Row],[Primera Infancia]:[Adulto Mayor]])=0,"",SUM(Tabla1[[#This Row],[Primera Infancia]:[Adulto Mayor]]))</f>
        <v/>
      </c>
      <c r="AE184" s="75"/>
      <c r="AF184" s="75"/>
      <c r="AG184" s="10"/>
      <c r="AH184" s="10"/>
      <c r="AI184" s="88"/>
      <c r="AJ184" s="88"/>
      <c r="AK184" s="88"/>
      <c r="AL184" s="88"/>
      <c r="AM184" s="88"/>
      <c r="AN184" s="75"/>
      <c r="AO184" s="89"/>
      <c r="AP184" s="93"/>
      <c r="AQ184" s="84"/>
    </row>
    <row r="185" spans="2:43" ht="39.950000000000003" customHeight="1" thickTop="1" thickBot="1" x14ac:dyDescent="0.3">
      <c r="B185" s="78"/>
      <c r="C185" s="75"/>
      <c r="D185" s="75"/>
      <c r="E185" s="75"/>
      <c r="F185" s="10" t="str">
        <f>IF(Tabla1[[#This Row],[Nombre del Contrato]]="","",IF(VLOOKUP(Tabla1[[#This Row],[Nombre del Contrato]],Tabla3[],31,FALSE)="","#N/A",IFERROR(VLOOKUP(Tabla1[[#This Row],[Nombre del Contrato]],Tabla3[],31,FALSE),"#N/A")))</f>
        <v/>
      </c>
      <c r="G185" s="10" t="str">
        <f>IF(Tabla1[[#This Row],[Nombre del Contrato]]="","",IF(VLOOKUP(Tabla1[[#This Row],[Nombre del Contrato]],Tabla3[],20,FALSE)="","#N/A",IFERROR(VLOOKUP(Tabla1[[#This Row],[Nombre del Contrato]],Tabla3[],20,FALSE),"#N/A")))</f>
        <v/>
      </c>
      <c r="H185" s="47" t="str">
        <f>IF(Tabla1[[#This Row],[Nombre del Contrato]]="","",IF(VLOOKUP(Tabla1[[#This Row],[Nombre del Contrato]],Tabla3[],22,FALSE)="","#N/A",IFERROR(VLOOKUP(Tabla1[[#This Row],[Nombre del Contrato]],Tabla3[],22,FALSE),"#N/A")))</f>
        <v/>
      </c>
      <c r="I185" s="81"/>
      <c r="J185" s="81"/>
      <c r="K185" s="75"/>
      <c r="L185" s="10" t="str">
        <f>IF(Tabla1[[#This Row],[Nombre del Contrato]]="","",IF(VLOOKUP(Tabla1[[#This Row],[Nombre del Contrato]],Tabla3[],6,FALSE)="","#N/A",IFERROR(VLOOKUP(Tabla1[[#This Row],[Nombre del Contrato]],Tabla3[],6,FALSE),"#N/A")))</f>
        <v/>
      </c>
      <c r="M185" s="55" t="str">
        <f>IF(Tabla1[[#This Row],[Nombre del Contrato]]="","",IF(VLOOKUP(Tabla1[[#This Row],[Nombre del Contrato]],Tabla3[],19,FALSE)="","#N/A",IFERROR(VLOOKUP(Tabla1[[#This Row],[Nombre del Contrato]],Tabla3[],19,FALSE),"#N/A")))</f>
        <v/>
      </c>
      <c r="N185" s="75"/>
      <c r="O185" s="75"/>
      <c r="P185" s="75"/>
      <c r="Q185" s="75"/>
      <c r="R185" s="75"/>
      <c r="S185" s="75"/>
      <c r="T185" s="75"/>
      <c r="U185" s="75"/>
      <c r="V185" s="75"/>
      <c r="W185" s="75"/>
      <c r="X185" s="75"/>
      <c r="Y185" s="75"/>
      <c r="Z185" s="75"/>
      <c r="AA185" s="75"/>
      <c r="AB185" s="75"/>
      <c r="AC185" s="75"/>
      <c r="AD185" s="75" t="str">
        <f>IF(SUM(Tabla1[[#This Row],[Primera Infancia]:[Adulto Mayor]])=0,"",SUM(Tabla1[[#This Row],[Primera Infancia]:[Adulto Mayor]]))</f>
        <v/>
      </c>
      <c r="AE185" s="75"/>
      <c r="AF185" s="75"/>
      <c r="AG185" s="10"/>
      <c r="AH185" s="10"/>
      <c r="AI185" s="88"/>
      <c r="AJ185" s="88"/>
      <c r="AK185" s="88"/>
      <c r="AL185" s="88"/>
      <c r="AM185" s="88"/>
      <c r="AN185" s="75"/>
      <c r="AO185" s="89"/>
      <c r="AP185" s="93"/>
      <c r="AQ185" s="84"/>
    </row>
    <row r="186" spans="2:43" ht="39.950000000000003" customHeight="1" thickTop="1" thickBot="1" x14ac:dyDescent="0.3">
      <c r="B186" s="78"/>
      <c r="C186" s="75"/>
      <c r="D186" s="75"/>
      <c r="E186" s="75"/>
      <c r="F186" s="10" t="str">
        <f>IF(Tabla1[[#This Row],[Nombre del Contrato]]="","",IF(VLOOKUP(Tabla1[[#This Row],[Nombre del Contrato]],Tabla3[],31,FALSE)="","#N/A",IFERROR(VLOOKUP(Tabla1[[#This Row],[Nombre del Contrato]],Tabla3[],31,FALSE),"#N/A")))</f>
        <v/>
      </c>
      <c r="G186" s="10" t="str">
        <f>IF(Tabla1[[#This Row],[Nombre del Contrato]]="","",IF(VLOOKUP(Tabla1[[#This Row],[Nombre del Contrato]],Tabla3[],20,FALSE)="","#N/A",IFERROR(VLOOKUP(Tabla1[[#This Row],[Nombre del Contrato]],Tabla3[],20,FALSE),"#N/A")))</f>
        <v/>
      </c>
      <c r="H186" s="47" t="str">
        <f>IF(Tabla1[[#This Row],[Nombre del Contrato]]="","",IF(VLOOKUP(Tabla1[[#This Row],[Nombre del Contrato]],Tabla3[],22,FALSE)="","#N/A",IFERROR(VLOOKUP(Tabla1[[#This Row],[Nombre del Contrato]],Tabla3[],22,FALSE),"#N/A")))</f>
        <v/>
      </c>
      <c r="I186" s="81"/>
      <c r="J186" s="81"/>
      <c r="K186" s="75"/>
      <c r="L186" s="10" t="str">
        <f>IF(Tabla1[[#This Row],[Nombre del Contrato]]="","",IF(VLOOKUP(Tabla1[[#This Row],[Nombre del Contrato]],Tabla3[],6,FALSE)="","#N/A",IFERROR(VLOOKUP(Tabla1[[#This Row],[Nombre del Contrato]],Tabla3[],6,FALSE),"#N/A")))</f>
        <v/>
      </c>
      <c r="M186" s="55" t="str">
        <f>IF(Tabla1[[#This Row],[Nombre del Contrato]]="","",IF(VLOOKUP(Tabla1[[#This Row],[Nombre del Contrato]],Tabla3[],19,FALSE)="","#N/A",IFERROR(VLOOKUP(Tabla1[[#This Row],[Nombre del Contrato]],Tabla3[],19,FALSE),"#N/A")))</f>
        <v/>
      </c>
      <c r="N186" s="75"/>
      <c r="O186" s="75"/>
      <c r="P186" s="75"/>
      <c r="Q186" s="75"/>
      <c r="R186" s="75"/>
      <c r="S186" s="75"/>
      <c r="T186" s="75"/>
      <c r="U186" s="75"/>
      <c r="V186" s="75"/>
      <c r="W186" s="75"/>
      <c r="X186" s="75"/>
      <c r="Y186" s="75"/>
      <c r="Z186" s="75"/>
      <c r="AA186" s="75"/>
      <c r="AB186" s="75"/>
      <c r="AC186" s="75"/>
      <c r="AD186" s="75" t="str">
        <f>IF(SUM(Tabla1[[#This Row],[Primera Infancia]:[Adulto Mayor]])=0,"",SUM(Tabla1[[#This Row],[Primera Infancia]:[Adulto Mayor]]))</f>
        <v/>
      </c>
      <c r="AE186" s="75"/>
      <c r="AF186" s="75"/>
      <c r="AG186" s="10"/>
      <c r="AH186" s="10"/>
      <c r="AI186" s="88"/>
      <c r="AJ186" s="88"/>
      <c r="AK186" s="88"/>
      <c r="AL186" s="88"/>
      <c r="AM186" s="88"/>
      <c r="AN186" s="75"/>
      <c r="AO186" s="89"/>
      <c r="AP186" s="93"/>
      <c r="AQ186" s="84"/>
    </row>
    <row r="187" spans="2:43" ht="39.950000000000003" customHeight="1" thickTop="1" thickBot="1" x14ac:dyDescent="0.3">
      <c r="B187" s="78"/>
      <c r="C187" s="75"/>
      <c r="D187" s="75"/>
      <c r="E187" s="75"/>
      <c r="F187" s="10" t="str">
        <f>IF(Tabla1[[#This Row],[Nombre del Contrato]]="","",IF(VLOOKUP(Tabla1[[#This Row],[Nombre del Contrato]],Tabla3[],31,FALSE)="","#N/A",IFERROR(VLOOKUP(Tabla1[[#This Row],[Nombre del Contrato]],Tabla3[],31,FALSE),"#N/A")))</f>
        <v/>
      </c>
      <c r="G187" s="10" t="str">
        <f>IF(Tabla1[[#This Row],[Nombre del Contrato]]="","",IF(VLOOKUP(Tabla1[[#This Row],[Nombre del Contrato]],Tabla3[],20,FALSE)="","#N/A",IFERROR(VLOOKUP(Tabla1[[#This Row],[Nombre del Contrato]],Tabla3[],20,FALSE),"#N/A")))</f>
        <v/>
      </c>
      <c r="H187" s="47" t="str">
        <f>IF(Tabla1[[#This Row],[Nombre del Contrato]]="","",IF(VLOOKUP(Tabla1[[#This Row],[Nombre del Contrato]],Tabla3[],22,FALSE)="","#N/A",IFERROR(VLOOKUP(Tabla1[[#This Row],[Nombre del Contrato]],Tabla3[],22,FALSE),"#N/A")))</f>
        <v/>
      </c>
      <c r="I187" s="81"/>
      <c r="J187" s="81"/>
      <c r="K187" s="75"/>
      <c r="L187" s="10" t="str">
        <f>IF(Tabla1[[#This Row],[Nombre del Contrato]]="","",IF(VLOOKUP(Tabla1[[#This Row],[Nombre del Contrato]],Tabla3[],6,FALSE)="","#N/A",IFERROR(VLOOKUP(Tabla1[[#This Row],[Nombre del Contrato]],Tabla3[],6,FALSE),"#N/A")))</f>
        <v/>
      </c>
      <c r="M187" s="55" t="str">
        <f>IF(Tabla1[[#This Row],[Nombre del Contrato]]="","",IF(VLOOKUP(Tabla1[[#This Row],[Nombre del Contrato]],Tabla3[],19,FALSE)="","#N/A",IFERROR(VLOOKUP(Tabla1[[#This Row],[Nombre del Contrato]],Tabla3[],19,FALSE),"#N/A")))</f>
        <v/>
      </c>
      <c r="N187" s="75"/>
      <c r="O187" s="75"/>
      <c r="P187" s="75"/>
      <c r="Q187" s="75"/>
      <c r="R187" s="75"/>
      <c r="S187" s="75"/>
      <c r="T187" s="75"/>
      <c r="U187" s="75"/>
      <c r="V187" s="75"/>
      <c r="W187" s="75"/>
      <c r="X187" s="75"/>
      <c r="Y187" s="75"/>
      <c r="Z187" s="75"/>
      <c r="AA187" s="75"/>
      <c r="AB187" s="75"/>
      <c r="AC187" s="75"/>
      <c r="AD187" s="75" t="str">
        <f>IF(SUM(Tabla1[[#This Row],[Primera Infancia]:[Adulto Mayor]])=0,"",SUM(Tabla1[[#This Row],[Primera Infancia]:[Adulto Mayor]]))</f>
        <v/>
      </c>
      <c r="AE187" s="75"/>
      <c r="AF187" s="75"/>
      <c r="AG187" s="10"/>
      <c r="AH187" s="10"/>
      <c r="AI187" s="88"/>
      <c r="AJ187" s="88"/>
      <c r="AK187" s="88"/>
      <c r="AL187" s="88"/>
      <c r="AM187" s="88"/>
      <c r="AN187" s="75"/>
      <c r="AO187" s="89"/>
      <c r="AP187" s="93"/>
      <c r="AQ187" s="84"/>
    </row>
    <row r="188" spans="2:43" ht="39.950000000000003" customHeight="1" thickTop="1" thickBot="1" x14ac:dyDescent="0.3">
      <c r="B188" s="78"/>
      <c r="C188" s="75"/>
      <c r="D188" s="75"/>
      <c r="E188" s="75"/>
      <c r="F188" s="10" t="str">
        <f>IF(Tabla1[[#This Row],[Nombre del Contrato]]="","",IF(VLOOKUP(Tabla1[[#This Row],[Nombre del Contrato]],Tabla3[],31,FALSE)="","#N/A",IFERROR(VLOOKUP(Tabla1[[#This Row],[Nombre del Contrato]],Tabla3[],31,FALSE),"#N/A")))</f>
        <v/>
      </c>
      <c r="G188" s="10" t="str">
        <f>IF(Tabla1[[#This Row],[Nombre del Contrato]]="","",IF(VLOOKUP(Tabla1[[#This Row],[Nombre del Contrato]],Tabla3[],20,FALSE)="","#N/A",IFERROR(VLOOKUP(Tabla1[[#This Row],[Nombre del Contrato]],Tabla3[],20,FALSE),"#N/A")))</f>
        <v/>
      </c>
      <c r="H188" s="47" t="str">
        <f>IF(Tabla1[[#This Row],[Nombre del Contrato]]="","",IF(VLOOKUP(Tabla1[[#This Row],[Nombre del Contrato]],Tabla3[],22,FALSE)="","#N/A",IFERROR(VLOOKUP(Tabla1[[#This Row],[Nombre del Contrato]],Tabla3[],22,FALSE),"#N/A")))</f>
        <v/>
      </c>
      <c r="I188" s="81"/>
      <c r="J188" s="81"/>
      <c r="K188" s="75"/>
      <c r="L188" s="10" t="str">
        <f>IF(Tabla1[[#This Row],[Nombre del Contrato]]="","",IF(VLOOKUP(Tabla1[[#This Row],[Nombre del Contrato]],Tabla3[],6,FALSE)="","#N/A",IFERROR(VLOOKUP(Tabla1[[#This Row],[Nombre del Contrato]],Tabla3[],6,FALSE),"#N/A")))</f>
        <v/>
      </c>
      <c r="M188" s="55" t="str">
        <f>IF(Tabla1[[#This Row],[Nombre del Contrato]]="","",IF(VLOOKUP(Tabla1[[#This Row],[Nombre del Contrato]],Tabla3[],19,FALSE)="","#N/A",IFERROR(VLOOKUP(Tabla1[[#This Row],[Nombre del Contrato]],Tabla3[],19,FALSE),"#N/A")))</f>
        <v/>
      </c>
      <c r="N188" s="75"/>
      <c r="O188" s="75"/>
      <c r="P188" s="75"/>
      <c r="Q188" s="75"/>
      <c r="R188" s="75"/>
      <c r="S188" s="75"/>
      <c r="T188" s="75"/>
      <c r="U188" s="75"/>
      <c r="V188" s="75"/>
      <c r="W188" s="75"/>
      <c r="X188" s="75"/>
      <c r="Y188" s="75"/>
      <c r="Z188" s="75"/>
      <c r="AA188" s="75"/>
      <c r="AB188" s="75"/>
      <c r="AC188" s="75"/>
      <c r="AD188" s="75" t="str">
        <f>IF(SUM(Tabla1[[#This Row],[Primera Infancia]:[Adulto Mayor]])=0,"",SUM(Tabla1[[#This Row],[Primera Infancia]:[Adulto Mayor]]))</f>
        <v/>
      </c>
      <c r="AE188" s="75"/>
      <c r="AF188" s="75"/>
      <c r="AG188" s="10"/>
      <c r="AH188" s="10"/>
      <c r="AI188" s="88"/>
      <c r="AJ188" s="88"/>
      <c r="AK188" s="88"/>
      <c r="AL188" s="88"/>
      <c r="AM188" s="88"/>
      <c r="AN188" s="75"/>
      <c r="AO188" s="89"/>
      <c r="AP188" s="93"/>
      <c r="AQ188" s="84"/>
    </row>
    <row r="189" spans="2:43" ht="39.950000000000003" customHeight="1" thickTop="1" thickBot="1" x14ac:dyDescent="0.3">
      <c r="B189" s="78"/>
      <c r="C189" s="75"/>
      <c r="D189" s="75"/>
      <c r="E189" s="75"/>
      <c r="F189" s="10" t="str">
        <f>IF(Tabla1[[#This Row],[Nombre del Contrato]]="","",IF(VLOOKUP(Tabla1[[#This Row],[Nombre del Contrato]],Tabla3[],31,FALSE)="","#N/A",IFERROR(VLOOKUP(Tabla1[[#This Row],[Nombre del Contrato]],Tabla3[],31,FALSE),"#N/A")))</f>
        <v/>
      </c>
      <c r="G189" s="10" t="str">
        <f>IF(Tabla1[[#This Row],[Nombre del Contrato]]="","",IF(VLOOKUP(Tabla1[[#This Row],[Nombre del Contrato]],Tabla3[],20,FALSE)="","#N/A",IFERROR(VLOOKUP(Tabla1[[#This Row],[Nombre del Contrato]],Tabla3[],20,FALSE),"#N/A")))</f>
        <v/>
      </c>
      <c r="H189" s="47" t="str">
        <f>IF(Tabla1[[#This Row],[Nombre del Contrato]]="","",IF(VLOOKUP(Tabla1[[#This Row],[Nombre del Contrato]],Tabla3[],22,FALSE)="","#N/A",IFERROR(VLOOKUP(Tabla1[[#This Row],[Nombre del Contrato]],Tabla3[],22,FALSE),"#N/A")))</f>
        <v/>
      </c>
      <c r="I189" s="81"/>
      <c r="J189" s="81"/>
      <c r="K189" s="75"/>
      <c r="L189" s="10" t="str">
        <f>IF(Tabla1[[#This Row],[Nombre del Contrato]]="","",IF(VLOOKUP(Tabla1[[#This Row],[Nombre del Contrato]],Tabla3[],6,FALSE)="","#N/A",IFERROR(VLOOKUP(Tabla1[[#This Row],[Nombre del Contrato]],Tabla3[],6,FALSE),"#N/A")))</f>
        <v/>
      </c>
      <c r="M189" s="55" t="str">
        <f>IF(Tabla1[[#This Row],[Nombre del Contrato]]="","",IF(VLOOKUP(Tabla1[[#This Row],[Nombre del Contrato]],Tabla3[],19,FALSE)="","#N/A",IFERROR(VLOOKUP(Tabla1[[#This Row],[Nombre del Contrato]],Tabla3[],19,FALSE),"#N/A")))</f>
        <v/>
      </c>
      <c r="N189" s="75"/>
      <c r="O189" s="75"/>
      <c r="P189" s="75"/>
      <c r="Q189" s="75"/>
      <c r="R189" s="75"/>
      <c r="S189" s="75"/>
      <c r="T189" s="75"/>
      <c r="U189" s="75"/>
      <c r="V189" s="75"/>
      <c r="W189" s="75"/>
      <c r="X189" s="75"/>
      <c r="Y189" s="75"/>
      <c r="Z189" s="75"/>
      <c r="AA189" s="75"/>
      <c r="AB189" s="75"/>
      <c r="AC189" s="75"/>
      <c r="AD189" s="75" t="str">
        <f>IF(SUM(Tabla1[[#This Row],[Primera Infancia]:[Adulto Mayor]])=0,"",SUM(Tabla1[[#This Row],[Primera Infancia]:[Adulto Mayor]]))</f>
        <v/>
      </c>
      <c r="AE189" s="75"/>
      <c r="AF189" s="75"/>
      <c r="AG189" s="10"/>
      <c r="AH189" s="10"/>
      <c r="AI189" s="88"/>
      <c r="AJ189" s="88"/>
      <c r="AK189" s="88"/>
      <c r="AL189" s="88"/>
      <c r="AM189" s="88"/>
      <c r="AN189" s="75"/>
      <c r="AO189" s="89"/>
      <c r="AP189" s="93"/>
      <c r="AQ189" s="84"/>
    </row>
    <row r="190" spans="2:43" ht="39.950000000000003" customHeight="1" thickTop="1" thickBot="1" x14ac:dyDescent="0.3">
      <c r="B190" s="78"/>
      <c r="C190" s="75"/>
      <c r="D190" s="75"/>
      <c r="E190" s="75"/>
      <c r="F190" s="10" t="str">
        <f>IF(Tabla1[[#This Row],[Nombre del Contrato]]="","",IF(VLOOKUP(Tabla1[[#This Row],[Nombre del Contrato]],Tabla3[],31,FALSE)="","#N/A",IFERROR(VLOOKUP(Tabla1[[#This Row],[Nombre del Contrato]],Tabla3[],31,FALSE),"#N/A")))</f>
        <v/>
      </c>
      <c r="G190" s="10" t="str">
        <f>IF(Tabla1[[#This Row],[Nombre del Contrato]]="","",IF(VLOOKUP(Tabla1[[#This Row],[Nombre del Contrato]],Tabla3[],20,FALSE)="","#N/A",IFERROR(VLOOKUP(Tabla1[[#This Row],[Nombre del Contrato]],Tabla3[],20,FALSE),"#N/A")))</f>
        <v/>
      </c>
      <c r="H190" s="47" t="str">
        <f>IF(Tabla1[[#This Row],[Nombre del Contrato]]="","",IF(VLOOKUP(Tabla1[[#This Row],[Nombre del Contrato]],Tabla3[],22,FALSE)="","#N/A",IFERROR(VLOOKUP(Tabla1[[#This Row],[Nombre del Contrato]],Tabla3[],22,FALSE),"#N/A")))</f>
        <v/>
      </c>
      <c r="I190" s="81"/>
      <c r="J190" s="81"/>
      <c r="K190" s="75"/>
      <c r="L190" s="10" t="str">
        <f>IF(Tabla1[[#This Row],[Nombre del Contrato]]="","",IF(VLOOKUP(Tabla1[[#This Row],[Nombre del Contrato]],Tabla3[],6,FALSE)="","#N/A",IFERROR(VLOOKUP(Tabla1[[#This Row],[Nombre del Contrato]],Tabla3[],6,FALSE),"#N/A")))</f>
        <v/>
      </c>
      <c r="M190" s="55" t="str">
        <f>IF(Tabla1[[#This Row],[Nombre del Contrato]]="","",IF(VLOOKUP(Tabla1[[#This Row],[Nombre del Contrato]],Tabla3[],19,FALSE)="","#N/A",IFERROR(VLOOKUP(Tabla1[[#This Row],[Nombre del Contrato]],Tabla3[],19,FALSE),"#N/A")))</f>
        <v/>
      </c>
      <c r="N190" s="75"/>
      <c r="O190" s="75"/>
      <c r="P190" s="75"/>
      <c r="Q190" s="75"/>
      <c r="R190" s="75"/>
      <c r="S190" s="75"/>
      <c r="T190" s="75"/>
      <c r="U190" s="75"/>
      <c r="V190" s="75"/>
      <c r="W190" s="75"/>
      <c r="X190" s="75"/>
      <c r="Y190" s="75"/>
      <c r="Z190" s="75"/>
      <c r="AA190" s="75"/>
      <c r="AB190" s="75"/>
      <c r="AC190" s="75"/>
      <c r="AD190" s="75" t="str">
        <f>IF(SUM(Tabla1[[#This Row],[Primera Infancia]:[Adulto Mayor]])=0,"",SUM(Tabla1[[#This Row],[Primera Infancia]:[Adulto Mayor]]))</f>
        <v/>
      </c>
      <c r="AE190" s="75"/>
      <c r="AF190" s="75"/>
      <c r="AG190" s="10"/>
      <c r="AH190" s="10"/>
      <c r="AI190" s="88"/>
      <c r="AJ190" s="88"/>
      <c r="AK190" s="88"/>
      <c r="AL190" s="88"/>
      <c r="AM190" s="88"/>
      <c r="AN190" s="75"/>
      <c r="AO190" s="89"/>
      <c r="AP190" s="93"/>
      <c r="AQ190" s="84"/>
    </row>
    <row r="191" spans="2:43" ht="39.950000000000003" customHeight="1" thickTop="1" thickBot="1" x14ac:dyDescent="0.3">
      <c r="B191" s="78"/>
      <c r="C191" s="75"/>
      <c r="D191" s="75"/>
      <c r="E191" s="75"/>
      <c r="F191" s="10" t="str">
        <f>IF(Tabla1[[#This Row],[Nombre del Contrato]]="","",IF(VLOOKUP(Tabla1[[#This Row],[Nombre del Contrato]],Tabla3[],31,FALSE)="","#N/A",IFERROR(VLOOKUP(Tabla1[[#This Row],[Nombre del Contrato]],Tabla3[],31,FALSE),"#N/A")))</f>
        <v/>
      </c>
      <c r="G191" s="10" t="str">
        <f>IF(Tabla1[[#This Row],[Nombre del Contrato]]="","",IF(VLOOKUP(Tabla1[[#This Row],[Nombre del Contrato]],Tabla3[],20,FALSE)="","#N/A",IFERROR(VLOOKUP(Tabla1[[#This Row],[Nombre del Contrato]],Tabla3[],20,FALSE),"#N/A")))</f>
        <v/>
      </c>
      <c r="H191" s="47" t="str">
        <f>IF(Tabla1[[#This Row],[Nombre del Contrato]]="","",IF(VLOOKUP(Tabla1[[#This Row],[Nombre del Contrato]],Tabla3[],22,FALSE)="","#N/A",IFERROR(VLOOKUP(Tabla1[[#This Row],[Nombre del Contrato]],Tabla3[],22,FALSE),"#N/A")))</f>
        <v/>
      </c>
      <c r="I191" s="81"/>
      <c r="J191" s="81"/>
      <c r="K191" s="75"/>
      <c r="L191" s="10" t="str">
        <f>IF(Tabla1[[#This Row],[Nombre del Contrato]]="","",IF(VLOOKUP(Tabla1[[#This Row],[Nombre del Contrato]],Tabla3[],6,FALSE)="","#N/A",IFERROR(VLOOKUP(Tabla1[[#This Row],[Nombre del Contrato]],Tabla3[],6,FALSE),"#N/A")))</f>
        <v/>
      </c>
      <c r="M191" s="55" t="str">
        <f>IF(Tabla1[[#This Row],[Nombre del Contrato]]="","",IF(VLOOKUP(Tabla1[[#This Row],[Nombre del Contrato]],Tabla3[],19,FALSE)="","#N/A",IFERROR(VLOOKUP(Tabla1[[#This Row],[Nombre del Contrato]],Tabla3[],19,FALSE),"#N/A")))</f>
        <v/>
      </c>
      <c r="N191" s="75"/>
      <c r="O191" s="75"/>
      <c r="P191" s="75"/>
      <c r="Q191" s="75"/>
      <c r="R191" s="75"/>
      <c r="S191" s="75"/>
      <c r="T191" s="75"/>
      <c r="U191" s="75"/>
      <c r="V191" s="75"/>
      <c r="W191" s="75"/>
      <c r="X191" s="75"/>
      <c r="Y191" s="75"/>
      <c r="Z191" s="75"/>
      <c r="AA191" s="75"/>
      <c r="AB191" s="75"/>
      <c r="AC191" s="75"/>
      <c r="AD191" s="75" t="str">
        <f>IF(SUM(Tabla1[[#This Row],[Primera Infancia]:[Adulto Mayor]])=0,"",SUM(Tabla1[[#This Row],[Primera Infancia]:[Adulto Mayor]]))</f>
        <v/>
      </c>
      <c r="AE191" s="75"/>
      <c r="AF191" s="75"/>
      <c r="AG191" s="10"/>
      <c r="AH191" s="10"/>
      <c r="AI191" s="88"/>
      <c r="AJ191" s="88"/>
      <c r="AK191" s="88"/>
      <c r="AL191" s="88"/>
      <c r="AM191" s="88"/>
      <c r="AN191" s="75"/>
      <c r="AO191" s="89"/>
      <c r="AP191" s="93"/>
      <c r="AQ191" s="84"/>
    </row>
    <row r="192" spans="2:43" ht="39.950000000000003" customHeight="1" thickTop="1" thickBot="1" x14ac:dyDescent="0.3">
      <c r="B192" s="78"/>
      <c r="C192" s="75"/>
      <c r="D192" s="75"/>
      <c r="E192" s="75"/>
      <c r="F192" s="10" t="str">
        <f>IF(Tabla1[[#This Row],[Nombre del Contrato]]="","",IF(VLOOKUP(Tabla1[[#This Row],[Nombre del Contrato]],Tabla3[],31,FALSE)="","#N/A",IFERROR(VLOOKUP(Tabla1[[#This Row],[Nombre del Contrato]],Tabla3[],31,FALSE),"#N/A")))</f>
        <v/>
      </c>
      <c r="G192" s="10" t="str">
        <f>IF(Tabla1[[#This Row],[Nombre del Contrato]]="","",IF(VLOOKUP(Tabla1[[#This Row],[Nombre del Contrato]],Tabla3[],20,FALSE)="","#N/A",IFERROR(VLOOKUP(Tabla1[[#This Row],[Nombre del Contrato]],Tabla3[],20,FALSE),"#N/A")))</f>
        <v/>
      </c>
      <c r="H192" s="47" t="str">
        <f>IF(Tabla1[[#This Row],[Nombre del Contrato]]="","",IF(VLOOKUP(Tabla1[[#This Row],[Nombre del Contrato]],Tabla3[],22,FALSE)="","#N/A",IFERROR(VLOOKUP(Tabla1[[#This Row],[Nombre del Contrato]],Tabla3[],22,FALSE),"#N/A")))</f>
        <v/>
      </c>
      <c r="I192" s="81"/>
      <c r="J192" s="81"/>
      <c r="K192" s="75"/>
      <c r="L192" s="10" t="str">
        <f>IF(Tabla1[[#This Row],[Nombre del Contrato]]="","",IF(VLOOKUP(Tabla1[[#This Row],[Nombre del Contrato]],Tabla3[],6,FALSE)="","#N/A",IFERROR(VLOOKUP(Tabla1[[#This Row],[Nombre del Contrato]],Tabla3[],6,FALSE),"#N/A")))</f>
        <v/>
      </c>
      <c r="M192" s="55" t="str">
        <f>IF(Tabla1[[#This Row],[Nombre del Contrato]]="","",IF(VLOOKUP(Tabla1[[#This Row],[Nombre del Contrato]],Tabla3[],19,FALSE)="","#N/A",IFERROR(VLOOKUP(Tabla1[[#This Row],[Nombre del Contrato]],Tabla3[],19,FALSE),"#N/A")))</f>
        <v/>
      </c>
      <c r="N192" s="75"/>
      <c r="O192" s="75"/>
      <c r="P192" s="75"/>
      <c r="Q192" s="75"/>
      <c r="R192" s="75"/>
      <c r="S192" s="75"/>
      <c r="T192" s="75"/>
      <c r="U192" s="75"/>
      <c r="V192" s="75"/>
      <c r="W192" s="75"/>
      <c r="X192" s="75"/>
      <c r="Y192" s="75"/>
      <c r="Z192" s="75"/>
      <c r="AA192" s="75"/>
      <c r="AB192" s="75"/>
      <c r="AC192" s="75"/>
      <c r="AD192" s="75" t="str">
        <f>IF(SUM(Tabla1[[#This Row],[Primera Infancia]:[Adulto Mayor]])=0,"",SUM(Tabla1[[#This Row],[Primera Infancia]:[Adulto Mayor]]))</f>
        <v/>
      </c>
      <c r="AE192" s="75"/>
      <c r="AF192" s="75"/>
      <c r="AG192" s="10"/>
      <c r="AH192" s="10"/>
      <c r="AI192" s="88"/>
      <c r="AJ192" s="88"/>
      <c r="AK192" s="88"/>
      <c r="AL192" s="88"/>
      <c r="AM192" s="88"/>
      <c r="AN192" s="75"/>
      <c r="AO192" s="89"/>
      <c r="AP192" s="93"/>
      <c r="AQ192" s="84"/>
    </row>
    <row r="193" spans="2:43" ht="39.950000000000003" customHeight="1" thickTop="1" thickBot="1" x14ac:dyDescent="0.3">
      <c r="B193" s="78"/>
      <c r="C193" s="75"/>
      <c r="D193" s="75"/>
      <c r="E193" s="75"/>
      <c r="F193" s="10" t="str">
        <f>IF(Tabla1[[#This Row],[Nombre del Contrato]]="","",IF(VLOOKUP(Tabla1[[#This Row],[Nombre del Contrato]],Tabla3[],31,FALSE)="","#N/A",IFERROR(VLOOKUP(Tabla1[[#This Row],[Nombre del Contrato]],Tabla3[],31,FALSE),"#N/A")))</f>
        <v/>
      </c>
      <c r="G193" s="10" t="str">
        <f>IF(Tabla1[[#This Row],[Nombre del Contrato]]="","",IF(VLOOKUP(Tabla1[[#This Row],[Nombre del Contrato]],Tabla3[],20,FALSE)="","#N/A",IFERROR(VLOOKUP(Tabla1[[#This Row],[Nombre del Contrato]],Tabla3[],20,FALSE),"#N/A")))</f>
        <v/>
      </c>
      <c r="H193" s="47" t="str">
        <f>IF(Tabla1[[#This Row],[Nombre del Contrato]]="","",IF(VLOOKUP(Tabla1[[#This Row],[Nombre del Contrato]],Tabla3[],22,FALSE)="","#N/A",IFERROR(VLOOKUP(Tabla1[[#This Row],[Nombre del Contrato]],Tabla3[],22,FALSE),"#N/A")))</f>
        <v/>
      </c>
      <c r="I193" s="81"/>
      <c r="J193" s="81"/>
      <c r="K193" s="75"/>
      <c r="L193" s="10" t="str">
        <f>IF(Tabla1[[#This Row],[Nombre del Contrato]]="","",IF(VLOOKUP(Tabla1[[#This Row],[Nombre del Contrato]],Tabla3[],6,FALSE)="","#N/A",IFERROR(VLOOKUP(Tabla1[[#This Row],[Nombre del Contrato]],Tabla3[],6,FALSE),"#N/A")))</f>
        <v/>
      </c>
      <c r="M193" s="55" t="str">
        <f>IF(Tabla1[[#This Row],[Nombre del Contrato]]="","",IF(VLOOKUP(Tabla1[[#This Row],[Nombre del Contrato]],Tabla3[],19,FALSE)="","#N/A",IFERROR(VLOOKUP(Tabla1[[#This Row],[Nombre del Contrato]],Tabla3[],19,FALSE),"#N/A")))</f>
        <v/>
      </c>
      <c r="N193" s="75"/>
      <c r="O193" s="75"/>
      <c r="P193" s="75"/>
      <c r="Q193" s="75"/>
      <c r="R193" s="75"/>
      <c r="S193" s="75"/>
      <c r="T193" s="75"/>
      <c r="U193" s="75"/>
      <c r="V193" s="75"/>
      <c r="W193" s="75"/>
      <c r="X193" s="75"/>
      <c r="Y193" s="75"/>
      <c r="Z193" s="75"/>
      <c r="AA193" s="75"/>
      <c r="AB193" s="75"/>
      <c r="AC193" s="75"/>
      <c r="AD193" s="75" t="str">
        <f>IF(SUM(Tabla1[[#This Row],[Primera Infancia]:[Adulto Mayor]])=0,"",SUM(Tabla1[[#This Row],[Primera Infancia]:[Adulto Mayor]]))</f>
        <v/>
      </c>
      <c r="AE193" s="75"/>
      <c r="AF193" s="75"/>
      <c r="AG193" s="10"/>
      <c r="AH193" s="10"/>
      <c r="AI193" s="88"/>
      <c r="AJ193" s="88"/>
      <c r="AK193" s="88"/>
      <c r="AL193" s="88"/>
      <c r="AM193" s="88"/>
      <c r="AN193" s="75"/>
      <c r="AO193" s="89"/>
      <c r="AP193" s="93"/>
      <c r="AQ193" s="84"/>
    </row>
    <row r="194" spans="2:43" ht="39.950000000000003" customHeight="1" thickTop="1" thickBot="1" x14ac:dyDescent="0.3">
      <c r="B194" s="78"/>
      <c r="C194" s="75"/>
      <c r="D194" s="75"/>
      <c r="E194" s="75"/>
      <c r="F194" s="10" t="str">
        <f>IF(Tabla1[[#This Row],[Nombre del Contrato]]="","",IF(VLOOKUP(Tabla1[[#This Row],[Nombre del Contrato]],Tabla3[],31,FALSE)="","#N/A",IFERROR(VLOOKUP(Tabla1[[#This Row],[Nombre del Contrato]],Tabla3[],31,FALSE),"#N/A")))</f>
        <v/>
      </c>
      <c r="G194" s="10" t="str">
        <f>IF(Tabla1[[#This Row],[Nombre del Contrato]]="","",IF(VLOOKUP(Tabla1[[#This Row],[Nombre del Contrato]],Tabla3[],20,FALSE)="","#N/A",IFERROR(VLOOKUP(Tabla1[[#This Row],[Nombre del Contrato]],Tabla3[],20,FALSE),"#N/A")))</f>
        <v/>
      </c>
      <c r="H194" s="47" t="str">
        <f>IF(Tabla1[[#This Row],[Nombre del Contrato]]="","",IF(VLOOKUP(Tabla1[[#This Row],[Nombre del Contrato]],Tabla3[],22,FALSE)="","#N/A",IFERROR(VLOOKUP(Tabla1[[#This Row],[Nombre del Contrato]],Tabla3[],22,FALSE),"#N/A")))</f>
        <v/>
      </c>
      <c r="I194" s="81"/>
      <c r="J194" s="81"/>
      <c r="K194" s="75"/>
      <c r="L194" s="10" t="str">
        <f>IF(Tabla1[[#This Row],[Nombre del Contrato]]="","",IF(VLOOKUP(Tabla1[[#This Row],[Nombre del Contrato]],Tabla3[],6,FALSE)="","#N/A",IFERROR(VLOOKUP(Tabla1[[#This Row],[Nombre del Contrato]],Tabla3[],6,FALSE),"#N/A")))</f>
        <v/>
      </c>
      <c r="M194" s="55" t="str">
        <f>IF(Tabla1[[#This Row],[Nombre del Contrato]]="","",IF(VLOOKUP(Tabla1[[#This Row],[Nombre del Contrato]],Tabla3[],19,FALSE)="","#N/A",IFERROR(VLOOKUP(Tabla1[[#This Row],[Nombre del Contrato]],Tabla3[],19,FALSE),"#N/A")))</f>
        <v/>
      </c>
      <c r="N194" s="75"/>
      <c r="O194" s="75"/>
      <c r="P194" s="75"/>
      <c r="Q194" s="75"/>
      <c r="R194" s="75"/>
      <c r="S194" s="75"/>
      <c r="T194" s="75"/>
      <c r="U194" s="75"/>
      <c r="V194" s="75"/>
      <c r="W194" s="75"/>
      <c r="X194" s="75"/>
      <c r="Y194" s="75"/>
      <c r="Z194" s="75"/>
      <c r="AA194" s="75"/>
      <c r="AB194" s="75"/>
      <c r="AC194" s="75"/>
      <c r="AD194" s="75" t="str">
        <f>IF(SUM(Tabla1[[#This Row],[Primera Infancia]:[Adulto Mayor]])=0,"",SUM(Tabla1[[#This Row],[Primera Infancia]:[Adulto Mayor]]))</f>
        <v/>
      </c>
      <c r="AE194" s="75"/>
      <c r="AF194" s="75"/>
      <c r="AG194" s="10"/>
      <c r="AH194" s="10"/>
      <c r="AI194" s="88"/>
      <c r="AJ194" s="88"/>
      <c r="AK194" s="88"/>
      <c r="AL194" s="88"/>
      <c r="AM194" s="88"/>
      <c r="AN194" s="75"/>
      <c r="AO194" s="89"/>
      <c r="AP194" s="93"/>
      <c r="AQ194" s="84"/>
    </row>
    <row r="195" spans="2:43" ht="39.950000000000003" customHeight="1" thickTop="1" thickBot="1" x14ac:dyDescent="0.3">
      <c r="B195" s="78"/>
      <c r="C195" s="75"/>
      <c r="D195" s="75"/>
      <c r="E195" s="75"/>
      <c r="F195" s="10" t="str">
        <f>IF(Tabla1[[#This Row],[Nombre del Contrato]]="","",IF(VLOOKUP(Tabla1[[#This Row],[Nombre del Contrato]],Tabla3[],31,FALSE)="","#N/A",IFERROR(VLOOKUP(Tabla1[[#This Row],[Nombre del Contrato]],Tabla3[],31,FALSE),"#N/A")))</f>
        <v/>
      </c>
      <c r="G195" s="10" t="str">
        <f>IF(Tabla1[[#This Row],[Nombre del Contrato]]="","",IF(VLOOKUP(Tabla1[[#This Row],[Nombre del Contrato]],Tabla3[],20,FALSE)="","#N/A",IFERROR(VLOOKUP(Tabla1[[#This Row],[Nombre del Contrato]],Tabla3[],20,FALSE),"#N/A")))</f>
        <v/>
      </c>
      <c r="H195" s="47" t="str">
        <f>IF(Tabla1[[#This Row],[Nombre del Contrato]]="","",IF(VLOOKUP(Tabla1[[#This Row],[Nombre del Contrato]],Tabla3[],22,FALSE)="","#N/A",IFERROR(VLOOKUP(Tabla1[[#This Row],[Nombre del Contrato]],Tabla3[],22,FALSE),"#N/A")))</f>
        <v/>
      </c>
      <c r="I195" s="81"/>
      <c r="J195" s="81"/>
      <c r="K195" s="75"/>
      <c r="L195" s="10" t="str">
        <f>IF(Tabla1[[#This Row],[Nombre del Contrato]]="","",IF(VLOOKUP(Tabla1[[#This Row],[Nombre del Contrato]],Tabla3[],6,FALSE)="","#N/A",IFERROR(VLOOKUP(Tabla1[[#This Row],[Nombre del Contrato]],Tabla3[],6,FALSE),"#N/A")))</f>
        <v/>
      </c>
      <c r="M195" s="55" t="str">
        <f>IF(Tabla1[[#This Row],[Nombre del Contrato]]="","",IF(VLOOKUP(Tabla1[[#This Row],[Nombre del Contrato]],Tabla3[],19,FALSE)="","#N/A",IFERROR(VLOOKUP(Tabla1[[#This Row],[Nombre del Contrato]],Tabla3[],19,FALSE),"#N/A")))</f>
        <v/>
      </c>
      <c r="N195" s="75"/>
      <c r="O195" s="75"/>
      <c r="P195" s="75"/>
      <c r="Q195" s="75"/>
      <c r="R195" s="75"/>
      <c r="S195" s="75"/>
      <c r="T195" s="75"/>
      <c r="U195" s="75"/>
      <c r="V195" s="75"/>
      <c r="W195" s="75"/>
      <c r="X195" s="75"/>
      <c r="Y195" s="75"/>
      <c r="Z195" s="75"/>
      <c r="AA195" s="75"/>
      <c r="AB195" s="75"/>
      <c r="AC195" s="75"/>
      <c r="AD195" s="75" t="str">
        <f>IF(SUM(Tabla1[[#This Row],[Primera Infancia]:[Adulto Mayor]])=0,"",SUM(Tabla1[[#This Row],[Primera Infancia]:[Adulto Mayor]]))</f>
        <v/>
      </c>
      <c r="AE195" s="75"/>
      <c r="AF195" s="75"/>
      <c r="AG195" s="10"/>
      <c r="AH195" s="10"/>
      <c r="AI195" s="88"/>
      <c r="AJ195" s="88"/>
      <c r="AK195" s="88"/>
      <c r="AL195" s="88"/>
      <c r="AM195" s="88"/>
      <c r="AN195" s="75"/>
      <c r="AO195" s="89"/>
      <c r="AP195" s="93"/>
      <c r="AQ195" s="84"/>
    </row>
    <row r="196" spans="2:43" ht="39.950000000000003" customHeight="1" thickTop="1" thickBot="1" x14ac:dyDescent="0.3">
      <c r="B196" s="78"/>
      <c r="C196" s="75"/>
      <c r="D196" s="75"/>
      <c r="E196" s="75"/>
      <c r="F196" s="10" t="str">
        <f>IF(Tabla1[[#This Row],[Nombre del Contrato]]="","",IF(VLOOKUP(Tabla1[[#This Row],[Nombre del Contrato]],Tabla3[],31,FALSE)="","#N/A",IFERROR(VLOOKUP(Tabla1[[#This Row],[Nombre del Contrato]],Tabla3[],31,FALSE),"#N/A")))</f>
        <v/>
      </c>
      <c r="G196" s="10" t="str">
        <f>IF(Tabla1[[#This Row],[Nombre del Contrato]]="","",IF(VLOOKUP(Tabla1[[#This Row],[Nombre del Contrato]],Tabla3[],20,FALSE)="","#N/A",IFERROR(VLOOKUP(Tabla1[[#This Row],[Nombre del Contrato]],Tabla3[],20,FALSE),"#N/A")))</f>
        <v/>
      </c>
      <c r="H196" s="47" t="str">
        <f>IF(Tabla1[[#This Row],[Nombre del Contrato]]="","",IF(VLOOKUP(Tabla1[[#This Row],[Nombre del Contrato]],Tabla3[],22,FALSE)="","#N/A",IFERROR(VLOOKUP(Tabla1[[#This Row],[Nombre del Contrato]],Tabla3[],22,FALSE),"#N/A")))</f>
        <v/>
      </c>
      <c r="I196" s="81"/>
      <c r="J196" s="81"/>
      <c r="K196" s="75"/>
      <c r="L196" s="10" t="str">
        <f>IF(Tabla1[[#This Row],[Nombre del Contrato]]="","",IF(VLOOKUP(Tabla1[[#This Row],[Nombre del Contrato]],Tabla3[],6,FALSE)="","#N/A",IFERROR(VLOOKUP(Tabla1[[#This Row],[Nombre del Contrato]],Tabla3[],6,FALSE),"#N/A")))</f>
        <v/>
      </c>
      <c r="M196" s="55" t="str">
        <f>IF(Tabla1[[#This Row],[Nombre del Contrato]]="","",IF(VLOOKUP(Tabla1[[#This Row],[Nombre del Contrato]],Tabla3[],19,FALSE)="","#N/A",IFERROR(VLOOKUP(Tabla1[[#This Row],[Nombre del Contrato]],Tabla3[],19,FALSE),"#N/A")))</f>
        <v/>
      </c>
      <c r="N196" s="75"/>
      <c r="O196" s="75"/>
      <c r="P196" s="75"/>
      <c r="Q196" s="75"/>
      <c r="R196" s="75"/>
      <c r="S196" s="75"/>
      <c r="T196" s="75"/>
      <c r="U196" s="75"/>
      <c r="V196" s="75"/>
      <c r="W196" s="75"/>
      <c r="X196" s="75"/>
      <c r="Y196" s="75"/>
      <c r="Z196" s="75"/>
      <c r="AA196" s="75"/>
      <c r="AB196" s="75"/>
      <c r="AC196" s="75"/>
      <c r="AD196" s="75" t="str">
        <f>IF(SUM(Tabla1[[#This Row],[Primera Infancia]:[Adulto Mayor]])=0,"",SUM(Tabla1[[#This Row],[Primera Infancia]:[Adulto Mayor]]))</f>
        <v/>
      </c>
      <c r="AE196" s="75"/>
      <c r="AF196" s="75"/>
      <c r="AG196" s="10"/>
      <c r="AH196" s="10"/>
      <c r="AI196" s="88"/>
      <c r="AJ196" s="88"/>
      <c r="AK196" s="88"/>
      <c r="AL196" s="88"/>
      <c r="AM196" s="88"/>
      <c r="AN196" s="75"/>
      <c r="AO196" s="89"/>
      <c r="AP196" s="93"/>
      <c r="AQ196" s="84"/>
    </row>
    <row r="197" spans="2:43" ht="39.950000000000003" customHeight="1" thickTop="1" thickBot="1" x14ac:dyDescent="0.3">
      <c r="B197" s="78"/>
      <c r="C197" s="75"/>
      <c r="D197" s="75"/>
      <c r="E197" s="75"/>
      <c r="F197" s="10" t="str">
        <f>IF(Tabla1[[#This Row],[Nombre del Contrato]]="","",IF(VLOOKUP(Tabla1[[#This Row],[Nombre del Contrato]],Tabla3[],31,FALSE)="","#N/A",IFERROR(VLOOKUP(Tabla1[[#This Row],[Nombre del Contrato]],Tabla3[],31,FALSE),"#N/A")))</f>
        <v/>
      </c>
      <c r="G197" s="10" t="str">
        <f>IF(Tabla1[[#This Row],[Nombre del Contrato]]="","",IF(VLOOKUP(Tabla1[[#This Row],[Nombre del Contrato]],Tabla3[],20,FALSE)="","#N/A",IFERROR(VLOOKUP(Tabla1[[#This Row],[Nombre del Contrato]],Tabla3[],20,FALSE),"#N/A")))</f>
        <v/>
      </c>
      <c r="H197" s="47" t="str">
        <f>IF(Tabla1[[#This Row],[Nombre del Contrato]]="","",IF(VLOOKUP(Tabla1[[#This Row],[Nombre del Contrato]],Tabla3[],22,FALSE)="","#N/A",IFERROR(VLOOKUP(Tabla1[[#This Row],[Nombre del Contrato]],Tabla3[],22,FALSE),"#N/A")))</f>
        <v/>
      </c>
      <c r="I197" s="81"/>
      <c r="J197" s="81"/>
      <c r="K197" s="75"/>
      <c r="L197" s="10" t="str">
        <f>IF(Tabla1[[#This Row],[Nombre del Contrato]]="","",IF(VLOOKUP(Tabla1[[#This Row],[Nombre del Contrato]],Tabla3[],6,FALSE)="","#N/A",IFERROR(VLOOKUP(Tabla1[[#This Row],[Nombre del Contrato]],Tabla3[],6,FALSE),"#N/A")))</f>
        <v/>
      </c>
      <c r="M197" s="55" t="str">
        <f>IF(Tabla1[[#This Row],[Nombre del Contrato]]="","",IF(VLOOKUP(Tabla1[[#This Row],[Nombre del Contrato]],Tabla3[],19,FALSE)="","#N/A",IFERROR(VLOOKUP(Tabla1[[#This Row],[Nombre del Contrato]],Tabla3[],19,FALSE),"#N/A")))</f>
        <v/>
      </c>
      <c r="N197" s="75"/>
      <c r="O197" s="75"/>
      <c r="P197" s="75"/>
      <c r="Q197" s="75"/>
      <c r="R197" s="75"/>
      <c r="S197" s="75"/>
      <c r="T197" s="75"/>
      <c r="U197" s="75"/>
      <c r="V197" s="75"/>
      <c r="W197" s="75"/>
      <c r="X197" s="75"/>
      <c r="Y197" s="75"/>
      <c r="Z197" s="75"/>
      <c r="AA197" s="75"/>
      <c r="AB197" s="75"/>
      <c r="AC197" s="75"/>
      <c r="AD197" s="75" t="str">
        <f>IF(SUM(Tabla1[[#This Row],[Primera Infancia]:[Adulto Mayor]])=0,"",SUM(Tabla1[[#This Row],[Primera Infancia]:[Adulto Mayor]]))</f>
        <v/>
      </c>
      <c r="AE197" s="75"/>
      <c r="AF197" s="75"/>
      <c r="AG197" s="10"/>
      <c r="AH197" s="10"/>
      <c r="AI197" s="88"/>
      <c r="AJ197" s="88"/>
      <c r="AK197" s="88"/>
      <c r="AL197" s="88"/>
      <c r="AM197" s="88"/>
      <c r="AN197" s="75"/>
      <c r="AO197" s="89"/>
      <c r="AP197" s="93"/>
      <c r="AQ197" s="84"/>
    </row>
    <row r="198" spans="2:43" ht="39.950000000000003" customHeight="1" thickTop="1" thickBot="1" x14ac:dyDescent="0.3">
      <c r="B198" s="78"/>
      <c r="C198" s="75"/>
      <c r="D198" s="75"/>
      <c r="E198" s="75"/>
      <c r="F198" s="10" t="str">
        <f>IF(Tabla1[[#This Row],[Nombre del Contrato]]="","",IF(VLOOKUP(Tabla1[[#This Row],[Nombre del Contrato]],Tabla3[],31,FALSE)="","#N/A",IFERROR(VLOOKUP(Tabla1[[#This Row],[Nombre del Contrato]],Tabla3[],31,FALSE),"#N/A")))</f>
        <v/>
      </c>
      <c r="G198" s="10" t="str">
        <f>IF(Tabla1[[#This Row],[Nombre del Contrato]]="","",IF(VLOOKUP(Tabla1[[#This Row],[Nombre del Contrato]],Tabla3[],20,FALSE)="","#N/A",IFERROR(VLOOKUP(Tabla1[[#This Row],[Nombre del Contrato]],Tabla3[],20,FALSE),"#N/A")))</f>
        <v/>
      </c>
      <c r="H198" s="47" t="str">
        <f>IF(Tabla1[[#This Row],[Nombre del Contrato]]="","",IF(VLOOKUP(Tabla1[[#This Row],[Nombre del Contrato]],Tabla3[],22,FALSE)="","#N/A",IFERROR(VLOOKUP(Tabla1[[#This Row],[Nombre del Contrato]],Tabla3[],22,FALSE),"#N/A")))</f>
        <v/>
      </c>
      <c r="I198" s="81"/>
      <c r="J198" s="81"/>
      <c r="K198" s="75"/>
      <c r="L198" s="10" t="str">
        <f>IF(Tabla1[[#This Row],[Nombre del Contrato]]="","",IF(VLOOKUP(Tabla1[[#This Row],[Nombre del Contrato]],Tabla3[],6,FALSE)="","#N/A",IFERROR(VLOOKUP(Tabla1[[#This Row],[Nombre del Contrato]],Tabla3[],6,FALSE),"#N/A")))</f>
        <v/>
      </c>
      <c r="M198" s="55" t="str">
        <f>IF(Tabla1[[#This Row],[Nombre del Contrato]]="","",IF(VLOOKUP(Tabla1[[#This Row],[Nombre del Contrato]],Tabla3[],19,FALSE)="","#N/A",IFERROR(VLOOKUP(Tabla1[[#This Row],[Nombre del Contrato]],Tabla3[],19,FALSE),"#N/A")))</f>
        <v/>
      </c>
      <c r="N198" s="75"/>
      <c r="O198" s="75"/>
      <c r="P198" s="75"/>
      <c r="Q198" s="75"/>
      <c r="R198" s="75"/>
      <c r="S198" s="75"/>
      <c r="T198" s="75"/>
      <c r="U198" s="75"/>
      <c r="V198" s="75"/>
      <c r="W198" s="75"/>
      <c r="X198" s="75"/>
      <c r="Y198" s="75"/>
      <c r="Z198" s="75"/>
      <c r="AA198" s="75"/>
      <c r="AB198" s="75"/>
      <c r="AC198" s="75"/>
      <c r="AD198" s="75" t="str">
        <f>IF(SUM(Tabla1[[#This Row],[Primera Infancia]:[Adulto Mayor]])=0,"",SUM(Tabla1[[#This Row],[Primera Infancia]:[Adulto Mayor]]))</f>
        <v/>
      </c>
      <c r="AE198" s="75"/>
      <c r="AF198" s="75"/>
      <c r="AG198" s="10"/>
      <c r="AH198" s="10"/>
      <c r="AI198" s="88"/>
      <c r="AJ198" s="88"/>
      <c r="AK198" s="88"/>
      <c r="AL198" s="88"/>
      <c r="AM198" s="88"/>
      <c r="AN198" s="75"/>
      <c r="AO198" s="89"/>
      <c r="AP198" s="93"/>
      <c r="AQ198" s="84"/>
    </row>
    <row r="199" spans="2:43" ht="39.950000000000003" customHeight="1" thickTop="1" thickBot="1" x14ac:dyDescent="0.3">
      <c r="B199" s="78"/>
      <c r="C199" s="75"/>
      <c r="D199" s="75"/>
      <c r="E199" s="75"/>
      <c r="F199" s="10" t="str">
        <f>IF(Tabla1[[#This Row],[Nombre del Contrato]]="","",IF(VLOOKUP(Tabla1[[#This Row],[Nombre del Contrato]],Tabla3[],31,FALSE)="","#N/A",IFERROR(VLOOKUP(Tabla1[[#This Row],[Nombre del Contrato]],Tabla3[],31,FALSE),"#N/A")))</f>
        <v/>
      </c>
      <c r="G199" s="10" t="str">
        <f>IF(Tabla1[[#This Row],[Nombre del Contrato]]="","",IF(VLOOKUP(Tabla1[[#This Row],[Nombre del Contrato]],Tabla3[],20,FALSE)="","#N/A",IFERROR(VLOOKUP(Tabla1[[#This Row],[Nombre del Contrato]],Tabla3[],20,FALSE),"#N/A")))</f>
        <v/>
      </c>
      <c r="H199" s="47" t="str">
        <f>IF(Tabla1[[#This Row],[Nombre del Contrato]]="","",IF(VLOOKUP(Tabla1[[#This Row],[Nombre del Contrato]],Tabla3[],22,FALSE)="","#N/A",IFERROR(VLOOKUP(Tabla1[[#This Row],[Nombre del Contrato]],Tabla3[],22,FALSE),"#N/A")))</f>
        <v/>
      </c>
      <c r="I199" s="81"/>
      <c r="J199" s="81"/>
      <c r="K199" s="75"/>
      <c r="L199" s="10" t="str">
        <f>IF(Tabla1[[#This Row],[Nombre del Contrato]]="","",IF(VLOOKUP(Tabla1[[#This Row],[Nombre del Contrato]],Tabla3[],6,FALSE)="","#N/A",IFERROR(VLOOKUP(Tabla1[[#This Row],[Nombre del Contrato]],Tabla3[],6,FALSE),"#N/A")))</f>
        <v/>
      </c>
      <c r="M199" s="55" t="str">
        <f>IF(Tabla1[[#This Row],[Nombre del Contrato]]="","",IF(VLOOKUP(Tabla1[[#This Row],[Nombre del Contrato]],Tabla3[],19,FALSE)="","#N/A",IFERROR(VLOOKUP(Tabla1[[#This Row],[Nombre del Contrato]],Tabla3[],19,FALSE),"#N/A")))</f>
        <v/>
      </c>
      <c r="N199" s="75"/>
      <c r="O199" s="75"/>
      <c r="P199" s="75"/>
      <c r="Q199" s="75"/>
      <c r="R199" s="75"/>
      <c r="S199" s="75"/>
      <c r="T199" s="75"/>
      <c r="U199" s="75"/>
      <c r="V199" s="75"/>
      <c r="W199" s="75"/>
      <c r="X199" s="75"/>
      <c r="Y199" s="75"/>
      <c r="Z199" s="75"/>
      <c r="AA199" s="75"/>
      <c r="AB199" s="75"/>
      <c r="AC199" s="75"/>
      <c r="AD199" s="75" t="str">
        <f>IF(SUM(Tabla1[[#This Row],[Primera Infancia]:[Adulto Mayor]])=0,"",SUM(Tabla1[[#This Row],[Primera Infancia]:[Adulto Mayor]]))</f>
        <v/>
      </c>
      <c r="AE199" s="75"/>
      <c r="AF199" s="75"/>
      <c r="AG199" s="10"/>
      <c r="AH199" s="10"/>
      <c r="AI199" s="88"/>
      <c r="AJ199" s="88"/>
      <c r="AK199" s="88"/>
      <c r="AL199" s="88"/>
      <c r="AM199" s="88"/>
      <c r="AN199" s="75"/>
      <c r="AO199" s="89"/>
      <c r="AP199" s="93"/>
      <c r="AQ199" s="84"/>
    </row>
    <row r="200" spans="2:43" ht="39.950000000000003" customHeight="1" thickTop="1" thickBot="1" x14ac:dyDescent="0.3">
      <c r="B200" s="78"/>
      <c r="C200" s="75"/>
      <c r="D200" s="75"/>
      <c r="E200" s="75"/>
      <c r="F200" s="10" t="str">
        <f>IF(Tabla1[[#This Row],[Nombre del Contrato]]="","",IF(VLOOKUP(Tabla1[[#This Row],[Nombre del Contrato]],Tabla3[],31,FALSE)="","#N/A",IFERROR(VLOOKUP(Tabla1[[#This Row],[Nombre del Contrato]],Tabla3[],31,FALSE),"#N/A")))</f>
        <v/>
      </c>
      <c r="G200" s="10" t="str">
        <f>IF(Tabla1[[#This Row],[Nombre del Contrato]]="","",IF(VLOOKUP(Tabla1[[#This Row],[Nombre del Contrato]],Tabla3[],20,FALSE)="","#N/A",IFERROR(VLOOKUP(Tabla1[[#This Row],[Nombre del Contrato]],Tabla3[],20,FALSE),"#N/A")))</f>
        <v/>
      </c>
      <c r="H200" s="47" t="str">
        <f>IF(Tabla1[[#This Row],[Nombre del Contrato]]="","",IF(VLOOKUP(Tabla1[[#This Row],[Nombre del Contrato]],Tabla3[],22,FALSE)="","#N/A",IFERROR(VLOOKUP(Tabla1[[#This Row],[Nombre del Contrato]],Tabla3[],22,FALSE),"#N/A")))</f>
        <v/>
      </c>
      <c r="I200" s="81"/>
      <c r="J200" s="81"/>
      <c r="K200" s="75"/>
      <c r="L200" s="10" t="str">
        <f>IF(Tabla1[[#This Row],[Nombre del Contrato]]="","",IF(VLOOKUP(Tabla1[[#This Row],[Nombre del Contrato]],Tabla3[],6,FALSE)="","#N/A",IFERROR(VLOOKUP(Tabla1[[#This Row],[Nombre del Contrato]],Tabla3[],6,FALSE),"#N/A")))</f>
        <v/>
      </c>
      <c r="M200" s="55" t="str">
        <f>IF(Tabla1[[#This Row],[Nombre del Contrato]]="","",IF(VLOOKUP(Tabla1[[#This Row],[Nombre del Contrato]],Tabla3[],19,FALSE)="","#N/A",IFERROR(VLOOKUP(Tabla1[[#This Row],[Nombre del Contrato]],Tabla3[],19,FALSE),"#N/A")))</f>
        <v/>
      </c>
      <c r="N200" s="75"/>
      <c r="O200" s="75"/>
      <c r="P200" s="75"/>
      <c r="Q200" s="75"/>
      <c r="R200" s="75"/>
      <c r="S200" s="75"/>
      <c r="T200" s="75"/>
      <c r="U200" s="75"/>
      <c r="V200" s="75"/>
      <c r="W200" s="75"/>
      <c r="X200" s="75"/>
      <c r="Y200" s="75"/>
      <c r="Z200" s="75"/>
      <c r="AA200" s="75"/>
      <c r="AB200" s="75"/>
      <c r="AC200" s="75"/>
      <c r="AD200" s="75" t="str">
        <f>IF(SUM(Tabla1[[#This Row],[Primera Infancia]:[Adulto Mayor]])=0,"",SUM(Tabla1[[#This Row],[Primera Infancia]:[Adulto Mayor]]))</f>
        <v/>
      </c>
      <c r="AE200" s="75"/>
      <c r="AF200" s="75"/>
      <c r="AG200" s="10"/>
      <c r="AH200" s="10"/>
      <c r="AI200" s="88"/>
      <c r="AJ200" s="88"/>
      <c r="AK200" s="88"/>
      <c r="AL200" s="88"/>
      <c r="AM200" s="88"/>
      <c r="AN200" s="75"/>
      <c r="AO200" s="89"/>
      <c r="AP200" s="93"/>
      <c r="AQ200" s="84"/>
    </row>
    <row r="201" spans="2:43" ht="39.950000000000003" customHeight="1" thickTop="1" thickBot="1" x14ac:dyDescent="0.3">
      <c r="B201" s="78"/>
      <c r="C201" s="75"/>
      <c r="D201" s="75"/>
      <c r="E201" s="75"/>
      <c r="F201" s="10" t="str">
        <f>IF(Tabla1[[#This Row],[Nombre del Contrato]]="","",IF(VLOOKUP(Tabla1[[#This Row],[Nombre del Contrato]],Tabla3[],31,FALSE)="","#N/A",IFERROR(VLOOKUP(Tabla1[[#This Row],[Nombre del Contrato]],Tabla3[],31,FALSE),"#N/A")))</f>
        <v/>
      </c>
      <c r="G201" s="10" t="str">
        <f>IF(Tabla1[[#This Row],[Nombre del Contrato]]="","",IF(VLOOKUP(Tabla1[[#This Row],[Nombre del Contrato]],Tabla3[],20,FALSE)="","#N/A",IFERROR(VLOOKUP(Tabla1[[#This Row],[Nombre del Contrato]],Tabla3[],20,FALSE),"#N/A")))</f>
        <v/>
      </c>
      <c r="H201" s="47" t="str">
        <f>IF(Tabla1[[#This Row],[Nombre del Contrato]]="","",IF(VLOOKUP(Tabla1[[#This Row],[Nombre del Contrato]],Tabla3[],22,FALSE)="","#N/A",IFERROR(VLOOKUP(Tabla1[[#This Row],[Nombre del Contrato]],Tabla3[],22,FALSE),"#N/A")))</f>
        <v/>
      </c>
      <c r="I201" s="81"/>
      <c r="J201" s="81"/>
      <c r="K201" s="75"/>
      <c r="L201" s="10" t="str">
        <f>IF(Tabla1[[#This Row],[Nombre del Contrato]]="","",IF(VLOOKUP(Tabla1[[#This Row],[Nombre del Contrato]],Tabla3[],6,FALSE)="","#N/A",IFERROR(VLOOKUP(Tabla1[[#This Row],[Nombre del Contrato]],Tabla3[],6,FALSE),"#N/A")))</f>
        <v/>
      </c>
      <c r="M201" s="55" t="str">
        <f>IF(Tabla1[[#This Row],[Nombre del Contrato]]="","",IF(VLOOKUP(Tabla1[[#This Row],[Nombre del Contrato]],Tabla3[],19,FALSE)="","#N/A",IFERROR(VLOOKUP(Tabla1[[#This Row],[Nombre del Contrato]],Tabla3[],19,FALSE),"#N/A")))</f>
        <v/>
      </c>
      <c r="N201" s="75"/>
      <c r="O201" s="75"/>
      <c r="P201" s="75"/>
      <c r="Q201" s="75"/>
      <c r="R201" s="75"/>
      <c r="S201" s="75"/>
      <c r="T201" s="75"/>
      <c r="U201" s="75"/>
      <c r="V201" s="75"/>
      <c r="W201" s="75"/>
      <c r="X201" s="75"/>
      <c r="Y201" s="75"/>
      <c r="Z201" s="75"/>
      <c r="AA201" s="75"/>
      <c r="AB201" s="75"/>
      <c r="AC201" s="75"/>
      <c r="AD201" s="75" t="str">
        <f>IF(SUM(Tabla1[[#This Row],[Primera Infancia]:[Adulto Mayor]])=0,"",SUM(Tabla1[[#This Row],[Primera Infancia]:[Adulto Mayor]]))</f>
        <v/>
      </c>
      <c r="AE201" s="75"/>
      <c r="AF201" s="75"/>
      <c r="AG201" s="10"/>
      <c r="AH201" s="10"/>
      <c r="AI201" s="88"/>
      <c r="AJ201" s="88"/>
      <c r="AK201" s="88"/>
      <c r="AL201" s="88"/>
      <c r="AM201" s="88"/>
      <c r="AN201" s="75"/>
      <c r="AO201" s="89"/>
      <c r="AP201" s="93"/>
      <c r="AQ201" s="84"/>
    </row>
    <row r="202" spans="2:43" ht="39.950000000000003" customHeight="1" thickTop="1" thickBot="1" x14ac:dyDescent="0.3">
      <c r="B202" s="78"/>
      <c r="C202" s="75"/>
      <c r="D202" s="75"/>
      <c r="E202" s="75"/>
      <c r="F202" s="10" t="str">
        <f>IF(Tabla1[[#This Row],[Nombre del Contrato]]="","",IF(VLOOKUP(Tabla1[[#This Row],[Nombre del Contrato]],Tabla3[],31,FALSE)="","#N/A",IFERROR(VLOOKUP(Tabla1[[#This Row],[Nombre del Contrato]],Tabla3[],31,FALSE),"#N/A")))</f>
        <v/>
      </c>
      <c r="G202" s="10" t="str">
        <f>IF(Tabla1[[#This Row],[Nombre del Contrato]]="","",IF(VLOOKUP(Tabla1[[#This Row],[Nombre del Contrato]],Tabla3[],20,FALSE)="","#N/A",IFERROR(VLOOKUP(Tabla1[[#This Row],[Nombre del Contrato]],Tabla3[],20,FALSE),"#N/A")))</f>
        <v/>
      </c>
      <c r="H202" s="47" t="str">
        <f>IF(Tabla1[[#This Row],[Nombre del Contrato]]="","",IF(VLOOKUP(Tabla1[[#This Row],[Nombre del Contrato]],Tabla3[],22,FALSE)="","#N/A",IFERROR(VLOOKUP(Tabla1[[#This Row],[Nombre del Contrato]],Tabla3[],22,FALSE),"#N/A")))</f>
        <v/>
      </c>
      <c r="I202" s="81"/>
      <c r="J202" s="81"/>
      <c r="K202" s="75"/>
      <c r="L202" s="10" t="str">
        <f>IF(Tabla1[[#This Row],[Nombre del Contrato]]="","",IF(VLOOKUP(Tabla1[[#This Row],[Nombre del Contrato]],Tabla3[],6,FALSE)="","#N/A",IFERROR(VLOOKUP(Tabla1[[#This Row],[Nombre del Contrato]],Tabla3[],6,FALSE),"#N/A")))</f>
        <v/>
      </c>
      <c r="M202" s="55" t="str">
        <f>IF(Tabla1[[#This Row],[Nombre del Contrato]]="","",IF(VLOOKUP(Tabla1[[#This Row],[Nombre del Contrato]],Tabla3[],19,FALSE)="","#N/A",IFERROR(VLOOKUP(Tabla1[[#This Row],[Nombre del Contrato]],Tabla3[],19,FALSE),"#N/A")))</f>
        <v/>
      </c>
      <c r="N202" s="75"/>
      <c r="O202" s="75"/>
      <c r="P202" s="75"/>
      <c r="Q202" s="75"/>
      <c r="R202" s="75"/>
      <c r="S202" s="75"/>
      <c r="T202" s="75"/>
      <c r="U202" s="75"/>
      <c r="V202" s="75"/>
      <c r="W202" s="75"/>
      <c r="X202" s="75"/>
      <c r="Y202" s="75"/>
      <c r="Z202" s="75"/>
      <c r="AA202" s="75"/>
      <c r="AB202" s="75"/>
      <c r="AC202" s="75"/>
      <c r="AD202" s="75" t="str">
        <f>IF(SUM(Tabla1[[#This Row],[Primera Infancia]:[Adulto Mayor]])=0,"",SUM(Tabla1[[#This Row],[Primera Infancia]:[Adulto Mayor]]))</f>
        <v/>
      </c>
      <c r="AE202" s="75"/>
      <c r="AF202" s="75"/>
      <c r="AG202" s="10"/>
      <c r="AH202" s="10"/>
      <c r="AI202" s="88"/>
      <c r="AJ202" s="88"/>
      <c r="AK202" s="88"/>
      <c r="AL202" s="88"/>
      <c r="AM202" s="88"/>
      <c r="AN202" s="75"/>
      <c r="AO202" s="89"/>
      <c r="AP202" s="93"/>
      <c r="AQ202" s="84"/>
    </row>
    <row r="203" spans="2:43" ht="39.950000000000003" customHeight="1" thickTop="1" thickBot="1" x14ac:dyDescent="0.3">
      <c r="B203" s="78"/>
      <c r="C203" s="75"/>
      <c r="D203" s="75"/>
      <c r="E203" s="75"/>
      <c r="F203" s="10" t="str">
        <f>IF(Tabla1[[#This Row],[Nombre del Contrato]]="","",IF(VLOOKUP(Tabla1[[#This Row],[Nombre del Contrato]],Tabla3[],31,FALSE)="","#N/A",IFERROR(VLOOKUP(Tabla1[[#This Row],[Nombre del Contrato]],Tabla3[],31,FALSE),"#N/A")))</f>
        <v/>
      </c>
      <c r="G203" s="10" t="str">
        <f>IF(Tabla1[[#This Row],[Nombre del Contrato]]="","",IF(VLOOKUP(Tabla1[[#This Row],[Nombre del Contrato]],Tabla3[],20,FALSE)="","#N/A",IFERROR(VLOOKUP(Tabla1[[#This Row],[Nombre del Contrato]],Tabla3[],20,FALSE),"#N/A")))</f>
        <v/>
      </c>
      <c r="H203" s="47" t="str">
        <f>IF(Tabla1[[#This Row],[Nombre del Contrato]]="","",IF(VLOOKUP(Tabla1[[#This Row],[Nombre del Contrato]],Tabla3[],22,FALSE)="","#N/A",IFERROR(VLOOKUP(Tabla1[[#This Row],[Nombre del Contrato]],Tabla3[],22,FALSE),"#N/A")))</f>
        <v/>
      </c>
      <c r="I203" s="81"/>
      <c r="J203" s="81"/>
      <c r="K203" s="75"/>
      <c r="L203" s="10" t="str">
        <f>IF(Tabla1[[#This Row],[Nombre del Contrato]]="","",IF(VLOOKUP(Tabla1[[#This Row],[Nombre del Contrato]],Tabla3[],6,FALSE)="","#N/A",IFERROR(VLOOKUP(Tabla1[[#This Row],[Nombre del Contrato]],Tabla3[],6,FALSE),"#N/A")))</f>
        <v/>
      </c>
      <c r="M203" s="55" t="str">
        <f>IF(Tabla1[[#This Row],[Nombre del Contrato]]="","",IF(VLOOKUP(Tabla1[[#This Row],[Nombre del Contrato]],Tabla3[],19,FALSE)="","#N/A",IFERROR(VLOOKUP(Tabla1[[#This Row],[Nombre del Contrato]],Tabla3[],19,FALSE),"#N/A")))</f>
        <v/>
      </c>
      <c r="N203" s="75"/>
      <c r="O203" s="75"/>
      <c r="P203" s="75"/>
      <c r="Q203" s="75"/>
      <c r="R203" s="75"/>
      <c r="S203" s="75"/>
      <c r="T203" s="75"/>
      <c r="U203" s="75"/>
      <c r="V203" s="75"/>
      <c r="W203" s="75"/>
      <c r="X203" s="75"/>
      <c r="Y203" s="75"/>
      <c r="Z203" s="75"/>
      <c r="AA203" s="75"/>
      <c r="AB203" s="75"/>
      <c r="AC203" s="75"/>
      <c r="AD203" s="75" t="str">
        <f>IF(SUM(Tabla1[[#This Row],[Primera Infancia]:[Adulto Mayor]])=0,"",SUM(Tabla1[[#This Row],[Primera Infancia]:[Adulto Mayor]]))</f>
        <v/>
      </c>
      <c r="AE203" s="75"/>
      <c r="AF203" s="75"/>
      <c r="AG203" s="10"/>
      <c r="AH203" s="10"/>
      <c r="AI203" s="88"/>
      <c r="AJ203" s="88"/>
      <c r="AK203" s="88"/>
      <c r="AL203" s="88"/>
      <c r="AM203" s="88"/>
      <c r="AN203" s="75"/>
      <c r="AO203" s="89"/>
      <c r="AP203" s="93"/>
      <c r="AQ203" s="84"/>
    </row>
    <row r="204" spans="2:43" ht="39.950000000000003" customHeight="1" thickTop="1" thickBot="1" x14ac:dyDescent="0.3">
      <c r="B204" s="78"/>
      <c r="C204" s="75"/>
      <c r="D204" s="75"/>
      <c r="E204" s="75"/>
      <c r="F204" s="10" t="str">
        <f>IF(Tabla1[[#This Row],[Nombre del Contrato]]="","",IF(VLOOKUP(Tabla1[[#This Row],[Nombre del Contrato]],Tabla3[],31,FALSE)="","#N/A",IFERROR(VLOOKUP(Tabla1[[#This Row],[Nombre del Contrato]],Tabla3[],31,FALSE),"#N/A")))</f>
        <v/>
      </c>
      <c r="G204" s="10" t="str">
        <f>IF(Tabla1[[#This Row],[Nombre del Contrato]]="","",IF(VLOOKUP(Tabla1[[#This Row],[Nombre del Contrato]],Tabla3[],20,FALSE)="","#N/A",IFERROR(VLOOKUP(Tabla1[[#This Row],[Nombre del Contrato]],Tabla3[],20,FALSE),"#N/A")))</f>
        <v/>
      </c>
      <c r="H204" s="47" t="str">
        <f>IF(Tabla1[[#This Row],[Nombre del Contrato]]="","",IF(VLOOKUP(Tabla1[[#This Row],[Nombre del Contrato]],Tabla3[],22,FALSE)="","#N/A",IFERROR(VLOOKUP(Tabla1[[#This Row],[Nombre del Contrato]],Tabla3[],22,FALSE),"#N/A")))</f>
        <v/>
      </c>
      <c r="I204" s="81"/>
      <c r="J204" s="81"/>
      <c r="K204" s="75"/>
      <c r="L204" s="10" t="str">
        <f>IF(Tabla1[[#This Row],[Nombre del Contrato]]="","",IF(VLOOKUP(Tabla1[[#This Row],[Nombre del Contrato]],Tabla3[],6,FALSE)="","#N/A",IFERROR(VLOOKUP(Tabla1[[#This Row],[Nombre del Contrato]],Tabla3[],6,FALSE),"#N/A")))</f>
        <v/>
      </c>
      <c r="M204" s="55" t="str">
        <f>IF(Tabla1[[#This Row],[Nombre del Contrato]]="","",IF(VLOOKUP(Tabla1[[#This Row],[Nombre del Contrato]],Tabla3[],19,FALSE)="","#N/A",IFERROR(VLOOKUP(Tabla1[[#This Row],[Nombre del Contrato]],Tabla3[],19,FALSE),"#N/A")))</f>
        <v/>
      </c>
      <c r="N204" s="75"/>
      <c r="O204" s="75"/>
      <c r="P204" s="75"/>
      <c r="Q204" s="75"/>
      <c r="R204" s="75"/>
      <c r="S204" s="75"/>
      <c r="T204" s="75"/>
      <c r="U204" s="75"/>
      <c r="V204" s="75"/>
      <c r="W204" s="75"/>
      <c r="X204" s="75"/>
      <c r="Y204" s="75"/>
      <c r="Z204" s="75"/>
      <c r="AA204" s="75"/>
      <c r="AB204" s="75"/>
      <c r="AC204" s="75"/>
      <c r="AD204" s="75" t="str">
        <f>IF(SUM(Tabla1[[#This Row],[Primera Infancia]:[Adulto Mayor]])=0,"",SUM(Tabla1[[#This Row],[Primera Infancia]:[Adulto Mayor]]))</f>
        <v/>
      </c>
      <c r="AE204" s="75"/>
      <c r="AF204" s="75"/>
      <c r="AG204" s="10"/>
      <c r="AH204" s="10"/>
      <c r="AI204" s="88"/>
      <c r="AJ204" s="88"/>
      <c r="AK204" s="88"/>
      <c r="AL204" s="88"/>
      <c r="AM204" s="88"/>
      <c r="AN204" s="75"/>
      <c r="AO204" s="89"/>
      <c r="AP204" s="93"/>
      <c r="AQ204" s="84"/>
    </row>
    <row r="205" spans="2:43" ht="39.950000000000003" customHeight="1" thickTop="1" thickBot="1" x14ac:dyDescent="0.3">
      <c r="B205" s="78"/>
      <c r="C205" s="75"/>
      <c r="D205" s="75"/>
      <c r="E205" s="75"/>
      <c r="F205" s="10" t="str">
        <f>IF(Tabla1[[#This Row],[Nombre del Contrato]]="","",IF(VLOOKUP(Tabla1[[#This Row],[Nombre del Contrato]],Tabla3[],31,FALSE)="","#N/A",IFERROR(VLOOKUP(Tabla1[[#This Row],[Nombre del Contrato]],Tabla3[],31,FALSE),"#N/A")))</f>
        <v/>
      </c>
      <c r="G205" s="10" t="str">
        <f>IF(Tabla1[[#This Row],[Nombre del Contrato]]="","",IF(VLOOKUP(Tabla1[[#This Row],[Nombre del Contrato]],Tabla3[],20,FALSE)="","#N/A",IFERROR(VLOOKUP(Tabla1[[#This Row],[Nombre del Contrato]],Tabla3[],20,FALSE),"#N/A")))</f>
        <v/>
      </c>
      <c r="H205" s="47" t="str">
        <f>IF(Tabla1[[#This Row],[Nombre del Contrato]]="","",IF(VLOOKUP(Tabla1[[#This Row],[Nombre del Contrato]],Tabla3[],22,FALSE)="","#N/A",IFERROR(VLOOKUP(Tabla1[[#This Row],[Nombre del Contrato]],Tabla3[],22,FALSE),"#N/A")))</f>
        <v/>
      </c>
      <c r="I205" s="81"/>
      <c r="J205" s="81"/>
      <c r="K205" s="75"/>
      <c r="L205" s="10" t="str">
        <f>IF(Tabla1[[#This Row],[Nombre del Contrato]]="","",IF(VLOOKUP(Tabla1[[#This Row],[Nombre del Contrato]],Tabla3[],6,FALSE)="","#N/A",IFERROR(VLOOKUP(Tabla1[[#This Row],[Nombre del Contrato]],Tabla3[],6,FALSE),"#N/A")))</f>
        <v/>
      </c>
      <c r="M205" s="55" t="str">
        <f>IF(Tabla1[[#This Row],[Nombre del Contrato]]="","",IF(VLOOKUP(Tabla1[[#This Row],[Nombre del Contrato]],Tabla3[],19,FALSE)="","#N/A",IFERROR(VLOOKUP(Tabla1[[#This Row],[Nombre del Contrato]],Tabla3[],19,FALSE),"#N/A")))</f>
        <v/>
      </c>
      <c r="N205" s="75"/>
      <c r="O205" s="75"/>
      <c r="P205" s="75"/>
      <c r="Q205" s="75"/>
      <c r="R205" s="75"/>
      <c r="S205" s="75"/>
      <c r="T205" s="75"/>
      <c r="U205" s="75"/>
      <c r="V205" s="75"/>
      <c r="W205" s="75"/>
      <c r="X205" s="75"/>
      <c r="Y205" s="75"/>
      <c r="Z205" s="75"/>
      <c r="AA205" s="75"/>
      <c r="AB205" s="75"/>
      <c r="AC205" s="75"/>
      <c r="AD205" s="75" t="str">
        <f>IF(SUM(Tabla1[[#This Row],[Primera Infancia]:[Adulto Mayor]])=0,"",SUM(Tabla1[[#This Row],[Primera Infancia]:[Adulto Mayor]]))</f>
        <v/>
      </c>
      <c r="AE205" s="75"/>
      <c r="AF205" s="75"/>
      <c r="AG205" s="10"/>
      <c r="AH205" s="10"/>
      <c r="AI205" s="88"/>
      <c r="AJ205" s="88"/>
      <c r="AK205" s="88"/>
      <c r="AL205" s="88"/>
      <c r="AM205" s="88"/>
      <c r="AN205" s="75"/>
      <c r="AO205" s="89"/>
      <c r="AP205" s="93"/>
      <c r="AQ205" s="84"/>
    </row>
    <row r="206" spans="2:43" ht="39.950000000000003" customHeight="1" thickTop="1" thickBot="1" x14ac:dyDescent="0.3">
      <c r="B206" s="78"/>
      <c r="C206" s="75"/>
      <c r="D206" s="75"/>
      <c r="E206" s="75"/>
      <c r="F206" s="10" t="str">
        <f>IF(Tabla1[[#This Row],[Nombre del Contrato]]="","",IF(VLOOKUP(Tabla1[[#This Row],[Nombre del Contrato]],Tabla3[],31,FALSE)="","#N/A",IFERROR(VLOOKUP(Tabla1[[#This Row],[Nombre del Contrato]],Tabla3[],31,FALSE),"#N/A")))</f>
        <v/>
      </c>
      <c r="G206" s="10" t="str">
        <f>IF(Tabla1[[#This Row],[Nombre del Contrato]]="","",IF(VLOOKUP(Tabla1[[#This Row],[Nombre del Contrato]],Tabla3[],20,FALSE)="","#N/A",IFERROR(VLOOKUP(Tabla1[[#This Row],[Nombre del Contrato]],Tabla3[],20,FALSE),"#N/A")))</f>
        <v/>
      </c>
      <c r="H206" s="47" t="str">
        <f>IF(Tabla1[[#This Row],[Nombre del Contrato]]="","",IF(VLOOKUP(Tabla1[[#This Row],[Nombre del Contrato]],Tabla3[],22,FALSE)="","#N/A",IFERROR(VLOOKUP(Tabla1[[#This Row],[Nombre del Contrato]],Tabla3[],22,FALSE),"#N/A")))</f>
        <v/>
      </c>
      <c r="I206" s="81"/>
      <c r="J206" s="81"/>
      <c r="K206" s="75"/>
      <c r="L206" s="10" t="str">
        <f>IF(Tabla1[[#This Row],[Nombre del Contrato]]="","",IF(VLOOKUP(Tabla1[[#This Row],[Nombre del Contrato]],Tabla3[],6,FALSE)="","#N/A",IFERROR(VLOOKUP(Tabla1[[#This Row],[Nombre del Contrato]],Tabla3[],6,FALSE),"#N/A")))</f>
        <v/>
      </c>
      <c r="M206" s="55" t="str">
        <f>IF(Tabla1[[#This Row],[Nombre del Contrato]]="","",IF(VLOOKUP(Tabla1[[#This Row],[Nombre del Contrato]],Tabla3[],19,FALSE)="","#N/A",IFERROR(VLOOKUP(Tabla1[[#This Row],[Nombre del Contrato]],Tabla3[],19,FALSE),"#N/A")))</f>
        <v/>
      </c>
      <c r="N206" s="75"/>
      <c r="O206" s="75"/>
      <c r="P206" s="75"/>
      <c r="Q206" s="75"/>
      <c r="R206" s="75"/>
      <c r="S206" s="75"/>
      <c r="T206" s="75"/>
      <c r="U206" s="75"/>
      <c r="V206" s="75"/>
      <c r="W206" s="75"/>
      <c r="X206" s="75"/>
      <c r="Y206" s="75"/>
      <c r="Z206" s="75"/>
      <c r="AA206" s="75"/>
      <c r="AB206" s="75"/>
      <c r="AC206" s="75"/>
      <c r="AD206" s="75" t="str">
        <f>IF(SUM(Tabla1[[#This Row],[Primera Infancia]:[Adulto Mayor]])=0,"",SUM(Tabla1[[#This Row],[Primera Infancia]:[Adulto Mayor]]))</f>
        <v/>
      </c>
      <c r="AE206" s="75"/>
      <c r="AF206" s="75"/>
      <c r="AG206" s="10"/>
      <c r="AH206" s="10"/>
      <c r="AI206" s="88"/>
      <c r="AJ206" s="88"/>
      <c r="AK206" s="88"/>
      <c r="AL206" s="88"/>
      <c r="AM206" s="88"/>
      <c r="AN206" s="75"/>
      <c r="AO206" s="89"/>
      <c r="AP206" s="93"/>
      <c r="AQ206" s="84"/>
    </row>
    <row r="207" spans="2:43" ht="39.950000000000003" customHeight="1" thickTop="1" thickBot="1" x14ac:dyDescent="0.3">
      <c r="B207" s="78"/>
      <c r="C207" s="75"/>
      <c r="D207" s="75"/>
      <c r="E207" s="75"/>
      <c r="F207" s="10" t="str">
        <f>IF(Tabla1[[#This Row],[Nombre del Contrato]]="","",IF(VLOOKUP(Tabla1[[#This Row],[Nombre del Contrato]],Tabla3[],31,FALSE)="","#N/A",IFERROR(VLOOKUP(Tabla1[[#This Row],[Nombre del Contrato]],Tabla3[],31,FALSE),"#N/A")))</f>
        <v/>
      </c>
      <c r="G207" s="10" t="str">
        <f>IF(Tabla1[[#This Row],[Nombre del Contrato]]="","",IF(VLOOKUP(Tabla1[[#This Row],[Nombre del Contrato]],Tabla3[],20,FALSE)="","#N/A",IFERROR(VLOOKUP(Tabla1[[#This Row],[Nombre del Contrato]],Tabla3[],20,FALSE),"#N/A")))</f>
        <v/>
      </c>
      <c r="H207" s="47" t="str">
        <f>IF(Tabla1[[#This Row],[Nombre del Contrato]]="","",IF(VLOOKUP(Tabla1[[#This Row],[Nombre del Contrato]],Tabla3[],22,FALSE)="","#N/A",IFERROR(VLOOKUP(Tabla1[[#This Row],[Nombre del Contrato]],Tabla3[],22,FALSE),"#N/A")))</f>
        <v/>
      </c>
      <c r="I207" s="81"/>
      <c r="J207" s="81"/>
      <c r="K207" s="75"/>
      <c r="L207" s="10" t="str">
        <f>IF(Tabla1[[#This Row],[Nombre del Contrato]]="","",IF(VLOOKUP(Tabla1[[#This Row],[Nombre del Contrato]],Tabla3[],6,FALSE)="","#N/A",IFERROR(VLOOKUP(Tabla1[[#This Row],[Nombre del Contrato]],Tabla3[],6,FALSE),"#N/A")))</f>
        <v/>
      </c>
      <c r="M207" s="55" t="str">
        <f>IF(Tabla1[[#This Row],[Nombre del Contrato]]="","",IF(VLOOKUP(Tabla1[[#This Row],[Nombre del Contrato]],Tabla3[],19,FALSE)="","#N/A",IFERROR(VLOOKUP(Tabla1[[#This Row],[Nombre del Contrato]],Tabla3[],19,FALSE),"#N/A")))</f>
        <v/>
      </c>
      <c r="N207" s="75"/>
      <c r="O207" s="75"/>
      <c r="P207" s="75"/>
      <c r="Q207" s="75"/>
      <c r="R207" s="75"/>
      <c r="S207" s="75"/>
      <c r="T207" s="75"/>
      <c r="U207" s="75"/>
      <c r="V207" s="75"/>
      <c r="W207" s="75"/>
      <c r="X207" s="75"/>
      <c r="Y207" s="75"/>
      <c r="Z207" s="75"/>
      <c r="AA207" s="75"/>
      <c r="AB207" s="75"/>
      <c r="AC207" s="75"/>
      <c r="AD207" s="75" t="str">
        <f>IF(SUM(Tabla1[[#This Row],[Primera Infancia]:[Adulto Mayor]])=0,"",SUM(Tabla1[[#This Row],[Primera Infancia]:[Adulto Mayor]]))</f>
        <v/>
      </c>
      <c r="AE207" s="75"/>
      <c r="AF207" s="75"/>
      <c r="AG207" s="10"/>
      <c r="AH207" s="10"/>
      <c r="AI207" s="88"/>
      <c r="AJ207" s="88"/>
      <c r="AK207" s="88"/>
      <c r="AL207" s="88"/>
      <c r="AM207" s="88"/>
      <c r="AN207" s="75"/>
      <c r="AO207" s="89"/>
      <c r="AP207" s="93"/>
      <c r="AQ207" s="84"/>
    </row>
    <row r="208" spans="2:43" ht="39.950000000000003" customHeight="1" thickTop="1" thickBot="1" x14ac:dyDescent="0.3">
      <c r="B208" s="78"/>
      <c r="C208" s="75"/>
      <c r="D208" s="75"/>
      <c r="E208" s="75"/>
      <c r="F208" s="10" t="str">
        <f>IF(Tabla1[[#This Row],[Nombre del Contrato]]="","",IF(VLOOKUP(Tabla1[[#This Row],[Nombre del Contrato]],Tabla3[],31,FALSE)="","#N/A",IFERROR(VLOOKUP(Tabla1[[#This Row],[Nombre del Contrato]],Tabla3[],31,FALSE),"#N/A")))</f>
        <v/>
      </c>
      <c r="G208" s="10" t="str">
        <f>IF(Tabla1[[#This Row],[Nombre del Contrato]]="","",IF(VLOOKUP(Tabla1[[#This Row],[Nombre del Contrato]],Tabla3[],20,FALSE)="","#N/A",IFERROR(VLOOKUP(Tabla1[[#This Row],[Nombre del Contrato]],Tabla3[],20,FALSE),"#N/A")))</f>
        <v/>
      </c>
      <c r="H208" s="47" t="str">
        <f>IF(Tabla1[[#This Row],[Nombre del Contrato]]="","",IF(VLOOKUP(Tabla1[[#This Row],[Nombre del Contrato]],Tabla3[],22,FALSE)="","#N/A",IFERROR(VLOOKUP(Tabla1[[#This Row],[Nombre del Contrato]],Tabla3[],22,FALSE),"#N/A")))</f>
        <v/>
      </c>
      <c r="I208" s="81"/>
      <c r="J208" s="81"/>
      <c r="K208" s="75"/>
      <c r="L208" s="10" t="str">
        <f>IF(Tabla1[[#This Row],[Nombre del Contrato]]="","",IF(VLOOKUP(Tabla1[[#This Row],[Nombre del Contrato]],Tabla3[],6,FALSE)="","#N/A",IFERROR(VLOOKUP(Tabla1[[#This Row],[Nombre del Contrato]],Tabla3[],6,FALSE),"#N/A")))</f>
        <v/>
      </c>
      <c r="M208" s="55" t="str">
        <f>IF(Tabla1[[#This Row],[Nombre del Contrato]]="","",IF(VLOOKUP(Tabla1[[#This Row],[Nombre del Contrato]],Tabla3[],19,FALSE)="","#N/A",IFERROR(VLOOKUP(Tabla1[[#This Row],[Nombre del Contrato]],Tabla3[],19,FALSE),"#N/A")))</f>
        <v/>
      </c>
      <c r="N208" s="75"/>
      <c r="O208" s="75"/>
      <c r="P208" s="75"/>
      <c r="Q208" s="75"/>
      <c r="R208" s="75"/>
      <c r="S208" s="75"/>
      <c r="T208" s="75"/>
      <c r="U208" s="75"/>
      <c r="V208" s="75"/>
      <c r="W208" s="75"/>
      <c r="X208" s="75"/>
      <c r="Y208" s="75"/>
      <c r="Z208" s="75"/>
      <c r="AA208" s="75"/>
      <c r="AB208" s="75"/>
      <c r="AC208" s="75"/>
      <c r="AD208" s="75" t="str">
        <f>IF(SUM(Tabla1[[#This Row],[Primera Infancia]:[Adulto Mayor]])=0,"",SUM(Tabla1[[#This Row],[Primera Infancia]:[Adulto Mayor]]))</f>
        <v/>
      </c>
      <c r="AE208" s="75"/>
      <c r="AF208" s="75"/>
      <c r="AG208" s="10"/>
      <c r="AH208" s="10"/>
      <c r="AI208" s="88"/>
      <c r="AJ208" s="88"/>
      <c r="AK208" s="88"/>
      <c r="AL208" s="88"/>
      <c r="AM208" s="88"/>
      <c r="AN208" s="75"/>
      <c r="AO208" s="89"/>
      <c r="AP208" s="93"/>
      <c r="AQ208" s="84"/>
    </row>
    <row r="209" spans="2:43" ht="39.950000000000003" customHeight="1" thickTop="1" thickBot="1" x14ac:dyDescent="0.3">
      <c r="B209" s="78"/>
      <c r="C209" s="75"/>
      <c r="D209" s="75"/>
      <c r="E209" s="75"/>
      <c r="F209" s="10" t="str">
        <f>IF(Tabla1[[#This Row],[Nombre del Contrato]]="","",IF(VLOOKUP(Tabla1[[#This Row],[Nombre del Contrato]],Tabla3[],31,FALSE)="","#N/A",IFERROR(VLOOKUP(Tabla1[[#This Row],[Nombre del Contrato]],Tabla3[],31,FALSE),"#N/A")))</f>
        <v/>
      </c>
      <c r="G209" s="10" t="str">
        <f>IF(Tabla1[[#This Row],[Nombre del Contrato]]="","",IF(VLOOKUP(Tabla1[[#This Row],[Nombre del Contrato]],Tabla3[],20,FALSE)="","#N/A",IFERROR(VLOOKUP(Tabla1[[#This Row],[Nombre del Contrato]],Tabla3[],20,FALSE),"#N/A")))</f>
        <v/>
      </c>
      <c r="H209" s="47" t="str">
        <f>IF(Tabla1[[#This Row],[Nombre del Contrato]]="","",IF(VLOOKUP(Tabla1[[#This Row],[Nombre del Contrato]],Tabla3[],22,FALSE)="","#N/A",IFERROR(VLOOKUP(Tabla1[[#This Row],[Nombre del Contrato]],Tabla3[],22,FALSE),"#N/A")))</f>
        <v/>
      </c>
      <c r="I209" s="81"/>
      <c r="J209" s="81"/>
      <c r="K209" s="75"/>
      <c r="L209" s="10" t="str">
        <f>IF(Tabla1[[#This Row],[Nombre del Contrato]]="","",IF(VLOOKUP(Tabla1[[#This Row],[Nombre del Contrato]],Tabla3[],6,FALSE)="","#N/A",IFERROR(VLOOKUP(Tabla1[[#This Row],[Nombre del Contrato]],Tabla3[],6,FALSE),"#N/A")))</f>
        <v/>
      </c>
      <c r="M209" s="55" t="str">
        <f>IF(Tabla1[[#This Row],[Nombre del Contrato]]="","",IF(VLOOKUP(Tabla1[[#This Row],[Nombre del Contrato]],Tabla3[],19,FALSE)="","#N/A",IFERROR(VLOOKUP(Tabla1[[#This Row],[Nombre del Contrato]],Tabla3[],19,FALSE),"#N/A")))</f>
        <v/>
      </c>
      <c r="N209" s="75"/>
      <c r="O209" s="75"/>
      <c r="P209" s="75"/>
      <c r="Q209" s="75"/>
      <c r="R209" s="75"/>
      <c r="S209" s="75"/>
      <c r="T209" s="75"/>
      <c r="U209" s="75"/>
      <c r="V209" s="75"/>
      <c r="W209" s="75"/>
      <c r="X209" s="75"/>
      <c r="Y209" s="75"/>
      <c r="Z209" s="75"/>
      <c r="AA209" s="75"/>
      <c r="AB209" s="75"/>
      <c r="AC209" s="75"/>
      <c r="AD209" s="75" t="str">
        <f>IF(SUM(Tabla1[[#This Row],[Primera Infancia]:[Adulto Mayor]])=0,"",SUM(Tabla1[[#This Row],[Primera Infancia]:[Adulto Mayor]]))</f>
        <v/>
      </c>
      <c r="AE209" s="75"/>
      <c r="AF209" s="75"/>
      <c r="AG209" s="10"/>
      <c r="AH209" s="10"/>
      <c r="AI209" s="88"/>
      <c r="AJ209" s="88"/>
      <c r="AK209" s="88"/>
      <c r="AL209" s="88"/>
      <c r="AM209" s="88"/>
      <c r="AN209" s="75"/>
      <c r="AO209" s="89"/>
      <c r="AP209" s="93"/>
      <c r="AQ209" s="84"/>
    </row>
    <row r="210" spans="2:43" ht="39.950000000000003" customHeight="1" thickTop="1" thickBot="1" x14ac:dyDescent="0.3">
      <c r="B210" s="78"/>
      <c r="C210" s="75"/>
      <c r="D210" s="75"/>
      <c r="E210" s="75"/>
      <c r="F210" s="10" t="str">
        <f>IF(Tabla1[[#This Row],[Nombre del Contrato]]="","",IF(VLOOKUP(Tabla1[[#This Row],[Nombre del Contrato]],Tabla3[],31,FALSE)="","#N/A",IFERROR(VLOOKUP(Tabla1[[#This Row],[Nombre del Contrato]],Tabla3[],31,FALSE),"#N/A")))</f>
        <v/>
      </c>
      <c r="G210" s="10" t="str">
        <f>IF(Tabla1[[#This Row],[Nombre del Contrato]]="","",IF(VLOOKUP(Tabla1[[#This Row],[Nombre del Contrato]],Tabla3[],20,FALSE)="","#N/A",IFERROR(VLOOKUP(Tabla1[[#This Row],[Nombre del Contrato]],Tabla3[],20,FALSE),"#N/A")))</f>
        <v/>
      </c>
      <c r="H210" s="47" t="str">
        <f>IF(Tabla1[[#This Row],[Nombre del Contrato]]="","",IF(VLOOKUP(Tabla1[[#This Row],[Nombre del Contrato]],Tabla3[],22,FALSE)="","#N/A",IFERROR(VLOOKUP(Tabla1[[#This Row],[Nombre del Contrato]],Tabla3[],22,FALSE),"#N/A")))</f>
        <v/>
      </c>
      <c r="I210" s="81"/>
      <c r="J210" s="81"/>
      <c r="K210" s="75"/>
      <c r="L210" s="10" t="str">
        <f>IF(Tabla1[[#This Row],[Nombre del Contrato]]="","",IF(VLOOKUP(Tabla1[[#This Row],[Nombre del Contrato]],Tabla3[],6,FALSE)="","#N/A",IFERROR(VLOOKUP(Tabla1[[#This Row],[Nombre del Contrato]],Tabla3[],6,FALSE),"#N/A")))</f>
        <v/>
      </c>
      <c r="M210" s="55" t="str">
        <f>IF(Tabla1[[#This Row],[Nombre del Contrato]]="","",IF(VLOOKUP(Tabla1[[#This Row],[Nombre del Contrato]],Tabla3[],19,FALSE)="","#N/A",IFERROR(VLOOKUP(Tabla1[[#This Row],[Nombre del Contrato]],Tabla3[],19,FALSE),"#N/A")))</f>
        <v/>
      </c>
      <c r="N210" s="75"/>
      <c r="O210" s="75"/>
      <c r="P210" s="75"/>
      <c r="Q210" s="75"/>
      <c r="R210" s="75"/>
      <c r="S210" s="75"/>
      <c r="T210" s="75"/>
      <c r="U210" s="75"/>
      <c r="V210" s="75"/>
      <c r="W210" s="75"/>
      <c r="X210" s="75"/>
      <c r="Y210" s="75"/>
      <c r="Z210" s="75"/>
      <c r="AA210" s="75"/>
      <c r="AB210" s="75"/>
      <c r="AC210" s="75"/>
      <c r="AD210" s="75" t="str">
        <f>IF(SUM(Tabla1[[#This Row],[Primera Infancia]:[Adulto Mayor]])=0,"",SUM(Tabla1[[#This Row],[Primera Infancia]:[Adulto Mayor]]))</f>
        <v/>
      </c>
      <c r="AE210" s="75"/>
      <c r="AF210" s="75"/>
      <c r="AG210" s="10"/>
      <c r="AH210" s="10"/>
      <c r="AI210" s="88"/>
      <c r="AJ210" s="88"/>
      <c r="AK210" s="88"/>
      <c r="AL210" s="88"/>
      <c r="AM210" s="88"/>
      <c r="AN210" s="75"/>
      <c r="AO210" s="89"/>
      <c r="AP210" s="93"/>
      <c r="AQ210" s="84"/>
    </row>
    <row r="211" spans="2:43" ht="39.950000000000003" customHeight="1" thickTop="1" thickBot="1" x14ac:dyDescent="0.3">
      <c r="B211" s="78"/>
      <c r="C211" s="75"/>
      <c r="D211" s="75"/>
      <c r="E211" s="75"/>
      <c r="F211" s="10" t="str">
        <f>IF(Tabla1[[#This Row],[Nombre del Contrato]]="","",IF(VLOOKUP(Tabla1[[#This Row],[Nombre del Contrato]],Tabla3[],31,FALSE)="","#N/A",IFERROR(VLOOKUP(Tabla1[[#This Row],[Nombre del Contrato]],Tabla3[],31,FALSE),"#N/A")))</f>
        <v/>
      </c>
      <c r="G211" s="10" t="str">
        <f>IF(Tabla1[[#This Row],[Nombre del Contrato]]="","",IF(VLOOKUP(Tabla1[[#This Row],[Nombre del Contrato]],Tabla3[],20,FALSE)="","#N/A",IFERROR(VLOOKUP(Tabla1[[#This Row],[Nombre del Contrato]],Tabla3[],20,FALSE),"#N/A")))</f>
        <v/>
      </c>
      <c r="H211" s="47" t="str">
        <f>IF(Tabla1[[#This Row],[Nombre del Contrato]]="","",IF(VLOOKUP(Tabla1[[#This Row],[Nombre del Contrato]],Tabla3[],22,FALSE)="","#N/A",IFERROR(VLOOKUP(Tabla1[[#This Row],[Nombre del Contrato]],Tabla3[],22,FALSE),"#N/A")))</f>
        <v/>
      </c>
      <c r="I211" s="81"/>
      <c r="J211" s="81"/>
      <c r="K211" s="75"/>
      <c r="L211" s="10" t="str">
        <f>IF(Tabla1[[#This Row],[Nombre del Contrato]]="","",IF(VLOOKUP(Tabla1[[#This Row],[Nombre del Contrato]],Tabla3[],6,FALSE)="","#N/A",IFERROR(VLOOKUP(Tabla1[[#This Row],[Nombre del Contrato]],Tabla3[],6,FALSE),"#N/A")))</f>
        <v/>
      </c>
      <c r="M211" s="55" t="str">
        <f>IF(Tabla1[[#This Row],[Nombre del Contrato]]="","",IF(VLOOKUP(Tabla1[[#This Row],[Nombre del Contrato]],Tabla3[],19,FALSE)="","#N/A",IFERROR(VLOOKUP(Tabla1[[#This Row],[Nombre del Contrato]],Tabla3[],19,FALSE),"#N/A")))</f>
        <v/>
      </c>
      <c r="N211" s="75"/>
      <c r="O211" s="75"/>
      <c r="P211" s="75"/>
      <c r="Q211" s="75"/>
      <c r="R211" s="75"/>
      <c r="S211" s="75"/>
      <c r="T211" s="75"/>
      <c r="U211" s="75"/>
      <c r="V211" s="75"/>
      <c r="W211" s="75"/>
      <c r="X211" s="75"/>
      <c r="Y211" s="75"/>
      <c r="Z211" s="75"/>
      <c r="AA211" s="75"/>
      <c r="AB211" s="75"/>
      <c r="AC211" s="75"/>
      <c r="AD211" s="75" t="str">
        <f>IF(SUM(Tabla1[[#This Row],[Primera Infancia]:[Adulto Mayor]])=0,"",SUM(Tabla1[[#This Row],[Primera Infancia]:[Adulto Mayor]]))</f>
        <v/>
      </c>
      <c r="AE211" s="75"/>
      <c r="AF211" s="75"/>
      <c r="AG211" s="10"/>
      <c r="AH211" s="10"/>
      <c r="AI211" s="88"/>
      <c r="AJ211" s="88"/>
      <c r="AK211" s="88"/>
      <c r="AL211" s="88"/>
      <c r="AM211" s="88"/>
      <c r="AN211" s="75"/>
      <c r="AO211" s="89"/>
      <c r="AP211" s="93"/>
      <c r="AQ211" s="84"/>
    </row>
    <row r="212" spans="2:43" ht="39.950000000000003" customHeight="1" thickTop="1" thickBot="1" x14ac:dyDescent="0.3">
      <c r="B212" s="78"/>
      <c r="C212" s="75"/>
      <c r="D212" s="75"/>
      <c r="E212" s="75"/>
      <c r="F212" s="10" t="str">
        <f>IF(Tabla1[[#This Row],[Nombre del Contrato]]="","",IF(VLOOKUP(Tabla1[[#This Row],[Nombre del Contrato]],Tabla3[],31,FALSE)="","#N/A",IFERROR(VLOOKUP(Tabla1[[#This Row],[Nombre del Contrato]],Tabla3[],31,FALSE),"#N/A")))</f>
        <v/>
      </c>
      <c r="G212" s="10" t="str">
        <f>IF(Tabla1[[#This Row],[Nombre del Contrato]]="","",IF(VLOOKUP(Tabla1[[#This Row],[Nombre del Contrato]],Tabla3[],20,FALSE)="","#N/A",IFERROR(VLOOKUP(Tabla1[[#This Row],[Nombre del Contrato]],Tabla3[],20,FALSE),"#N/A")))</f>
        <v/>
      </c>
      <c r="H212" s="47" t="str">
        <f>IF(Tabla1[[#This Row],[Nombre del Contrato]]="","",IF(VLOOKUP(Tabla1[[#This Row],[Nombre del Contrato]],Tabla3[],22,FALSE)="","#N/A",IFERROR(VLOOKUP(Tabla1[[#This Row],[Nombre del Contrato]],Tabla3[],22,FALSE),"#N/A")))</f>
        <v/>
      </c>
      <c r="I212" s="81"/>
      <c r="J212" s="81"/>
      <c r="K212" s="75"/>
      <c r="L212" s="10" t="str">
        <f>IF(Tabla1[[#This Row],[Nombre del Contrato]]="","",IF(VLOOKUP(Tabla1[[#This Row],[Nombre del Contrato]],Tabla3[],6,FALSE)="","#N/A",IFERROR(VLOOKUP(Tabla1[[#This Row],[Nombre del Contrato]],Tabla3[],6,FALSE),"#N/A")))</f>
        <v/>
      </c>
      <c r="M212" s="55" t="str">
        <f>IF(Tabla1[[#This Row],[Nombre del Contrato]]="","",IF(VLOOKUP(Tabla1[[#This Row],[Nombre del Contrato]],Tabla3[],19,FALSE)="","#N/A",IFERROR(VLOOKUP(Tabla1[[#This Row],[Nombre del Contrato]],Tabla3[],19,FALSE),"#N/A")))</f>
        <v/>
      </c>
      <c r="N212" s="75"/>
      <c r="O212" s="75"/>
      <c r="P212" s="75"/>
      <c r="Q212" s="75"/>
      <c r="R212" s="75"/>
      <c r="S212" s="75"/>
      <c r="T212" s="75"/>
      <c r="U212" s="75"/>
      <c r="V212" s="75"/>
      <c r="W212" s="75"/>
      <c r="X212" s="75"/>
      <c r="Y212" s="75"/>
      <c r="Z212" s="75"/>
      <c r="AA212" s="75"/>
      <c r="AB212" s="75"/>
      <c r="AC212" s="75"/>
      <c r="AD212" s="75" t="str">
        <f>IF(SUM(Tabla1[[#This Row],[Primera Infancia]:[Adulto Mayor]])=0,"",SUM(Tabla1[[#This Row],[Primera Infancia]:[Adulto Mayor]]))</f>
        <v/>
      </c>
      <c r="AE212" s="75"/>
      <c r="AF212" s="75"/>
      <c r="AG212" s="10"/>
      <c r="AH212" s="10"/>
      <c r="AI212" s="88"/>
      <c r="AJ212" s="88"/>
      <c r="AK212" s="88"/>
      <c r="AL212" s="88"/>
      <c r="AM212" s="88"/>
      <c r="AN212" s="75"/>
      <c r="AO212" s="89"/>
      <c r="AP212" s="93"/>
      <c r="AQ212" s="84"/>
    </row>
    <row r="213" spans="2:43" ht="39.950000000000003" customHeight="1" thickTop="1" thickBot="1" x14ac:dyDescent="0.3">
      <c r="B213" s="78"/>
      <c r="C213" s="75"/>
      <c r="D213" s="75"/>
      <c r="E213" s="75"/>
      <c r="F213" s="10" t="str">
        <f>IF(Tabla1[[#This Row],[Nombre del Contrato]]="","",IF(VLOOKUP(Tabla1[[#This Row],[Nombre del Contrato]],Tabla3[],31,FALSE)="","#N/A",IFERROR(VLOOKUP(Tabla1[[#This Row],[Nombre del Contrato]],Tabla3[],31,FALSE),"#N/A")))</f>
        <v/>
      </c>
      <c r="G213" s="10" t="str">
        <f>IF(Tabla1[[#This Row],[Nombre del Contrato]]="","",IF(VLOOKUP(Tabla1[[#This Row],[Nombre del Contrato]],Tabla3[],20,FALSE)="","#N/A",IFERROR(VLOOKUP(Tabla1[[#This Row],[Nombre del Contrato]],Tabla3[],20,FALSE),"#N/A")))</f>
        <v/>
      </c>
      <c r="H213" s="47" t="str">
        <f>IF(Tabla1[[#This Row],[Nombre del Contrato]]="","",IF(VLOOKUP(Tabla1[[#This Row],[Nombre del Contrato]],Tabla3[],22,FALSE)="","#N/A",IFERROR(VLOOKUP(Tabla1[[#This Row],[Nombre del Contrato]],Tabla3[],22,FALSE),"#N/A")))</f>
        <v/>
      </c>
      <c r="I213" s="81"/>
      <c r="J213" s="81"/>
      <c r="K213" s="75"/>
      <c r="L213" s="10" t="str">
        <f>IF(Tabla1[[#This Row],[Nombre del Contrato]]="","",IF(VLOOKUP(Tabla1[[#This Row],[Nombre del Contrato]],Tabla3[],6,FALSE)="","#N/A",IFERROR(VLOOKUP(Tabla1[[#This Row],[Nombre del Contrato]],Tabla3[],6,FALSE),"#N/A")))</f>
        <v/>
      </c>
      <c r="M213" s="55" t="str">
        <f>IF(Tabla1[[#This Row],[Nombre del Contrato]]="","",IF(VLOOKUP(Tabla1[[#This Row],[Nombre del Contrato]],Tabla3[],19,FALSE)="","#N/A",IFERROR(VLOOKUP(Tabla1[[#This Row],[Nombre del Contrato]],Tabla3[],19,FALSE),"#N/A")))</f>
        <v/>
      </c>
      <c r="N213" s="75"/>
      <c r="O213" s="75"/>
      <c r="P213" s="75"/>
      <c r="Q213" s="75"/>
      <c r="R213" s="75"/>
      <c r="S213" s="75"/>
      <c r="T213" s="75"/>
      <c r="U213" s="75"/>
      <c r="V213" s="75"/>
      <c r="W213" s="75"/>
      <c r="X213" s="75"/>
      <c r="Y213" s="75"/>
      <c r="Z213" s="75"/>
      <c r="AA213" s="75"/>
      <c r="AB213" s="75"/>
      <c r="AC213" s="75"/>
      <c r="AD213" s="75" t="str">
        <f>IF(SUM(Tabla1[[#This Row],[Primera Infancia]:[Adulto Mayor]])=0,"",SUM(Tabla1[[#This Row],[Primera Infancia]:[Adulto Mayor]]))</f>
        <v/>
      </c>
      <c r="AE213" s="75"/>
      <c r="AF213" s="75"/>
      <c r="AG213" s="10"/>
      <c r="AH213" s="10"/>
      <c r="AI213" s="88"/>
      <c r="AJ213" s="88"/>
      <c r="AK213" s="88"/>
      <c r="AL213" s="88"/>
      <c r="AM213" s="88"/>
      <c r="AN213" s="75"/>
      <c r="AO213" s="89"/>
      <c r="AP213" s="93"/>
      <c r="AQ213" s="84"/>
    </row>
    <row r="214" spans="2:43" ht="39.950000000000003" customHeight="1" thickTop="1" thickBot="1" x14ac:dyDescent="0.3">
      <c r="B214" s="78"/>
      <c r="C214" s="75"/>
      <c r="D214" s="75"/>
      <c r="E214" s="75"/>
      <c r="F214" s="10" t="str">
        <f>IF(Tabla1[[#This Row],[Nombre del Contrato]]="","",IF(VLOOKUP(Tabla1[[#This Row],[Nombre del Contrato]],Tabla3[],31,FALSE)="","#N/A",IFERROR(VLOOKUP(Tabla1[[#This Row],[Nombre del Contrato]],Tabla3[],31,FALSE),"#N/A")))</f>
        <v/>
      </c>
      <c r="G214" s="10" t="str">
        <f>IF(Tabla1[[#This Row],[Nombre del Contrato]]="","",IF(VLOOKUP(Tabla1[[#This Row],[Nombre del Contrato]],Tabla3[],20,FALSE)="","#N/A",IFERROR(VLOOKUP(Tabla1[[#This Row],[Nombre del Contrato]],Tabla3[],20,FALSE),"#N/A")))</f>
        <v/>
      </c>
      <c r="H214" s="47" t="str">
        <f>IF(Tabla1[[#This Row],[Nombre del Contrato]]="","",IF(VLOOKUP(Tabla1[[#This Row],[Nombre del Contrato]],Tabla3[],22,FALSE)="","#N/A",IFERROR(VLOOKUP(Tabla1[[#This Row],[Nombre del Contrato]],Tabla3[],22,FALSE),"#N/A")))</f>
        <v/>
      </c>
      <c r="I214" s="81"/>
      <c r="J214" s="81"/>
      <c r="K214" s="75"/>
      <c r="L214" s="10" t="str">
        <f>IF(Tabla1[[#This Row],[Nombre del Contrato]]="","",IF(VLOOKUP(Tabla1[[#This Row],[Nombre del Contrato]],Tabla3[],6,FALSE)="","#N/A",IFERROR(VLOOKUP(Tabla1[[#This Row],[Nombre del Contrato]],Tabla3[],6,FALSE),"#N/A")))</f>
        <v/>
      </c>
      <c r="M214" s="55" t="str">
        <f>IF(Tabla1[[#This Row],[Nombre del Contrato]]="","",IF(VLOOKUP(Tabla1[[#This Row],[Nombre del Contrato]],Tabla3[],19,FALSE)="","#N/A",IFERROR(VLOOKUP(Tabla1[[#This Row],[Nombre del Contrato]],Tabla3[],19,FALSE),"#N/A")))</f>
        <v/>
      </c>
      <c r="N214" s="75"/>
      <c r="O214" s="75"/>
      <c r="P214" s="75"/>
      <c r="Q214" s="75"/>
      <c r="R214" s="75"/>
      <c r="S214" s="75"/>
      <c r="T214" s="75"/>
      <c r="U214" s="75"/>
      <c r="V214" s="75"/>
      <c r="W214" s="75"/>
      <c r="X214" s="75"/>
      <c r="Y214" s="75"/>
      <c r="Z214" s="75"/>
      <c r="AA214" s="75"/>
      <c r="AB214" s="75"/>
      <c r="AC214" s="75"/>
      <c r="AD214" s="75" t="str">
        <f>IF(SUM(Tabla1[[#This Row],[Primera Infancia]:[Adulto Mayor]])=0,"",SUM(Tabla1[[#This Row],[Primera Infancia]:[Adulto Mayor]]))</f>
        <v/>
      </c>
      <c r="AE214" s="75"/>
      <c r="AF214" s="75"/>
      <c r="AG214" s="10"/>
      <c r="AH214" s="10"/>
      <c r="AI214" s="88"/>
      <c r="AJ214" s="88"/>
      <c r="AK214" s="88"/>
      <c r="AL214" s="88"/>
      <c r="AM214" s="88"/>
      <c r="AN214" s="75"/>
      <c r="AO214" s="89"/>
      <c r="AP214" s="93"/>
      <c r="AQ214" s="84"/>
    </row>
    <row r="215" spans="2:43" ht="39.950000000000003" customHeight="1" thickTop="1" thickBot="1" x14ac:dyDescent="0.3">
      <c r="B215" s="78"/>
      <c r="C215" s="75"/>
      <c r="D215" s="75"/>
      <c r="E215" s="75"/>
      <c r="F215" s="10" t="str">
        <f>IF(Tabla1[[#This Row],[Nombre del Contrato]]="","",IF(VLOOKUP(Tabla1[[#This Row],[Nombre del Contrato]],Tabla3[],31,FALSE)="","#N/A",IFERROR(VLOOKUP(Tabla1[[#This Row],[Nombre del Contrato]],Tabla3[],31,FALSE),"#N/A")))</f>
        <v/>
      </c>
      <c r="G215" s="10" t="str">
        <f>IF(Tabla1[[#This Row],[Nombre del Contrato]]="","",IF(VLOOKUP(Tabla1[[#This Row],[Nombre del Contrato]],Tabla3[],20,FALSE)="","#N/A",IFERROR(VLOOKUP(Tabla1[[#This Row],[Nombre del Contrato]],Tabla3[],20,FALSE),"#N/A")))</f>
        <v/>
      </c>
      <c r="H215" s="47" t="str">
        <f>IF(Tabla1[[#This Row],[Nombre del Contrato]]="","",IF(VLOOKUP(Tabla1[[#This Row],[Nombre del Contrato]],Tabla3[],22,FALSE)="","#N/A",IFERROR(VLOOKUP(Tabla1[[#This Row],[Nombre del Contrato]],Tabla3[],22,FALSE),"#N/A")))</f>
        <v/>
      </c>
      <c r="I215" s="81"/>
      <c r="J215" s="81"/>
      <c r="K215" s="75"/>
      <c r="L215" s="10" t="str">
        <f>IF(Tabla1[[#This Row],[Nombre del Contrato]]="","",IF(VLOOKUP(Tabla1[[#This Row],[Nombre del Contrato]],Tabla3[],6,FALSE)="","#N/A",IFERROR(VLOOKUP(Tabla1[[#This Row],[Nombre del Contrato]],Tabla3[],6,FALSE),"#N/A")))</f>
        <v/>
      </c>
      <c r="M215" s="55" t="str">
        <f>IF(Tabla1[[#This Row],[Nombre del Contrato]]="","",IF(VLOOKUP(Tabla1[[#This Row],[Nombre del Contrato]],Tabla3[],19,FALSE)="","#N/A",IFERROR(VLOOKUP(Tabla1[[#This Row],[Nombre del Contrato]],Tabla3[],19,FALSE),"#N/A")))</f>
        <v/>
      </c>
      <c r="N215" s="75"/>
      <c r="O215" s="75"/>
      <c r="P215" s="75"/>
      <c r="Q215" s="75"/>
      <c r="R215" s="75"/>
      <c r="S215" s="75"/>
      <c r="T215" s="75"/>
      <c r="U215" s="75"/>
      <c r="V215" s="75"/>
      <c r="W215" s="75"/>
      <c r="X215" s="75"/>
      <c r="Y215" s="75"/>
      <c r="Z215" s="75"/>
      <c r="AA215" s="75"/>
      <c r="AB215" s="75"/>
      <c r="AC215" s="75"/>
      <c r="AD215" s="75" t="str">
        <f>IF(SUM(Tabla1[[#This Row],[Primera Infancia]:[Adulto Mayor]])=0,"",SUM(Tabla1[[#This Row],[Primera Infancia]:[Adulto Mayor]]))</f>
        <v/>
      </c>
      <c r="AE215" s="75"/>
      <c r="AF215" s="75"/>
      <c r="AG215" s="10"/>
      <c r="AH215" s="10"/>
      <c r="AI215" s="88"/>
      <c r="AJ215" s="88"/>
      <c r="AK215" s="88"/>
      <c r="AL215" s="88"/>
      <c r="AM215" s="88"/>
      <c r="AN215" s="75"/>
      <c r="AO215" s="89"/>
      <c r="AP215" s="93"/>
      <c r="AQ215" s="84"/>
    </row>
    <row r="216" spans="2:43" ht="39.950000000000003" customHeight="1" thickTop="1" thickBot="1" x14ac:dyDescent="0.3">
      <c r="B216" s="78"/>
      <c r="C216" s="75"/>
      <c r="D216" s="75"/>
      <c r="E216" s="75"/>
      <c r="F216" s="10" t="str">
        <f>IF(Tabla1[[#This Row],[Nombre del Contrato]]="","",IF(VLOOKUP(Tabla1[[#This Row],[Nombre del Contrato]],Tabla3[],31,FALSE)="","#N/A",IFERROR(VLOOKUP(Tabla1[[#This Row],[Nombre del Contrato]],Tabla3[],31,FALSE),"#N/A")))</f>
        <v/>
      </c>
      <c r="G216" s="10" t="str">
        <f>IF(Tabla1[[#This Row],[Nombre del Contrato]]="","",IF(VLOOKUP(Tabla1[[#This Row],[Nombre del Contrato]],Tabla3[],20,FALSE)="","#N/A",IFERROR(VLOOKUP(Tabla1[[#This Row],[Nombre del Contrato]],Tabla3[],20,FALSE),"#N/A")))</f>
        <v/>
      </c>
      <c r="H216" s="47" t="str">
        <f>IF(Tabla1[[#This Row],[Nombre del Contrato]]="","",IF(VLOOKUP(Tabla1[[#This Row],[Nombre del Contrato]],Tabla3[],22,FALSE)="","#N/A",IFERROR(VLOOKUP(Tabla1[[#This Row],[Nombre del Contrato]],Tabla3[],22,FALSE),"#N/A")))</f>
        <v/>
      </c>
      <c r="I216" s="81"/>
      <c r="J216" s="81"/>
      <c r="K216" s="75"/>
      <c r="L216" s="10" t="str">
        <f>IF(Tabla1[[#This Row],[Nombre del Contrato]]="","",IF(VLOOKUP(Tabla1[[#This Row],[Nombre del Contrato]],Tabla3[],6,FALSE)="","#N/A",IFERROR(VLOOKUP(Tabla1[[#This Row],[Nombre del Contrato]],Tabla3[],6,FALSE),"#N/A")))</f>
        <v/>
      </c>
      <c r="M216" s="55" t="str">
        <f>IF(Tabla1[[#This Row],[Nombre del Contrato]]="","",IF(VLOOKUP(Tabla1[[#This Row],[Nombre del Contrato]],Tabla3[],19,FALSE)="","#N/A",IFERROR(VLOOKUP(Tabla1[[#This Row],[Nombre del Contrato]],Tabla3[],19,FALSE),"#N/A")))</f>
        <v/>
      </c>
      <c r="N216" s="75"/>
      <c r="O216" s="75"/>
      <c r="P216" s="75"/>
      <c r="Q216" s="75"/>
      <c r="R216" s="75"/>
      <c r="S216" s="75"/>
      <c r="T216" s="75"/>
      <c r="U216" s="75"/>
      <c r="V216" s="75"/>
      <c r="W216" s="75"/>
      <c r="X216" s="75"/>
      <c r="Y216" s="75"/>
      <c r="Z216" s="75"/>
      <c r="AA216" s="75"/>
      <c r="AB216" s="75"/>
      <c r="AC216" s="75"/>
      <c r="AD216" s="75" t="str">
        <f>IF(SUM(Tabla1[[#This Row],[Primera Infancia]:[Adulto Mayor]])=0,"",SUM(Tabla1[[#This Row],[Primera Infancia]:[Adulto Mayor]]))</f>
        <v/>
      </c>
      <c r="AE216" s="75"/>
      <c r="AF216" s="75"/>
      <c r="AG216" s="10"/>
      <c r="AH216" s="10"/>
      <c r="AI216" s="88"/>
      <c r="AJ216" s="88"/>
      <c r="AK216" s="88"/>
      <c r="AL216" s="88"/>
      <c r="AM216" s="88"/>
      <c r="AN216" s="75"/>
      <c r="AO216" s="89"/>
      <c r="AP216" s="93"/>
      <c r="AQ216" s="84"/>
    </row>
    <row r="217" spans="2:43" ht="39.950000000000003" customHeight="1" thickTop="1" thickBot="1" x14ac:dyDescent="0.3">
      <c r="B217" s="78"/>
      <c r="C217" s="75"/>
      <c r="D217" s="75"/>
      <c r="E217" s="75"/>
      <c r="F217" s="10" t="str">
        <f>IF(Tabla1[[#This Row],[Nombre del Contrato]]="","",IF(VLOOKUP(Tabla1[[#This Row],[Nombre del Contrato]],Tabla3[],31,FALSE)="","#N/A",IFERROR(VLOOKUP(Tabla1[[#This Row],[Nombre del Contrato]],Tabla3[],31,FALSE),"#N/A")))</f>
        <v/>
      </c>
      <c r="G217" s="10" t="str">
        <f>IF(Tabla1[[#This Row],[Nombre del Contrato]]="","",IF(VLOOKUP(Tabla1[[#This Row],[Nombre del Contrato]],Tabla3[],20,FALSE)="","#N/A",IFERROR(VLOOKUP(Tabla1[[#This Row],[Nombre del Contrato]],Tabla3[],20,FALSE),"#N/A")))</f>
        <v/>
      </c>
      <c r="H217" s="47" t="str">
        <f>IF(Tabla1[[#This Row],[Nombre del Contrato]]="","",IF(VLOOKUP(Tabla1[[#This Row],[Nombre del Contrato]],Tabla3[],22,FALSE)="","#N/A",IFERROR(VLOOKUP(Tabla1[[#This Row],[Nombre del Contrato]],Tabla3[],22,FALSE),"#N/A")))</f>
        <v/>
      </c>
      <c r="I217" s="81"/>
      <c r="J217" s="81"/>
      <c r="K217" s="75"/>
      <c r="L217" s="10" t="str">
        <f>IF(Tabla1[[#This Row],[Nombre del Contrato]]="","",IF(VLOOKUP(Tabla1[[#This Row],[Nombre del Contrato]],Tabla3[],6,FALSE)="","#N/A",IFERROR(VLOOKUP(Tabla1[[#This Row],[Nombre del Contrato]],Tabla3[],6,FALSE),"#N/A")))</f>
        <v/>
      </c>
      <c r="M217" s="55" t="str">
        <f>IF(Tabla1[[#This Row],[Nombre del Contrato]]="","",IF(VLOOKUP(Tabla1[[#This Row],[Nombre del Contrato]],Tabla3[],19,FALSE)="","#N/A",IFERROR(VLOOKUP(Tabla1[[#This Row],[Nombre del Contrato]],Tabla3[],19,FALSE),"#N/A")))</f>
        <v/>
      </c>
      <c r="N217" s="75"/>
      <c r="O217" s="75"/>
      <c r="P217" s="75"/>
      <c r="Q217" s="75"/>
      <c r="R217" s="75"/>
      <c r="S217" s="75"/>
      <c r="T217" s="75"/>
      <c r="U217" s="75"/>
      <c r="V217" s="75"/>
      <c r="W217" s="75"/>
      <c r="X217" s="75"/>
      <c r="Y217" s="75"/>
      <c r="Z217" s="75"/>
      <c r="AA217" s="75"/>
      <c r="AB217" s="75"/>
      <c r="AC217" s="75"/>
      <c r="AD217" s="75" t="str">
        <f>IF(SUM(Tabla1[[#This Row],[Primera Infancia]:[Adulto Mayor]])=0,"",SUM(Tabla1[[#This Row],[Primera Infancia]:[Adulto Mayor]]))</f>
        <v/>
      </c>
      <c r="AE217" s="75"/>
      <c r="AF217" s="75"/>
      <c r="AG217" s="10"/>
      <c r="AH217" s="10"/>
      <c r="AI217" s="88"/>
      <c r="AJ217" s="88"/>
      <c r="AK217" s="88"/>
      <c r="AL217" s="88"/>
      <c r="AM217" s="88"/>
      <c r="AN217" s="75"/>
      <c r="AO217" s="89"/>
      <c r="AP217" s="93"/>
      <c r="AQ217" s="84"/>
    </row>
    <row r="218" spans="2:43" ht="39.950000000000003" customHeight="1" thickTop="1" thickBot="1" x14ac:dyDescent="0.3">
      <c r="B218" s="78"/>
      <c r="C218" s="75"/>
      <c r="D218" s="75"/>
      <c r="E218" s="75"/>
      <c r="F218" s="10" t="str">
        <f>IF(Tabla1[[#This Row],[Nombre del Contrato]]="","",IF(VLOOKUP(Tabla1[[#This Row],[Nombre del Contrato]],Tabla3[],31,FALSE)="","#N/A",IFERROR(VLOOKUP(Tabla1[[#This Row],[Nombre del Contrato]],Tabla3[],31,FALSE),"#N/A")))</f>
        <v/>
      </c>
      <c r="G218" s="10" t="str">
        <f>IF(Tabla1[[#This Row],[Nombre del Contrato]]="","",IF(VLOOKUP(Tabla1[[#This Row],[Nombre del Contrato]],Tabla3[],20,FALSE)="","#N/A",IFERROR(VLOOKUP(Tabla1[[#This Row],[Nombre del Contrato]],Tabla3[],20,FALSE),"#N/A")))</f>
        <v/>
      </c>
      <c r="H218" s="47" t="str">
        <f>IF(Tabla1[[#This Row],[Nombre del Contrato]]="","",IF(VLOOKUP(Tabla1[[#This Row],[Nombre del Contrato]],Tabla3[],22,FALSE)="","#N/A",IFERROR(VLOOKUP(Tabla1[[#This Row],[Nombre del Contrato]],Tabla3[],22,FALSE),"#N/A")))</f>
        <v/>
      </c>
      <c r="I218" s="81"/>
      <c r="J218" s="81"/>
      <c r="K218" s="75"/>
      <c r="L218" s="10" t="str">
        <f>IF(Tabla1[[#This Row],[Nombre del Contrato]]="","",IF(VLOOKUP(Tabla1[[#This Row],[Nombre del Contrato]],Tabla3[],6,FALSE)="","#N/A",IFERROR(VLOOKUP(Tabla1[[#This Row],[Nombre del Contrato]],Tabla3[],6,FALSE),"#N/A")))</f>
        <v/>
      </c>
      <c r="M218" s="55" t="str">
        <f>IF(Tabla1[[#This Row],[Nombre del Contrato]]="","",IF(VLOOKUP(Tabla1[[#This Row],[Nombre del Contrato]],Tabla3[],19,FALSE)="","#N/A",IFERROR(VLOOKUP(Tabla1[[#This Row],[Nombre del Contrato]],Tabla3[],19,FALSE),"#N/A")))</f>
        <v/>
      </c>
      <c r="N218" s="75"/>
      <c r="O218" s="75"/>
      <c r="P218" s="75"/>
      <c r="Q218" s="75"/>
      <c r="R218" s="75"/>
      <c r="S218" s="75"/>
      <c r="T218" s="75"/>
      <c r="U218" s="75"/>
      <c r="V218" s="75"/>
      <c r="W218" s="75"/>
      <c r="X218" s="75"/>
      <c r="Y218" s="75"/>
      <c r="Z218" s="75"/>
      <c r="AA218" s="75"/>
      <c r="AB218" s="75"/>
      <c r="AC218" s="75"/>
      <c r="AD218" s="75" t="str">
        <f>IF(SUM(Tabla1[[#This Row],[Primera Infancia]:[Adulto Mayor]])=0,"",SUM(Tabla1[[#This Row],[Primera Infancia]:[Adulto Mayor]]))</f>
        <v/>
      </c>
      <c r="AE218" s="75"/>
      <c r="AF218" s="75"/>
      <c r="AG218" s="10"/>
      <c r="AH218" s="10"/>
      <c r="AI218" s="88"/>
      <c r="AJ218" s="88"/>
      <c r="AK218" s="88"/>
      <c r="AL218" s="88"/>
      <c r="AM218" s="88"/>
      <c r="AN218" s="75"/>
      <c r="AO218" s="89"/>
      <c r="AP218" s="93"/>
      <c r="AQ218" s="84"/>
    </row>
    <row r="219" spans="2:43" ht="39.950000000000003" customHeight="1" thickTop="1" thickBot="1" x14ac:dyDescent="0.3">
      <c r="B219" s="78"/>
      <c r="C219" s="75"/>
      <c r="D219" s="75"/>
      <c r="E219" s="75"/>
      <c r="F219" s="10" t="str">
        <f>IF(Tabla1[[#This Row],[Nombre del Contrato]]="","",IF(VLOOKUP(Tabla1[[#This Row],[Nombre del Contrato]],Tabla3[],31,FALSE)="","#N/A",IFERROR(VLOOKUP(Tabla1[[#This Row],[Nombre del Contrato]],Tabla3[],31,FALSE),"#N/A")))</f>
        <v/>
      </c>
      <c r="G219" s="10" t="str">
        <f>IF(Tabla1[[#This Row],[Nombre del Contrato]]="","",IF(VLOOKUP(Tabla1[[#This Row],[Nombre del Contrato]],Tabla3[],20,FALSE)="","#N/A",IFERROR(VLOOKUP(Tabla1[[#This Row],[Nombre del Contrato]],Tabla3[],20,FALSE),"#N/A")))</f>
        <v/>
      </c>
      <c r="H219" s="47" t="str">
        <f>IF(Tabla1[[#This Row],[Nombre del Contrato]]="","",IF(VLOOKUP(Tabla1[[#This Row],[Nombre del Contrato]],Tabla3[],22,FALSE)="","#N/A",IFERROR(VLOOKUP(Tabla1[[#This Row],[Nombre del Contrato]],Tabla3[],22,FALSE),"#N/A")))</f>
        <v/>
      </c>
      <c r="I219" s="81"/>
      <c r="J219" s="81"/>
      <c r="K219" s="75"/>
      <c r="L219" s="10" t="str">
        <f>IF(Tabla1[[#This Row],[Nombre del Contrato]]="","",IF(VLOOKUP(Tabla1[[#This Row],[Nombre del Contrato]],Tabla3[],6,FALSE)="","#N/A",IFERROR(VLOOKUP(Tabla1[[#This Row],[Nombre del Contrato]],Tabla3[],6,FALSE),"#N/A")))</f>
        <v/>
      </c>
      <c r="M219" s="55" t="str">
        <f>IF(Tabla1[[#This Row],[Nombre del Contrato]]="","",IF(VLOOKUP(Tabla1[[#This Row],[Nombre del Contrato]],Tabla3[],19,FALSE)="","#N/A",IFERROR(VLOOKUP(Tabla1[[#This Row],[Nombre del Contrato]],Tabla3[],19,FALSE),"#N/A")))</f>
        <v/>
      </c>
      <c r="N219" s="75"/>
      <c r="O219" s="75"/>
      <c r="P219" s="75"/>
      <c r="Q219" s="75"/>
      <c r="R219" s="75"/>
      <c r="S219" s="75"/>
      <c r="T219" s="75"/>
      <c r="U219" s="75"/>
      <c r="V219" s="75"/>
      <c r="W219" s="75"/>
      <c r="X219" s="75"/>
      <c r="Y219" s="75"/>
      <c r="Z219" s="75"/>
      <c r="AA219" s="75"/>
      <c r="AB219" s="75"/>
      <c r="AC219" s="75"/>
      <c r="AD219" s="75" t="str">
        <f>IF(SUM(Tabla1[[#This Row],[Primera Infancia]:[Adulto Mayor]])=0,"",SUM(Tabla1[[#This Row],[Primera Infancia]:[Adulto Mayor]]))</f>
        <v/>
      </c>
      <c r="AE219" s="75"/>
      <c r="AF219" s="75"/>
      <c r="AG219" s="10"/>
      <c r="AH219" s="10"/>
      <c r="AI219" s="88"/>
      <c r="AJ219" s="88"/>
      <c r="AK219" s="88"/>
      <c r="AL219" s="88"/>
      <c r="AM219" s="88"/>
      <c r="AN219" s="75"/>
      <c r="AO219" s="89"/>
      <c r="AP219" s="93"/>
      <c r="AQ219" s="84"/>
    </row>
    <row r="220" spans="2:43" ht="39.950000000000003" customHeight="1" thickTop="1" thickBot="1" x14ac:dyDescent="0.3">
      <c r="B220" s="78"/>
      <c r="C220" s="75"/>
      <c r="D220" s="75"/>
      <c r="E220" s="75"/>
      <c r="F220" s="10" t="str">
        <f>IF(Tabla1[[#This Row],[Nombre del Contrato]]="","",IF(VLOOKUP(Tabla1[[#This Row],[Nombre del Contrato]],Tabla3[],31,FALSE)="","#N/A",IFERROR(VLOOKUP(Tabla1[[#This Row],[Nombre del Contrato]],Tabla3[],31,FALSE),"#N/A")))</f>
        <v/>
      </c>
      <c r="G220" s="10" t="str">
        <f>IF(Tabla1[[#This Row],[Nombre del Contrato]]="","",IF(VLOOKUP(Tabla1[[#This Row],[Nombre del Contrato]],Tabla3[],20,FALSE)="","#N/A",IFERROR(VLOOKUP(Tabla1[[#This Row],[Nombre del Contrato]],Tabla3[],20,FALSE),"#N/A")))</f>
        <v/>
      </c>
      <c r="H220" s="47" t="str">
        <f>IF(Tabla1[[#This Row],[Nombre del Contrato]]="","",IF(VLOOKUP(Tabla1[[#This Row],[Nombre del Contrato]],Tabla3[],22,FALSE)="","#N/A",IFERROR(VLOOKUP(Tabla1[[#This Row],[Nombre del Contrato]],Tabla3[],22,FALSE),"#N/A")))</f>
        <v/>
      </c>
      <c r="I220" s="81"/>
      <c r="J220" s="81"/>
      <c r="K220" s="75"/>
      <c r="L220" s="10" t="str">
        <f>IF(Tabla1[[#This Row],[Nombre del Contrato]]="","",IF(VLOOKUP(Tabla1[[#This Row],[Nombre del Contrato]],Tabla3[],6,FALSE)="","#N/A",IFERROR(VLOOKUP(Tabla1[[#This Row],[Nombre del Contrato]],Tabla3[],6,FALSE),"#N/A")))</f>
        <v/>
      </c>
      <c r="M220" s="55" t="str">
        <f>IF(Tabla1[[#This Row],[Nombre del Contrato]]="","",IF(VLOOKUP(Tabla1[[#This Row],[Nombre del Contrato]],Tabla3[],19,FALSE)="","#N/A",IFERROR(VLOOKUP(Tabla1[[#This Row],[Nombre del Contrato]],Tabla3[],19,FALSE),"#N/A")))</f>
        <v/>
      </c>
      <c r="N220" s="75"/>
      <c r="O220" s="75"/>
      <c r="P220" s="75"/>
      <c r="Q220" s="75"/>
      <c r="R220" s="75"/>
      <c r="S220" s="75"/>
      <c r="T220" s="75"/>
      <c r="U220" s="75"/>
      <c r="V220" s="75"/>
      <c r="W220" s="75"/>
      <c r="X220" s="75"/>
      <c r="Y220" s="75"/>
      <c r="Z220" s="75"/>
      <c r="AA220" s="75"/>
      <c r="AB220" s="75"/>
      <c r="AC220" s="75"/>
      <c r="AD220" s="75" t="str">
        <f>IF(SUM(Tabla1[[#This Row],[Primera Infancia]:[Adulto Mayor]])=0,"",SUM(Tabla1[[#This Row],[Primera Infancia]:[Adulto Mayor]]))</f>
        <v/>
      </c>
      <c r="AE220" s="75"/>
      <c r="AF220" s="75"/>
      <c r="AG220" s="10"/>
      <c r="AH220" s="10"/>
      <c r="AI220" s="88"/>
      <c r="AJ220" s="88"/>
      <c r="AK220" s="88"/>
      <c r="AL220" s="88"/>
      <c r="AM220" s="88"/>
      <c r="AN220" s="75"/>
      <c r="AO220" s="89"/>
      <c r="AP220" s="93"/>
      <c r="AQ220" s="84"/>
    </row>
    <row r="221" spans="2:43" ht="39.950000000000003" customHeight="1" thickTop="1" thickBot="1" x14ac:dyDescent="0.3">
      <c r="B221" s="78"/>
      <c r="C221" s="75"/>
      <c r="D221" s="75"/>
      <c r="E221" s="75"/>
      <c r="F221" s="10" t="str">
        <f>IF(Tabla1[[#This Row],[Nombre del Contrato]]="","",IF(VLOOKUP(Tabla1[[#This Row],[Nombre del Contrato]],Tabla3[],31,FALSE)="","#N/A",IFERROR(VLOOKUP(Tabla1[[#This Row],[Nombre del Contrato]],Tabla3[],31,FALSE),"#N/A")))</f>
        <v/>
      </c>
      <c r="G221" s="10" t="str">
        <f>IF(Tabla1[[#This Row],[Nombre del Contrato]]="","",IF(VLOOKUP(Tabla1[[#This Row],[Nombre del Contrato]],Tabla3[],20,FALSE)="","#N/A",IFERROR(VLOOKUP(Tabla1[[#This Row],[Nombre del Contrato]],Tabla3[],20,FALSE),"#N/A")))</f>
        <v/>
      </c>
      <c r="H221" s="47" t="str">
        <f>IF(Tabla1[[#This Row],[Nombre del Contrato]]="","",IF(VLOOKUP(Tabla1[[#This Row],[Nombre del Contrato]],Tabla3[],22,FALSE)="","#N/A",IFERROR(VLOOKUP(Tabla1[[#This Row],[Nombre del Contrato]],Tabla3[],22,FALSE),"#N/A")))</f>
        <v/>
      </c>
      <c r="I221" s="81"/>
      <c r="J221" s="81"/>
      <c r="K221" s="75"/>
      <c r="L221" s="10" t="str">
        <f>IF(Tabla1[[#This Row],[Nombre del Contrato]]="","",IF(VLOOKUP(Tabla1[[#This Row],[Nombre del Contrato]],Tabla3[],6,FALSE)="","#N/A",IFERROR(VLOOKUP(Tabla1[[#This Row],[Nombre del Contrato]],Tabla3[],6,FALSE),"#N/A")))</f>
        <v/>
      </c>
      <c r="M221" s="55" t="str">
        <f>IF(Tabla1[[#This Row],[Nombre del Contrato]]="","",IF(VLOOKUP(Tabla1[[#This Row],[Nombre del Contrato]],Tabla3[],19,FALSE)="","#N/A",IFERROR(VLOOKUP(Tabla1[[#This Row],[Nombre del Contrato]],Tabla3[],19,FALSE),"#N/A")))</f>
        <v/>
      </c>
      <c r="N221" s="75"/>
      <c r="O221" s="75"/>
      <c r="P221" s="75"/>
      <c r="Q221" s="75"/>
      <c r="R221" s="75"/>
      <c r="S221" s="75"/>
      <c r="T221" s="75"/>
      <c r="U221" s="75"/>
      <c r="V221" s="75"/>
      <c r="W221" s="75"/>
      <c r="X221" s="75"/>
      <c r="Y221" s="75"/>
      <c r="Z221" s="75"/>
      <c r="AA221" s="75"/>
      <c r="AB221" s="75"/>
      <c r="AC221" s="75"/>
      <c r="AD221" s="75" t="str">
        <f>IF(SUM(Tabla1[[#This Row],[Primera Infancia]:[Adulto Mayor]])=0,"",SUM(Tabla1[[#This Row],[Primera Infancia]:[Adulto Mayor]]))</f>
        <v/>
      </c>
      <c r="AE221" s="75"/>
      <c r="AF221" s="75"/>
      <c r="AG221" s="10"/>
      <c r="AH221" s="10"/>
      <c r="AI221" s="88"/>
      <c r="AJ221" s="88"/>
      <c r="AK221" s="88"/>
      <c r="AL221" s="88"/>
      <c r="AM221" s="88"/>
      <c r="AN221" s="75"/>
      <c r="AO221" s="89"/>
      <c r="AP221" s="93"/>
      <c r="AQ221" s="84"/>
    </row>
    <row r="222" spans="2:43" ht="39.950000000000003" customHeight="1" thickTop="1" thickBot="1" x14ac:dyDescent="0.3">
      <c r="B222" s="78"/>
      <c r="C222" s="75"/>
      <c r="D222" s="75"/>
      <c r="E222" s="75"/>
      <c r="F222" s="10" t="str">
        <f>IF(Tabla1[[#This Row],[Nombre del Contrato]]="","",IF(VLOOKUP(Tabla1[[#This Row],[Nombre del Contrato]],Tabla3[],31,FALSE)="","#N/A",IFERROR(VLOOKUP(Tabla1[[#This Row],[Nombre del Contrato]],Tabla3[],31,FALSE),"#N/A")))</f>
        <v/>
      </c>
      <c r="G222" s="10" t="str">
        <f>IF(Tabla1[[#This Row],[Nombre del Contrato]]="","",IF(VLOOKUP(Tabla1[[#This Row],[Nombre del Contrato]],Tabla3[],20,FALSE)="","#N/A",IFERROR(VLOOKUP(Tabla1[[#This Row],[Nombre del Contrato]],Tabla3[],20,FALSE),"#N/A")))</f>
        <v/>
      </c>
      <c r="H222" s="47" t="str">
        <f>IF(Tabla1[[#This Row],[Nombre del Contrato]]="","",IF(VLOOKUP(Tabla1[[#This Row],[Nombre del Contrato]],Tabla3[],22,FALSE)="","#N/A",IFERROR(VLOOKUP(Tabla1[[#This Row],[Nombre del Contrato]],Tabla3[],22,FALSE),"#N/A")))</f>
        <v/>
      </c>
      <c r="I222" s="81"/>
      <c r="J222" s="81"/>
      <c r="K222" s="75"/>
      <c r="L222" s="10" t="str">
        <f>IF(Tabla1[[#This Row],[Nombre del Contrato]]="","",IF(VLOOKUP(Tabla1[[#This Row],[Nombre del Contrato]],Tabla3[],6,FALSE)="","#N/A",IFERROR(VLOOKUP(Tabla1[[#This Row],[Nombre del Contrato]],Tabla3[],6,FALSE),"#N/A")))</f>
        <v/>
      </c>
      <c r="M222" s="55" t="str">
        <f>IF(Tabla1[[#This Row],[Nombre del Contrato]]="","",IF(VLOOKUP(Tabla1[[#This Row],[Nombre del Contrato]],Tabla3[],19,FALSE)="","#N/A",IFERROR(VLOOKUP(Tabla1[[#This Row],[Nombre del Contrato]],Tabla3[],19,FALSE),"#N/A")))</f>
        <v/>
      </c>
      <c r="N222" s="75"/>
      <c r="O222" s="75"/>
      <c r="P222" s="75"/>
      <c r="Q222" s="75"/>
      <c r="R222" s="75"/>
      <c r="S222" s="75"/>
      <c r="T222" s="75"/>
      <c r="U222" s="75"/>
      <c r="V222" s="75"/>
      <c r="W222" s="75"/>
      <c r="X222" s="75"/>
      <c r="Y222" s="75"/>
      <c r="Z222" s="75"/>
      <c r="AA222" s="75"/>
      <c r="AB222" s="75"/>
      <c r="AC222" s="75"/>
      <c r="AD222" s="75" t="str">
        <f>IF(SUM(Tabla1[[#This Row],[Primera Infancia]:[Adulto Mayor]])=0,"",SUM(Tabla1[[#This Row],[Primera Infancia]:[Adulto Mayor]]))</f>
        <v/>
      </c>
      <c r="AE222" s="75"/>
      <c r="AF222" s="75"/>
      <c r="AG222" s="10"/>
      <c r="AH222" s="10"/>
      <c r="AI222" s="88"/>
      <c r="AJ222" s="88"/>
      <c r="AK222" s="88"/>
      <c r="AL222" s="88"/>
      <c r="AM222" s="88"/>
      <c r="AN222" s="75"/>
      <c r="AO222" s="89"/>
      <c r="AP222" s="93"/>
      <c r="AQ222" s="84"/>
    </row>
    <row r="223" spans="2:43" ht="39.950000000000003" customHeight="1" thickTop="1" thickBot="1" x14ac:dyDescent="0.3">
      <c r="B223" s="78"/>
      <c r="C223" s="75"/>
      <c r="D223" s="75"/>
      <c r="E223" s="75"/>
      <c r="F223" s="10" t="str">
        <f>IF(Tabla1[[#This Row],[Nombre del Contrato]]="","",IF(VLOOKUP(Tabla1[[#This Row],[Nombre del Contrato]],Tabla3[],31,FALSE)="","#N/A",IFERROR(VLOOKUP(Tabla1[[#This Row],[Nombre del Contrato]],Tabla3[],31,FALSE),"#N/A")))</f>
        <v/>
      </c>
      <c r="G223" s="10" t="str">
        <f>IF(Tabla1[[#This Row],[Nombre del Contrato]]="","",IF(VLOOKUP(Tabla1[[#This Row],[Nombre del Contrato]],Tabla3[],20,FALSE)="","#N/A",IFERROR(VLOOKUP(Tabla1[[#This Row],[Nombre del Contrato]],Tabla3[],20,FALSE),"#N/A")))</f>
        <v/>
      </c>
      <c r="H223" s="47" t="str">
        <f>IF(Tabla1[[#This Row],[Nombre del Contrato]]="","",IF(VLOOKUP(Tabla1[[#This Row],[Nombre del Contrato]],Tabla3[],22,FALSE)="","#N/A",IFERROR(VLOOKUP(Tabla1[[#This Row],[Nombre del Contrato]],Tabla3[],22,FALSE),"#N/A")))</f>
        <v/>
      </c>
      <c r="I223" s="81"/>
      <c r="J223" s="81"/>
      <c r="K223" s="75"/>
      <c r="L223" s="10" t="str">
        <f>IF(Tabla1[[#This Row],[Nombre del Contrato]]="","",IF(VLOOKUP(Tabla1[[#This Row],[Nombre del Contrato]],Tabla3[],6,FALSE)="","#N/A",IFERROR(VLOOKUP(Tabla1[[#This Row],[Nombre del Contrato]],Tabla3[],6,FALSE),"#N/A")))</f>
        <v/>
      </c>
      <c r="M223" s="55" t="str">
        <f>IF(Tabla1[[#This Row],[Nombre del Contrato]]="","",IF(VLOOKUP(Tabla1[[#This Row],[Nombre del Contrato]],Tabla3[],19,FALSE)="","#N/A",IFERROR(VLOOKUP(Tabla1[[#This Row],[Nombre del Contrato]],Tabla3[],19,FALSE),"#N/A")))</f>
        <v/>
      </c>
      <c r="N223" s="75"/>
      <c r="O223" s="75"/>
      <c r="P223" s="75"/>
      <c r="Q223" s="75"/>
      <c r="R223" s="75"/>
      <c r="S223" s="75"/>
      <c r="T223" s="75"/>
      <c r="U223" s="75"/>
      <c r="V223" s="75"/>
      <c r="W223" s="75"/>
      <c r="X223" s="75"/>
      <c r="Y223" s="75"/>
      <c r="Z223" s="75"/>
      <c r="AA223" s="75"/>
      <c r="AB223" s="75"/>
      <c r="AC223" s="75"/>
      <c r="AD223" s="75" t="str">
        <f>IF(SUM(Tabla1[[#This Row],[Primera Infancia]:[Adulto Mayor]])=0,"",SUM(Tabla1[[#This Row],[Primera Infancia]:[Adulto Mayor]]))</f>
        <v/>
      </c>
      <c r="AE223" s="75"/>
      <c r="AF223" s="75"/>
      <c r="AG223" s="10"/>
      <c r="AH223" s="10"/>
      <c r="AI223" s="88"/>
      <c r="AJ223" s="88"/>
      <c r="AK223" s="88"/>
      <c r="AL223" s="88"/>
      <c r="AM223" s="88"/>
      <c r="AN223" s="75"/>
      <c r="AO223" s="89"/>
      <c r="AP223" s="93"/>
      <c r="AQ223" s="84"/>
    </row>
    <row r="224" spans="2:43" ht="39.950000000000003" customHeight="1" thickTop="1" thickBot="1" x14ac:dyDescent="0.3">
      <c r="B224" s="78"/>
      <c r="C224" s="75"/>
      <c r="D224" s="75"/>
      <c r="E224" s="75"/>
      <c r="F224" s="10" t="str">
        <f>IF(Tabla1[[#This Row],[Nombre del Contrato]]="","",IF(VLOOKUP(Tabla1[[#This Row],[Nombre del Contrato]],Tabla3[],31,FALSE)="","#N/A",IFERROR(VLOOKUP(Tabla1[[#This Row],[Nombre del Contrato]],Tabla3[],31,FALSE),"#N/A")))</f>
        <v/>
      </c>
      <c r="G224" s="10" t="str">
        <f>IF(Tabla1[[#This Row],[Nombre del Contrato]]="","",IF(VLOOKUP(Tabla1[[#This Row],[Nombre del Contrato]],Tabla3[],20,FALSE)="","#N/A",IFERROR(VLOOKUP(Tabla1[[#This Row],[Nombre del Contrato]],Tabla3[],20,FALSE),"#N/A")))</f>
        <v/>
      </c>
      <c r="H224" s="47" t="str">
        <f>IF(Tabla1[[#This Row],[Nombre del Contrato]]="","",IF(VLOOKUP(Tabla1[[#This Row],[Nombre del Contrato]],Tabla3[],22,FALSE)="","#N/A",IFERROR(VLOOKUP(Tabla1[[#This Row],[Nombre del Contrato]],Tabla3[],22,FALSE),"#N/A")))</f>
        <v/>
      </c>
      <c r="I224" s="81"/>
      <c r="J224" s="81"/>
      <c r="K224" s="75"/>
      <c r="L224" s="10" t="str">
        <f>IF(Tabla1[[#This Row],[Nombre del Contrato]]="","",IF(VLOOKUP(Tabla1[[#This Row],[Nombre del Contrato]],Tabla3[],6,FALSE)="","#N/A",IFERROR(VLOOKUP(Tabla1[[#This Row],[Nombre del Contrato]],Tabla3[],6,FALSE),"#N/A")))</f>
        <v/>
      </c>
      <c r="M224" s="55" t="str">
        <f>IF(Tabla1[[#This Row],[Nombre del Contrato]]="","",IF(VLOOKUP(Tabla1[[#This Row],[Nombre del Contrato]],Tabla3[],19,FALSE)="","#N/A",IFERROR(VLOOKUP(Tabla1[[#This Row],[Nombre del Contrato]],Tabla3[],19,FALSE),"#N/A")))</f>
        <v/>
      </c>
      <c r="N224" s="75"/>
      <c r="O224" s="75"/>
      <c r="P224" s="75"/>
      <c r="Q224" s="75"/>
      <c r="R224" s="75"/>
      <c r="S224" s="75"/>
      <c r="T224" s="75"/>
      <c r="U224" s="75"/>
      <c r="V224" s="75"/>
      <c r="W224" s="75"/>
      <c r="X224" s="75"/>
      <c r="Y224" s="75"/>
      <c r="Z224" s="75"/>
      <c r="AA224" s="75"/>
      <c r="AB224" s="75"/>
      <c r="AC224" s="75"/>
      <c r="AD224" s="75" t="str">
        <f>IF(SUM(Tabla1[[#This Row],[Primera Infancia]:[Adulto Mayor]])=0,"",SUM(Tabla1[[#This Row],[Primera Infancia]:[Adulto Mayor]]))</f>
        <v/>
      </c>
      <c r="AE224" s="75"/>
      <c r="AF224" s="75"/>
      <c r="AG224" s="10"/>
      <c r="AH224" s="10"/>
      <c r="AI224" s="88"/>
      <c r="AJ224" s="88"/>
      <c r="AK224" s="88"/>
      <c r="AL224" s="88"/>
      <c r="AM224" s="88"/>
      <c r="AN224" s="75"/>
      <c r="AO224" s="89"/>
      <c r="AP224" s="93"/>
      <c r="AQ224" s="84"/>
    </row>
    <row r="225" spans="2:43" ht="39.950000000000003" customHeight="1" thickTop="1" thickBot="1" x14ac:dyDescent="0.3">
      <c r="B225" s="78"/>
      <c r="C225" s="75"/>
      <c r="D225" s="75"/>
      <c r="E225" s="75"/>
      <c r="F225" s="10" t="str">
        <f>IF(Tabla1[[#This Row],[Nombre del Contrato]]="","",IF(VLOOKUP(Tabla1[[#This Row],[Nombre del Contrato]],Tabla3[],31,FALSE)="","#N/A",IFERROR(VLOOKUP(Tabla1[[#This Row],[Nombre del Contrato]],Tabla3[],31,FALSE),"#N/A")))</f>
        <v/>
      </c>
      <c r="G225" s="10" t="str">
        <f>IF(Tabla1[[#This Row],[Nombre del Contrato]]="","",IF(VLOOKUP(Tabla1[[#This Row],[Nombre del Contrato]],Tabla3[],20,FALSE)="","#N/A",IFERROR(VLOOKUP(Tabla1[[#This Row],[Nombre del Contrato]],Tabla3[],20,FALSE),"#N/A")))</f>
        <v/>
      </c>
      <c r="H225" s="47" t="str">
        <f>IF(Tabla1[[#This Row],[Nombre del Contrato]]="","",IF(VLOOKUP(Tabla1[[#This Row],[Nombre del Contrato]],Tabla3[],22,FALSE)="","#N/A",IFERROR(VLOOKUP(Tabla1[[#This Row],[Nombre del Contrato]],Tabla3[],22,FALSE),"#N/A")))</f>
        <v/>
      </c>
      <c r="I225" s="81"/>
      <c r="J225" s="81"/>
      <c r="K225" s="75"/>
      <c r="L225" s="10" t="str">
        <f>IF(Tabla1[[#This Row],[Nombre del Contrato]]="","",IF(VLOOKUP(Tabla1[[#This Row],[Nombre del Contrato]],Tabla3[],6,FALSE)="","#N/A",IFERROR(VLOOKUP(Tabla1[[#This Row],[Nombre del Contrato]],Tabla3[],6,FALSE),"#N/A")))</f>
        <v/>
      </c>
      <c r="M225" s="55" t="str">
        <f>IF(Tabla1[[#This Row],[Nombre del Contrato]]="","",IF(VLOOKUP(Tabla1[[#This Row],[Nombre del Contrato]],Tabla3[],19,FALSE)="","#N/A",IFERROR(VLOOKUP(Tabla1[[#This Row],[Nombre del Contrato]],Tabla3[],19,FALSE),"#N/A")))</f>
        <v/>
      </c>
      <c r="N225" s="75"/>
      <c r="O225" s="75"/>
      <c r="P225" s="75"/>
      <c r="Q225" s="75"/>
      <c r="R225" s="75"/>
      <c r="S225" s="75"/>
      <c r="T225" s="75"/>
      <c r="U225" s="75"/>
      <c r="V225" s="75"/>
      <c r="W225" s="75"/>
      <c r="X225" s="75"/>
      <c r="Y225" s="75"/>
      <c r="Z225" s="75"/>
      <c r="AA225" s="75"/>
      <c r="AB225" s="75"/>
      <c r="AC225" s="75"/>
      <c r="AD225" s="75" t="str">
        <f>IF(SUM(Tabla1[[#This Row],[Primera Infancia]:[Adulto Mayor]])=0,"",SUM(Tabla1[[#This Row],[Primera Infancia]:[Adulto Mayor]]))</f>
        <v/>
      </c>
      <c r="AE225" s="75"/>
      <c r="AF225" s="75"/>
      <c r="AG225" s="10"/>
      <c r="AH225" s="10"/>
      <c r="AI225" s="88"/>
      <c r="AJ225" s="88"/>
      <c r="AK225" s="88"/>
      <c r="AL225" s="88"/>
      <c r="AM225" s="88"/>
      <c r="AN225" s="75"/>
      <c r="AO225" s="89"/>
      <c r="AP225" s="93"/>
      <c r="AQ225" s="84"/>
    </row>
    <row r="226" spans="2:43" ht="39.950000000000003" customHeight="1" thickTop="1" thickBot="1" x14ac:dyDescent="0.3">
      <c r="B226" s="78"/>
      <c r="C226" s="75"/>
      <c r="D226" s="75"/>
      <c r="E226" s="75"/>
      <c r="F226" s="10" t="str">
        <f>IF(Tabla1[[#This Row],[Nombre del Contrato]]="","",IF(VLOOKUP(Tabla1[[#This Row],[Nombre del Contrato]],Tabla3[],31,FALSE)="","#N/A",IFERROR(VLOOKUP(Tabla1[[#This Row],[Nombre del Contrato]],Tabla3[],31,FALSE),"#N/A")))</f>
        <v/>
      </c>
      <c r="G226" s="10" t="str">
        <f>IF(Tabla1[[#This Row],[Nombre del Contrato]]="","",IF(VLOOKUP(Tabla1[[#This Row],[Nombre del Contrato]],Tabla3[],20,FALSE)="","#N/A",IFERROR(VLOOKUP(Tabla1[[#This Row],[Nombre del Contrato]],Tabla3[],20,FALSE),"#N/A")))</f>
        <v/>
      </c>
      <c r="H226" s="47" t="str">
        <f>IF(Tabla1[[#This Row],[Nombre del Contrato]]="","",IF(VLOOKUP(Tabla1[[#This Row],[Nombre del Contrato]],Tabla3[],22,FALSE)="","#N/A",IFERROR(VLOOKUP(Tabla1[[#This Row],[Nombre del Contrato]],Tabla3[],22,FALSE),"#N/A")))</f>
        <v/>
      </c>
      <c r="I226" s="81"/>
      <c r="J226" s="81"/>
      <c r="K226" s="75"/>
      <c r="L226" s="10" t="str">
        <f>IF(Tabla1[[#This Row],[Nombre del Contrato]]="","",IF(VLOOKUP(Tabla1[[#This Row],[Nombre del Contrato]],Tabla3[],6,FALSE)="","#N/A",IFERROR(VLOOKUP(Tabla1[[#This Row],[Nombre del Contrato]],Tabla3[],6,FALSE),"#N/A")))</f>
        <v/>
      </c>
      <c r="M226" s="55" t="str">
        <f>IF(Tabla1[[#This Row],[Nombre del Contrato]]="","",IF(VLOOKUP(Tabla1[[#This Row],[Nombre del Contrato]],Tabla3[],19,FALSE)="","#N/A",IFERROR(VLOOKUP(Tabla1[[#This Row],[Nombre del Contrato]],Tabla3[],19,FALSE),"#N/A")))</f>
        <v/>
      </c>
      <c r="N226" s="75"/>
      <c r="O226" s="75"/>
      <c r="P226" s="75"/>
      <c r="Q226" s="75"/>
      <c r="R226" s="75"/>
      <c r="S226" s="75"/>
      <c r="T226" s="75"/>
      <c r="U226" s="75"/>
      <c r="V226" s="75"/>
      <c r="W226" s="75"/>
      <c r="X226" s="75"/>
      <c r="Y226" s="75"/>
      <c r="Z226" s="75"/>
      <c r="AA226" s="75"/>
      <c r="AB226" s="75"/>
      <c r="AC226" s="75"/>
      <c r="AD226" s="75" t="str">
        <f>IF(SUM(Tabla1[[#This Row],[Primera Infancia]:[Adulto Mayor]])=0,"",SUM(Tabla1[[#This Row],[Primera Infancia]:[Adulto Mayor]]))</f>
        <v/>
      </c>
      <c r="AE226" s="75"/>
      <c r="AF226" s="75"/>
      <c r="AG226" s="10"/>
      <c r="AH226" s="10"/>
      <c r="AI226" s="88"/>
      <c r="AJ226" s="88"/>
      <c r="AK226" s="88"/>
      <c r="AL226" s="88"/>
      <c r="AM226" s="88"/>
      <c r="AN226" s="75"/>
      <c r="AO226" s="89"/>
      <c r="AP226" s="93"/>
      <c r="AQ226" s="84"/>
    </row>
    <row r="227" spans="2:43" ht="39.950000000000003" customHeight="1" thickTop="1" thickBot="1" x14ac:dyDescent="0.3">
      <c r="B227" s="78"/>
      <c r="C227" s="75"/>
      <c r="D227" s="75"/>
      <c r="E227" s="75"/>
      <c r="F227" s="10" t="str">
        <f>IF(Tabla1[[#This Row],[Nombre del Contrato]]="","",IF(VLOOKUP(Tabla1[[#This Row],[Nombre del Contrato]],Tabla3[],31,FALSE)="","#N/A",IFERROR(VLOOKUP(Tabla1[[#This Row],[Nombre del Contrato]],Tabla3[],31,FALSE),"#N/A")))</f>
        <v/>
      </c>
      <c r="G227" s="10" t="str">
        <f>IF(Tabla1[[#This Row],[Nombre del Contrato]]="","",IF(VLOOKUP(Tabla1[[#This Row],[Nombre del Contrato]],Tabla3[],20,FALSE)="","#N/A",IFERROR(VLOOKUP(Tabla1[[#This Row],[Nombre del Contrato]],Tabla3[],20,FALSE),"#N/A")))</f>
        <v/>
      </c>
      <c r="H227" s="47" t="str">
        <f>IF(Tabla1[[#This Row],[Nombre del Contrato]]="","",IF(VLOOKUP(Tabla1[[#This Row],[Nombre del Contrato]],Tabla3[],22,FALSE)="","#N/A",IFERROR(VLOOKUP(Tabla1[[#This Row],[Nombre del Contrato]],Tabla3[],22,FALSE),"#N/A")))</f>
        <v/>
      </c>
      <c r="I227" s="81"/>
      <c r="J227" s="81"/>
      <c r="K227" s="75"/>
      <c r="L227" s="10" t="str">
        <f>IF(Tabla1[[#This Row],[Nombre del Contrato]]="","",IF(VLOOKUP(Tabla1[[#This Row],[Nombre del Contrato]],Tabla3[],6,FALSE)="","#N/A",IFERROR(VLOOKUP(Tabla1[[#This Row],[Nombre del Contrato]],Tabla3[],6,FALSE),"#N/A")))</f>
        <v/>
      </c>
      <c r="M227" s="55" t="str">
        <f>IF(Tabla1[[#This Row],[Nombre del Contrato]]="","",IF(VLOOKUP(Tabla1[[#This Row],[Nombre del Contrato]],Tabla3[],19,FALSE)="","#N/A",IFERROR(VLOOKUP(Tabla1[[#This Row],[Nombre del Contrato]],Tabla3[],19,FALSE),"#N/A")))</f>
        <v/>
      </c>
      <c r="N227" s="75"/>
      <c r="O227" s="75"/>
      <c r="P227" s="75"/>
      <c r="Q227" s="75"/>
      <c r="R227" s="75"/>
      <c r="S227" s="75"/>
      <c r="T227" s="75"/>
      <c r="U227" s="75"/>
      <c r="V227" s="75"/>
      <c r="W227" s="75"/>
      <c r="X227" s="75"/>
      <c r="Y227" s="75"/>
      <c r="Z227" s="75"/>
      <c r="AA227" s="75"/>
      <c r="AB227" s="75"/>
      <c r="AC227" s="75"/>
      <c r="AD227" s="75" t="str">
        <f>IF(SUM(Tabla1[[#This Row],[Primera Infancia]:[Adulto Mayor]])=0,"",SUM(Tabla1[[#This Row],[Primera Infancia]:[Adulto Mayor]]))</f>
        <v/>
      </c>
      <c r="AE227" s="75"/>
      <c r="AF227" s="75"/>
      <c r="AG227" s="10"/>
      <c r="AH227" s="10"/>
      <c r="AI227" s="88"/>
      <c r="AJ227" s="88"/>
      <c r="AK227" s="88"/>
      <c r="AL227" s="88"/>
      <c r="AM227" s="88"/>
      <c r="AN227" s="75"/>
      <c r="AO227" s="89"/>
      <c r="AP227" s="93"/>
      <c r="AQ227" s="84"/>
    </row>
    <row r="228" spans="2:43" ht="39.950000000000003" customHeight="1" thickTop="1" thickBot="1" x14ac:dyDescent="0.3">
      <c r="B228" s="78"/>
      <c r="C228" s="75"/>
      <c r="D228" s="75"/>
      <c r="E228" s="75"/>
      <c r="F228" s="10" t="str">
        <f>IF(Tabla1[[#This Row],[Nombre del Contrato]]="","",IF(VLOOKUP(Tabla1[[#This Row],[Nombre del Contrato]],Tabla3[],31,FALSE)="","#N/A",IFERROR(VLOOKUP(Tabla1[[#This Row],[Nombre del Contrato]],Tabla3[],31,FALSE),"#N/A")))</f>
        <v/>
      </c>
      <c r="G228" s="10" t="str">
        <f>IF(Tabla1[[#This Row],[Nombre del Contrato]]="","",IF(VLOOKUP(Tabla1[[#This Row],[Nombre del Contrato]],Tabla3[],20,FALSE)="","#N/A",IFERROR(VLOOKUP(Tabla1[[#This Row],[Nombre del Contrato]],Tabla3[],20,FALSE),"#N/A")))</f>
        <v/>
      </c>
      <c r="H228" s="47" t="str">
        <f>IF(Tabla1[[#This Row],[Nombre del Contrato]]="","",IF(VLOOKUP(Tabla1[[#This Row],[Nombre del Contrato]],Tabla3[],22,FALSE)="","#N/A",IFERROR(VLOOKUP(Tabla1[[#This Row],[Nombre del Contrato]],Tabla3[],22,FALSE),"#N/A")))</f>
        <v/>
      </c>
      <c r="I228" s="81"/>
      <c r="J228" s="81"/>
      <c r="K228" s="75"/>
      <c r="L228" s="10" t="str">
        <f>IF(Tabla1[[#This Row],[Nombre del Contrato]]="","",IF(VLOOKUP(Tabla1[[#This Row],[Nombre del Contrato]],Tabla3[],6,FALSE)="","#N/A",IFERROR(VLOOKUP(Tabla1[[#This Row],[Nombre del Contrato]],Tabla3[],6,FALSE),"#N/A")))</f>
        <v/>
      </c>
      <c r="M228" s="55" t="str">
        <f>IF(Tabla1[[#This Row],[Nombre del Contrato]]="","",IF(VLOOKUP(Tabla1[[#This Row],[Nombre del Contrato]],Tabla3[],19,FALSE)="","#N/A",IFERROR(VLOOKUP(Tabla1[[#This Row],[Nombre del Contrato]],Tabla3[],19,FALSE),"#N/A")))</f>
        <v/>
      </c>
      <c r="N228" s="75"/>
      <c r="O228" s="75"/>
      <c r="P228" s="75"/>
      <c r="Q228" s="75"/>
      <c r="R228" s="75"/>
      <c r="S228" s="75"/>
      <c r="T228" s="75"/>
      <c r="U228" s="75"/>
      <c r="V228" s="75"/>
      <c r="W228" s="75"/>
      <c r="X228" s="75"/>
      <c r="Y228" s="75"/>
      <c r="Z228" s="75"/>
      <c r="AA228" s="75"/>
      <c r="AB228" s="75"/>
      <c r="AC228" s="75"/>
      <c r="AD228" s="75" t="str">
        <f>IF(SUM(Tabla1[[#This Row],[Primera Infancia]:[Adulto Mayor]])=0,"",SUM(Tabla1[[#This Row],[Primera Infancia]:[Adulto Mayor]]))</f>
        <v/>
      </c>
      <c r="AE228" s="75"/>
      <c r="AF228" s="75"/>
      <c r="AG228" s="10"/>
      <c r="AH228" s="10"/>
      <c r="AI228" s="88"/>
      <c r="AJ228" s="88"/>
      <c r="AK228" s="88"/>
      <c r="AL228" s="88"/>
      <c r="AM228" s="88"/>
      <c r="AN228" s="75"/>
      <c r="AO228" s="89"/>
      <c r="AP228" s="93"/>
      <c r="AQ228" s="84"/>
    </row>
    <row r="229" spans="2:43" ht="39.950000000000003" customHeight="1" thickTop="1" thickBot="1" x14ac:dyDescent="0.3">
      <c r="B229" s="78"/>
      <c r="C229" s="75"/>
      <c r="D229" s="75"/>
      <c r="E229" s="75"/>
      <c r="F229" s="10" t="str">
        <f>IF(Tabla1[[#This Row],[Nombre del Contrato]]="","",IF(VLOOKUP(Tabla1[[#This Row],[Nombre del Contrato]],Tabla3[],31,FALSE)="","#N/A",IFERROR(VLOOKUP(Tabla1[[#This Row],[Nombre del Contrato]],Tabla3[],31,FALSE),"#N/A")))</f>
        <v/>
      </c>
      <c r="G229" s="10" t="str">
        <f>IF(Tabla1[[#This Row],[Nombre del Contrato]]="","",IF(VLOOKUP(Tabla1[[#This Row],[Nombre del Contrato]],Tabla3[],20,FALSE)="","#N/A",IFERROR(VLOOKUP(Tabla1[[#This Row],[Nombre del Contrato]],Tabla3[],20,FALSE),"#N/A")))</f>
        <v/>
      </c>
      <c r="H229" s="47" t="str">
        <f>IF(Tabla1[[#This Row],[Nombre del Contrato]]="","",IF(VLOOKUP(Tabla1[[#This Row],[Nombre del Contrato]],Tabla3[],22,FALSE)="","#N/A",IFERROR(VLOOKUP(Tabla1[[#This Row],[Nombre del Contrato]],Tabla3[],22,FALSE),"#N/A")))</f>
        <v/>
      </c>
      <c r="I229" s="81"/>
      <c r="J229" s="81"/>
      <c r="K229" s="75"/>
      <c r="L229" s="10" t="str">
        <f>IF(Tabla1[[#This Row],[Nombre del Contrato]]="","",IF(VLOOKUP(Tabla1[[#This Row],[Nombre del Contrato]],Tabla3[],6,FALSE)="","#N/A",IFERROR(VLOOKUP(Tabla1[[#This Row],[Nombre del Contrato]],Tabla3[],6,FALSE),"#N/A")))</f>
        <v/>
      </c>
      <c r="M229" s="55" t="str">
        <f>IF(Tabla1[[#This Row],[Nombre del Contrato]]="","",IF(VLOOKUP(Tabla1[[#This Row],[Nombre del Contrato]],Tabla3[],19,FALSE)="","#N/A",IFERROR(VLOOKUP(Tabla1[[#This Row],[Nombre del Contrato]],Tabla3[],19,FALSE),"#N/A")))</f>
        <v/>
      </c>
      <c r="N229" s="75"/>
      <c r="O229" s="75"/>
      <c r="P229" s="75"/>
      <c r="Q229" s="75"/>
      <c r="R229" s="75"/>
      <c r="S229" s="75"/>
      <c r="T229" s="75"/>
      <c r="U229" s="75"/>
      <c r="V229" s="75"/>
      <c r="W229" s="75"/>
      <c r="X229" s="75"/>
      <c r="Y229" s="75"/>
      <c r="Z229" s="75"/>
      <c r="AA229" s="75"/>
      <c r="AB229" s="75"/>
      <c r="AC229" s="75"/>
      <c r="AD229" s="75" t="str">
        <f>IF(SUM(Tabla1[[#This Row],[Primera Infancia]:[Adulto Mayor]])=0,"",SUM(Tabla1[[#This Row],[Primera Infancia]:[Adulto Mayor]]))</f>
        <v/>
      </c>
      <c r="AE229" s="75"/>
      <c r="AF229" s="75"/>
      <c r="AG229" s="10"/>
      <c r="AH229" s="10"/>
      <c r="AI229" s="88"/>
      <c r="AJ229" s="88"/>
      <c r="AK229" s="88"/>
      <c r="AL229" s="88"/>
      <c r="AM229" s="88"/>
      <c r="AN229" s="75"/>
      <c r="AO229" s="89"/>
      <c r="AP229" s="93"/>
      <c r="AQ229" s="84"/>
    </row>
    <row r="230" spans="2:43" ht="39.950000000000003" customHeight="1" thickTop="1" thickBot="1" x14ac:dyDescent="0.3">
      <c r="B230" s="78"/>
      <c r="C230" s="75"/>
      <c r="D230" s="75"/>
      <c r="E230" s="75"/>
      <c r="F230" s="10" t="str">
        <f>IF(Tabla1[[#This Row],[Nombre del Contrato]]="","",IF(VLOOKUP(Tabla1[[#This Row],[Nombre del Contrato]],Tabla3[],31,FALSE)="","#N/A",IFERROR(VLOOKUP(Tabla1[[#This Row],[Nombre del Contrato]],Tabla3[],31,FALSE),"#N/A")))</f>
        <v/>
      </c>
      <c r="G230" s="10" t="str">
        <f>IF(Tabla1[[#This Row],[Nombre del Contrato]]="","",IF(VLOOKUP(Tabla1[[#This Row],[Nombre del Contrato]],Tabla3[],20,FALSE)="","#N/A",IFERROR(VLOOKUP(Tabla1[[#This Row],[Nombre del Contrato]],Tabla3[],20,FALSE),"#N/A")))</f>
        <v/>
      </c>
      <c r="H230" s="47" t="str">
        <f>IF(Tabla1[[#This Row],[Nombre del Contrato]]="","",IF(VLOOKUP(Tabla1[[#This Row],[Nombre del Contrato]],Tabla3[],22,FALSE)="","#N/A",IFERROR(VLOOKUP(Tabla1[[#This Row],[Nombre del Contrato]],Tabla3[],22,FALSE),"#N/A")))</f>
        <v/>
      </c>
      <c r="I230" s="81"/>
      <c r="J230" s="81"/>
      <c r="K230" s="75"/>
      <c r="L230" s="10" t="str">
        <f>IF(Tabla1[[#This Row],[Nombre del Contrato]]="","",IF(VLOOKUP(Tabla1[[#This Row],[Nombre del Contrato]],Tabla3[],6,FALSE)="","#N/A",IFERROR(VLOOKUP(Tabla1[[#This Row],[Nombre del Contrato]],Tabla3[],6,FALSE),"#N/A")))</f>
        <v/>
      </c>
      <c r="M230" s="55" t="str">
        <f>IF(Tabla1[[#This Row],[Nombre del Contrato]]="","",IF(VLOOKUP(Tabla1[[#This Row],[Nombre del Contrato]],Tabla3[],19,FALSE)="","#N/A",IFERROR(VLOOKUP(Tabla1[[#This Row],[Nombre del Contrato]],Tabla3[],19,FALSE),"#N/A")))</f>
        <v/>
      </c>
      <c r="N230" s="75"/>
      <c r="O230" s="75"/>
      <c r="P230" s="75"/>
      <c r="Q230" s="75"/>
      <c r="R230" s="75"/>
      <c r="S230" s="75"/>
      <c r="T230" s="75"/>
      <c r="U230" s="75"/>
      <c r="V230" s="75"/>
      <c r="W230" s="75"/>
      <c r="X230" s="75"/>
      <c r="Y230" s="75"/>
      <c r="Z230" s="75"/>
      <c r="AA230" s="75"/>
      <c r="AB230" s="75"/>
      <c r="AC230" s="75"/>
      <c r="AD230" s="75" t="str">
        <f>IF(SUM(Tabla1[[#This Row],[Primera Infancia]:[Adulto Mayor]])=0,"",SUM(Tabla1[[#This Row],[Primera Infancia]:[Adulto Mayor]]))</f>
        <v/>
      </c>
      <c r="AE230" s="75"/>
      <c r="AF230" s="75"/>
      <c r="AG230" s="10"/>
      <c r="AH230" s="10"/>
      <c r="AI230" s="88"/>
      <c r="AJ230" s="88"/>
      <c r="AK230" s="88"/>
      <c r="AL230" s="88"/>
      <c r="AM230" s="88"/>
      <c r="AN230" s="75"/>
      <c r="AO230" s="89"/>
      <c r="AP230" s="93"/>
      <c r="AQ230" s="84"/>
    </row>
    <row r="231" spans="2:43" ht="39.950000000000003" customHeight="1" thickTop="1" thickBot="1" x14ac:dyDescent="0.3">
      <c r="B231" s="78"/>
      <c r="C231" s="75"/>
      <c r="D231" s="75"/>
      <c r="E231" s="75"/>
      <c r="F231" s="10" t="str">
        <f>IF(Tabla1[[#This Row],[Nombre del Contrato]]="","",IF(VLOOKUP(Tabla1[[#This Row],[Nombre del Contrato]],Tabla3[],31,FALSE)="","#N/A",IFERROR(VLOOKUP(Tabla1[[#This Row],[Nombre del Contrato]],Tabla3[],31,FALSE),"#N/A")))</f>
        <v/>
      </c>
      <c r="G231" s="10" t="str">
        <f>IF(Tabla1[[#This Row],[Nombre del Contrato]]="","",IF(VLOOKUP(Tabla1[[#This Row],[Nombre del Contrato]],Tabla3[],20,FALSE)="","#N/A",IFERROR(VLOOKUP(Tabla1[[#This Row],[Nombre del Contrato]],Tabla3[],20,FALSE),"#N/A")))</f>
        <v/>
      </c>
      <c r="H231" s="47" t="str">
        <f>IF(Tabla1[[#This Row],[Nombre del Contrato]]="","",IF(VLOOKUP(Tabla1[[#This Row],[Nombre del Contrato]],Tabla3[],22,FALSE)="","#N/A",IFERROR(VLOOKUP(Tabla1[[#This Row],[Nombre del Contrato]],Tabla3[],22,FALSE),"#N/A")))</f>
        <v/>
      </c>
      <c r="I231" s="81"/>
      <c r="J231" s="81"/>
      <c r="K231" s="75"/>
      <c r="L231" s="10" t="str">
        <f>IF(Tabla1[[#This Row],[Nombre del Contrato]]="","",IF(VLOOKUP(Tabla1[[#This Row],[Nombre del Contrato]],Tabla3[],6,FALSE)="","#N/A",IFERROR(VLOOKUP(Tabla1[[#This Row],[Nombre del Contrato]],Tabla3[],6,FALSE),"#N/A")))</f>
        <v/>
      </c>
      <c r="M231" s="55" t="str">
        <f>IF(Tabla1[[#This Row],[Nombre del Contrato]]="","",IF(VLOOKUP(Tabla1[[#This Row],[Nombre del Contrato]],Tabla3[],19,FALSE)="","#N/A",IFERROR(VLOOKUP(Tabla1[[#This Row],[Nombre del Contrato]],Tabla3[],19,FALSE),"#N/A")))</f>
        <v/>
      </c>
      <c r="N231" s="75"/>
      <c r="O231" s="75"/>
      <c r="P231" s="75"/>
      <c r="Q231" s="75"/>
      <c r="R231" s="75"/>
      <c r="S231" s="75"/>
      <c r="T231" s="75"/>
      <c r="U231" s="75"/>
      <c r="V231" s="75"/>
      <c r="W231" s="75"/>
      <c r="X231" s="75"/>
      <c r="Y231" s="75"/>
      <c r="Z231" s="75"/>
      <c r="AA231" s="75"/>
      <c r="AB231" s="75"/>
      <c r="AC231" s="75"/>
      <c r="AD231" s="75" t="str">
        <f>IF(SUM(Tabla1[[#This Row],[Primera Infancia]:[Adulto Mayor]])=0,"",SUM(Tabla1[[#This Row],[Primera Infancia]:[Adulto Mayor]]))</f>
        <v/>
      </c>
      <c r="AE231" s="75"/>
      <c r="AF231" s="75"/>
      <c r="AG231" s="10"/>
      <c r="AH231" s="10"/>
      <c r="AI231" s="88"/>
      <c r="AJ231" s="88"/>
      <c r="AK231" s="88"/>
      <c r="AL231" s="88"/>
      <c r="AM231" s="88"/>
      <c r="AN231" s="75"/>
      <c r="AO231" s="89"/>
      <c r="AP231" s="93"/>
      <c r="AQ231" s="84"/>
    </row>
    <row r="232" spans="2:43" ht="39.950000000000003" customHeight="1" thickTop="1" thickBot="1" x14ac:dyDescent="0.3">
      <c r="B232" s="78"/>
      <c r="C232" s="75"/>
      <c r="D232" s="75"/>
      <c r="E232" s="75"/>
      <c r="F232" s="10" t="str">
        <f>IF(Tabla1[[#This Row],[Nombre del Contrato]]="","",IF(VLOOKUP(Tabla1[[#This Row],[Nombre del Contrato]],Tabla3[],31,FALSE)="","#N/A",IFERROR(VLOOKUP(Tabla1[[#This Row],[Nombre del Contrato]],Tabla3[],31,FALSE),"#N/A")))</f>
        <v/>
      </c>
      <c r="G232" s="10" t="str">
        <f>IF(Tabla1[[#This Row],[Nombre del Contrato]]="","",IF(VLOOKUP(Tabla1[[#This Row],[Nombre del Contrato]],Tabla3[],20,FALSE)="","#N/A",IFERROR(VLOOKUP(Tabla1[[#This Row],[Nombre del Contrato]],Tabla3[],20,FALSE),"#N/A")))</f>
        <v/>
      </c>
      <c r="H232" s="47" t="str">
        <f>IF(Tabla1[[#This Row],[Nombre del Contrato]]="","",IF(VLOOKUP(Tabla1[[#This Row],[Nombre del Contrato]],Tabla3[],22,FALSE)="","#N/A",IFERROR(VLOOKUP(Tabla1[[#This Row],[Nombre del Contrato]],Tabla3[],22,FALSE),"#N/A")))</f>
        <v/>
      </c>
      <c r="I232" s="81"/>
      <c r="J232" s="81"/>
      <c r="K232" s="75"/>
      <c r="L232" s="10" t="str">
        <f>IF(Tabla1[[#This Row],[Nombre del Contrato]]="","",IF(VLOOKUP(Tabla1[[#This Row],[Nombre del Contrato]],Tabla3[],6,FALSE)="","#N/A",IFERROR(VLOOKUP(Tabla1[[#This Row],[Nombre del Contrato]],Tabla3[],6,FALSE),"#N/A")))</f>
        <v/>
      </c>
      <c r="M232" s="55" t="str">
        <f>IF(Tabla1[[#This Row],[Nombre del Contrato]]="","",IF(VLOOKUP(Tabla1[[#This Row],[Nombre del Contrato]],Tabla3[],19,FALSE)="","#N/A",IFERROR(VLOOKUP(Tabla1[[#This Row],[Nombre del Contrato]],Tabla3[],19,FALSE),"#N/A")))</f>
        <v/>
      </c>
      <c r="N232" s="75"/>
      <c r="O232" s="75"/>
      <c r="P232" s="75"/>
      <c r="Q232" s="75"/>
      <c r="R232" s="75"/>
      <c r="S232" s="75"/>
      <c r="T232" s="75"/>
      <c r="U232" s="75"/>
      <c r="V232" s="75"/>
      <c r="W232" s="75"/>
      <c r="X232" s="75"/>
      <c r="Y232" s="75"/>
      <c r="Z232" s="75"/>
      <c r="AA232" s="75"/>
      <c r="AB232" s="75"/>
      <c r="AC232" s="75"/>
      <c r="AD232" s="75" t="str">
        <f>IF(SUM(Tabla1[[#This Row],[Primera Infancia]:[Adulto Mayor]])=0,"",SUM(Tabla1[[#This Row],[Primera Infancia]:[Adulto Mayor]]))</f>
        <v/>
      </c>
      <c r="AE232" s="75"/>
      <c r="AF232" s="75"/>
      <c r="AG232" s="10"/>
      <c r="AH232" s="10"/>
      <c r="AI232" s="88"/>
      <c r="AJ232" s="88"/>
      <c r="AK232" s="88"/>
      <c r="AL232" s="88"/>
      <c r="AM232" s="88"/>
      <c r="AN232" s="75"/>
      <c r="AO232" s="89"/>
      <c r="AP232" s="93"/>
      <c r="AQ232" s="84"/>
    </row>
    <row r="233" spans="2:43" ht="39.950000000000003" customHeight="1" thickTop="1" thickBot="1" x14ac:dyDescent="0.3">
      <c r="B233" s="78"/>
      <c r="C233" s="75"/>
      <c r="D233" s="75"/>
      <c r="E233" s="75"/>
      <c r="F233" s="10" t="str">
        <f>IF(Tabla1[[#This Row],[Nombre del Contrato]]="","",IF(VLOOKUP(Tabla1[[#This Row],[Nombre del Contrato]],Tabla3[],31,FALSE)="","#N/A",IFERROR(VLOOKUP(Tabla1[[#This Row],[Nombre del Contrato]],Tabla3[],31,FALSE),"#N/A")))</f>
        <v/>
      </c>
      <c r="G233" s="10" t="str">
        <f>IF(Tabla1[[#This Row],[Nombre del Contrato]]="","",IF(VLOOKUP(Tabla1[[#This Row],[Nombre del Contrato]],Tabla3[],20,FALSE)="","#N/A",IFERROR(VLOOKUP(Tabla1[[#This Row],[Nombre del Contrato]],Tabla3[],20,FALSE),"#N/A")))</f>
        <v/>
      </c>
      <c r="H233" s="47" t="str">
        <f>IF(Tabla1[[#This Row],[Nombre del Contrato]]="","",IF(VLOOKUP(Tabla1[[#This Row],[Nombre del Contrato]],Tabla3[],22,FALSE)="","#N/A",IFERROR(VLOOKUP(Tabla1[[#This Row],[Nombre del Contrato]],Tabla3[],22,FALSE),"#N/A")))</f>
        <v/>
      </c>
      <c r="I233" s="81"/>
      <c r="J233" s="81"/>
      <c r="K233" s="75"/>
      <c r="L233" s="10" t="str">
        <f>IF(Tabla1[[#This Row],[Nombre del Contrato]]="","",IF(VLOOKUP(Tabla1[[#This Row],[Nombre del Contrato]],Tabla3[],6,FALSE)="","#N/A",IFERROR(VLOOKUP(Tabla1[[#This Row],[Nombre del Contrato]],Tabla3[],6,FALSE),"#N/A")))</f>
        <v/>
      </c>
      <c r="M233" s="55" t="str">
        <f>IF(Tabla1[[#This Row],[Nombre del Contrato]]="","",IF(VLOOKUP(Tabla1[[#This Row],[Nombre del Contrato]],Tabla3[],19,FALSE)="","#N/A",IFERROR(VLOOKUP(Tabla1[[#This Row],[Nombre del Contrato]],Tabla3[],19,FALSE),"#N/A")))</f>
        <v/>
      </c>
      <c r="N233" s="75"/>
      <c r="O233" s="75"/>
      <c r="P233" s="75"/>
      <c r="Q233" s="75"/>
      <c r="R233" s="75"/>
      <c r="S233" s="75"/>
      <c r="T233" s="75"/>
      <c r="U233" s="75"/>
      <c r="V233" s="75"/>
      <c r="W233" s="75"/>
      <c r="X233" s="75"/>
      <c r="Y233" s="75"/>
      <c r="Z233" s="75"/>
      <c r="AA233" s="75"/>
      <c r="AB233" s="75"/>
      <c r="AC233" s="75"/>
      <c r="AD233" s="75" t="str">
        <f>IF(SUM(Tabla1[[#This Row],[Primera Infancia]:[Adulto Mayor]])=0,"",SUM(Tabla1[[#This Row],[Primera Infancia]:[Adulto Mayor]]))</f>
        <v/>
      </c>
      <c r="AE233" s="75"/>
      <c r="AF233" s="75"/>
      <c r="AG233" s="10"/>
      <c r="AH233" s="10"/>
      <c r="AI233" s="88"/>
      <c r="AJ233" s="88"/>
      <c r="AK233" s="88"/>
      <c r="AL233" s="88"/>
      <c r="AM233" s="88"/>
      <c r="AN233" s="75"/>
      <c r="AO233" s="89"/>
      <c r="AP233" s="93"/>
      <c r="AQ233" s="84"/>
    </row>
    <row r="234" spans="2:43" ht="39.950000000000003" customHeight="1" thickTop="1" thickBot="1" x14ac:dyDescent="0.3">
      <c r="B234" s="78"/>
      <c r="C234" s="75"/>
      <c r="D234" s="75"/>
      <c r="E234" s="75"/>
      <c r="F234" s="10" t="str">
        <f>IF(Tabla1[[#This Row],[Nombre del Contrato]]="","",IF(VLOOKUP(Tabla1[[#This Row],[Nombre del Contrato]],Tabla3[],31,FALSE)="","#N/A",IFERROR(VLOOKUP(Tabla1[[#This Row],[Nombre del Contrato]],Tabla3[],31,FALSE),"#N/A")))</f>
        <v/>
      </c>
      <c r="G234" s="10" t="str">
        <f>IF(Tabla1[[#This Row],[Nombre del Contrato]]="","",IF(VLOOKUP(Tabla1[[#This Row],[Nombre del Contrato]],Tabla3[],20,FALSE)="","#N/A",IFERROR(VLOOKUP(Tabla1[[#This Row],[Nombre del Contrato]],Tabla3[],20,FALSE),"#N/A")))</f>
        <v/>
      </c>
      <c r="H234" s="47" t="str">
        <f>IF(Tabla1[[#This Row],[Nombre del Contrato]]="","",IF(VLOOKUP(Tabla1[[#This Row],[Nombre del Contrato]],Tabla3[],22,FALSE)="","#N/A",IFERROR(VLOOKUP(Tabla1[[#This Row],[Nombre del Contrato]],Tabla3[],22,FALSE),"#N/A")))</f>
        <v/>
      </c>
      <c r="I234" s="81"/>
      <c r="J234" s="81"/>
      <c r="K234" s="75"/>
      <c r="L234" s="10" t="str">
        <f>IF(Tabla1[[#This Row],[Nombre del Contrato]]="","",IF(VLOOKUP(Tabla1[[#This Row],[Nombre del Contrato]],Tabla3[],6,FALSE)="","#N/A",IFERROR(VLOOKUP(Tabla1[[#This Row],[Nombre del Contrato]],Tabla3[],6,FALSE),"#N/A")))</f>
        <v/>
      </c>
      <c r="M234" s="55" t="str">
        <f>IF(Tabla1[[#This Row],[Nombre del Contrato]]="","",IF(VLOOKUP(Tabla1[[#This Row],[Nombre del Contrato]],Tabla3[],19,FALSE)="","#N/A",IFERROR(VLOOKUP(Tabla1[[#This Row],[Nombre del Contrato]],Tabla3[],19,FALSE),"#N/A")))</f>
        <v/>
      </c>
      <c r="N234" s="75"/>
      <c r="O234" s="75"/>
      <c r="P234" s="75"/>
      <c r="Q234" s="75"/>
      <c r="R234" s="75"/>
      <c r="S234" s="75"/>
      <c r="T234" s="75"/>
      <c r="U234" s="75"/>
      <c r="V234" s="75"/>
      <c r="W234" s="75"/>
      <c r="X234" s="75"/>
      <c r="Y234" s="75"/>
      <c r="Z234" s="75"/>
      <c r="AA234" s="75"/>
      <c r="AB234" s="75"/>
      <c r="AC234" s="75"/>
      <c r="AD234" s="75" t="str">
        <f>IF(SUM(Tabla1[[#This Row],[Primera Infancia]:[Adulto Mayor]])=0,"",SUM(Tabla1[[#This Row],[Primera Infancia]:[Adulto Mayor]]))</f>
        <v/>
      </c>
      <c r="AE234" s="75"/>
      <c r="AF234" s="75"/>
      <c r="AG234" s="10"/>
      <c r="AH234" s="10"/>
      <c r="AI234" s="88"/>
      <c r="AJ234" s="88"/>
      <c r="AK234" s="88"/>
      <c r="AL234" s="88"/>
      <c r="AM234" s="88"/>
      <c r="AN234" s="75"/>
      <c r="AO234" s="89"/>
      <c r="AP234" s="93"/>
      <c r="AQ234" s="84"/>
    </row>
    <row r="235" spans="2:43" ht="39.950000000000003" customHeight="1" thickTop="1" thickBot="1" x14ac:dyDescent="0.3">
      <c r="B235" s="78"/>
      <c r="C235" s="75"/>
      <c r="D235" s="75"/>
      <c r="E235" s="75"/>
      <c r="F235" s="10" t="str">
        <f>IF(Tabla1[[#This Row],[Nombre del Contrato]]="","",IF(VLOOKUP(Tabla1[[#This Row],[Nombre del Contrato]],Tabla3[],31,FALSE)="","#N/A",IFERROR(VLOOKUP(Tabla1[[#This Row],[Nombre del Contrato]],Tabla3[],31,FALSE),"#N/A")))</f>
        <v/>
      </c>
      <c r="G235" s="10" t="str">
        <f>IF(Tabla1[[#This Row],[Nombre del Contrato]]="","",IF(VLOOKUP(Tabla1[[#This Row],[Nombre del Contrato]],Tabla3[],20,FALSE)="","#N/A",IFERROR(VLOOKUP(Tabla1[[#This Row],[Nombre del Contrato]],Tabla3[],20,FALSE),"#N/A")))</f>
        <v/>
      </c>
      <c r="H235" s="47" t="str">
        <f>IF(Tabla1[[#This Row],[Nombre del Contrato]]="","",IF(VLOOKUP(Tabla1[[#This Row],[Nombre del Contrato]],Tabla3[],22,FALSE)="","#N/A",IFERROR(VLOOKUP(Tabla1[[#This Row],[Nombre del Contrato]],Tabla3[],22,FALSE),"#N/A")))</f>
        <v/>
      </c>
      <c r="I235" s="81"/>
      <c r="J235" s="81"/>
      <c r="K235" s="75"/>
      <c r="L235" s="10" t="str">
        <f>IF(Tabla1[[#This Row],[Nombre del Contrato]]="","",IF(VLOOKUP(Tabla1[[#This Row],[Nombre del Contrato]],Tabla3[],6,FALSE)="","#N/A",IFERROR(VLOOKUP(Tabla1[[#This Row],[Nombre del Contrato]],Tabla3[],6,FALSE),"#N/A")))</f>
        <v/>
      </c>
      <c r="M235" s="55" t="str">
        <f>IF(Tabla1[[#This Row],[Nombre del Contrato]]="","",IF(VLOOKUP(Tabla1[[#This Row],[Nombre del Contrato]],Tabla3[],19,FALSE)="","#N/A",IFERROR(VLOOKUP(Tabla1[[#This Row],[Nombre del Contrato]],Tabla3[],19,FALSE),"#N/A")))</f>
        <v/>
      </c>
      <c r="N235" s="75"/>
      <c r="O235" s="75"/>
      <c r="P235" s="75"/>
      <c r="Q235" s="75"/>
      <c r="R235" s="75"/>
      <c r="S235" s="75"/>
      <c r="T235" s="75"/>
      <c r="U235" s="75"/>
      <c r="V235" s="75"/>
      <c r="W235" s="75"/>
      <c r="X235" s="75"/>
      <c r="Y235" s="75"/>
      <c r="Z235" s="75"/>
      <c r="AA235" s="75"/>
      <c r="AB235" s="75"/>
      <c r="AC235" s="75"/>
      <c r="AD235" s="75" t="str">
        <f>IF(SUM(Tabla1[[#This Row],[Primera Infancia]:[Adulto Mayor]])=0,"",SUM(Tabla1[[#This Row],[Primera Infancia]:[Adulto Mayor]]))</f>
        <v/>
      </c>
      <c r="AE235" s="75"/>
      <c r="AF235" s="75"/>
      <c r="AG235" s="10"/>
      <c r="AH235" s="10"/>
      <c r="AI235" s="88"/>
      <c r="AJ235" s="88"/>
      <c r="AK235" s="88"/>
      <c r="AL235" s="88"/>
      <c r="AM235" s="88"/>
      <c r="AN235" s="75"/>
      <c r="AO235" s="89"/>
      <c r="AP235" s="93"/>
      <c r="AQ235" s="84"/>
    </row>
    <row r="236" spans="2:43" ht="39.950000000000003" customHeight="1" thickTop="1" thickBot="1" x14ac:dyDescent="0.3">
      <c r="B236" s="78"/>
      <c r="C236" s="75"/>
      <c r="D236" s="75"/>
      <c r="E236" s="75"/>
      <c r="F236" s="10" t="str">
        <f>IF(Tabla1[[#This Row],[Nombre del Contrato]]="","",IF(VLOOKUP(Tabla1[[#This Row],[Nombre del Contrato]],Tabla3[],31,FALSE)="","#N/A",IFERROR(VLOOKUP(Tabla1[[#This Row],[Nombre del Contrato]],Tabla3[],31,FALSE),"#N/A")))</f>
        <v/>
      </c>
      <c r="G236" s="10" t="str">
        <f>IF(Tabla1[[#This Row],[Nombre del Contrato]]="","",IF(VLOOKUP(Tabla1[[#This Row],[Nombre del Contrato]],Tabla3[],20,FALSE)="","#N/A",IFERROR(VLOOKUP(Tabla1[[#This Row],[Nombre del Contrato]],Tabla3[],20,FALSE),"#N/A")))</f>
        <v/>
      </c>
      <c r="H236" s="47" t="str">
        <f>IF(Tabla1[[#This Row],[Nombre del Contrato]]="","",IF(VLOOKUP(Tabla1[[#This Row],[Nombre del Contrato]],Tabla3[],22,FALSE)="","#N/A",IFERROR(VLOOKUP(Tabla1[[#This Row],[Nombre del Contrato]],Tabla3[],22,FALSE),"#N/A")))</f>
        <v/>
      </c>
      <c r="I236" s="81"/>
      <c r="J236" s="81"/>
      <c r="K236" s="75"/>
      <c r="L236" s="10" t="str">
        <f>IF(Tabla1[[#This Row],[Nombre del Contrato]]="","",IF(VLOOKUP(Tabla1[[#This Row],[Nombre del Contrato]],Tabla3[],6,FALSE)="","#N/A",IFERROR(VLOOKUP(Tabla1[[#This Row],[Nombre del Contrato]],Tabla3[],6,FALSE),"#N/A")))</f>
        <v/>
      </c>
      <c r="M236" s="55" t="str">
        <f>IF(Tabla1[[#This Row],[Nombre del Contrato]]="","",IF(VLOOKUP(Tabla1[[#This Row],[Nombre del Contrato]],Tabla3[],19,FALSE)="","#N/A",IFERROR(VLOOKUP(Tabla1[[#This Row],[Nombre del Contrato]],Tabla3[],19,FALSE),"#N/A")))</f>
        <v/>
      </c>
      <c r="N236" s="75"/>
      <c r="O236" s="75"/>
      <c r="P236" s="75"/>
      <c r="Q236" s="75"/>
      <c r="R236" s="75"/>
      <c r="S236" s="75"/>
      <c r="T236" s="75"/>
      <c r="U236" s="75"/>
      <c r="V236" s="75"/>
      <c r="W236" s="75"/>
      <c r="X236" s="75"/>
      <c r="Y236" s="75"/>
      <c r="Z236" s="75"/>
      <c r="AA236" s="75"/>
      <c r="AB236" s="75"/>
      <c r="AC236" s="75"/>
      <c r="AD236" s="75" t="str">
        <f>IF(SUM(Tabla1[[#This Row],[Primera Infancia]:[Adulto Mayor]])=0,"",SUM(Tabla1[[#This Row],[Primera Infancia]:[Adulto Mayor]]))</f>
        <v/>
      </c>
      <c r="AE236" s="75"/>
      <c r="AF236" s="75"/>
      <c r="AG236" s="10"/>
      <c r="AH236" s="10"/>
      <c r="AI236" s="88"/>
      <c r="AJ236" s="88"/>
      <c r="AK236" s="88"/>
      <c r="AL236" s="88"/>
      <c r="AM236" s="88"/>
      <c r="AN236" s="75"/>
      <c r="AO236" s="89"/>
      <c r="AP236" s="93"/>
      <c r="AQ236" s="84"/>
    </row>
    <row r="237" spans="2:43" ht="39.950000000000003" customHeight="1" thickTop="1" thickBot="1" x14ac:dyDescent="0.3">
      <c r="B237" s="78"/>
      <c r="C237" s="75"/>
      <c r="D237" s="75"/>
      <c r="E237" s="75"/>
      <c r="F237" s="10" t="str">
        <f>IF(Tabla1[[#This Row],[Nombre del Contrato]]="","",IF(VLOOKUP(Tabla1[[#This Row],[Nombre del Contrato]],Tabla3[],31,FALSE)="","#N/A",IFERROR(VLOOKUP(Tabla1[[#This Row],[Nombre del Contrato]],Tabla3[],31,FALSE),"#N/A")))</f>
        <v/>
      </c>
      <c r="G237" s="10" t="str">
        <f>IF(Tabla1[[#This Row],[Nombre del Contrato]]="","",IF(VLOOKUP(Tabla1[[#This Row],[Nombre del Contrato]],Tabla3[],20,FALSE)="","#N/A",IFERROR(VLOOKUP(Tabla1[[#This Row],[Nombre del Contrato]],Tabla3[],20,FALSE),"#N/A")))</f>
        <v/>
      </c>
      <c r="H237" s="47" t="str">
        <f>IF(Tabla1[[#This Row],[Nombre del Contrato]]="","",IF(VLOOKUP(Tabla1[[#This Row],[Nombre del Contrato]],Tabla3[],22,FALSE)="","#N/A",IFERROR(VLOOKUP(Tabla1[[#This Row],[Nombre del Contrato]],Tabla3[],22,FALSE),"#N/A")))</f>
        <v/>
      </c>
      <c r="I237" s="81"/>
      <c r="J237" s="81"/>
      <c r="K237" s="75"/>
      <c r="L237" s="10" t="str">
        <f>IF(Tabla1[[#This Row],[Nombre del Contrato]]="","",IF(VLOOKUP(Tabla1[[#This Row],[Nombre del Contrato]],Tabla3[],6,FALSE)="","#N/A",IFERROR(VLOOKUP(Tabla1[[#This Row],[Nombre del Contrato]],Tabla3[],6,FALSE),"#N/A")))</f>
        <v/>
      </c>
      <c r="M237" s="55" t="str">
        <f>IF(Tabla1[[#This Row],[Nombre del Contrato]]="","",IF(VLOOKUP(Tabla1[[#This Row],[Nombre del Contrato]],Tabla3[],19,FALSE)="","#N/A",IFERROR(VLOOKUP(Tabla1[[#This Row],[Nombre del Contrato]],Tabla3[],19,FALSE),"#N/A")))</f>
        <v/>
      </c>
      <c r="N237" s="75"/>
      <c r="O237" s="75"/>
      <c r="P237" s="75"/>
      <c r="Q237" s="75"/>
      <c r="R237" s="75"/>
      <c r="S237" s="75"/>
      <c r="T237" s="75"/>
      <c r="U237" s="75"/>
      <c r="V237" s="75"/>
      <c r="W237" s="75"/>
      <c r="X237" s="75"/>
      <c r="Y237" s="75"/>
      <c r="Z237" s="75"/>
      <c r="AA237" s="75"/>
      <c r="AB237" s="75"/>
      <c r="AC237" s="75"/>
      <c r="AD237" s="75" t="str">
        <f>IF(SUM(Tabla1[[#This Row],[Primera Infancia]:[Adulto Mayor]])=0,"",SUM(Tabla1[[#This Row],[Primera Infancia]:[Adulto Mayor]]))</f>
        <v/>
      </c>
      <c r="AE237" s="75"/>
      <c r="AF237" s="75"/>
      <c r="AG237" s="10"/>
      <c r="AH237" s="10"/>
      <c r="AI237" s="88"/>
      <c r="AJ237" s="88"/>
      <c r="AK237" s="88"/>
      <c r="AL237" s="88"/>
      <c r="AM237" s="88"/>
      <c r="AN237" s="75"/>
      <c r="AO237" s="89"/>
      <c r="AP237" s="93"/>
      <c r="AQ237" s="84"/>
    </row>
    <row r="238" spans="2:43" ht="39.950000000000003" customHeight="1" thickTop="1" thickBot="1" x14ac:dyDescent="0.3">
      <c r="B238" s="78"/>
      <c r="C238" s="75"/>
      <c r="D238" s="75"/>
      <c r="E238" s="75"/>
      <c r="F238" s="10" t="str">
        <f>IF(Tabla1[[#This Row],[Nombre del Contrato]]="","",IF(VLOOKUP(Tabla1[[#This Row],[Nombre del Contrato]],Tabla3[],31,FALSE)="","#N/A",IFERROR(VLOOKUP(Tabla1[[#This Row],[Nombre del Contrato]],Tabla3[],31,FALSE),"#N/A")))</f>
        <v/>
      </c>
      <c r="G238" s="10" t="str">
        <f>IF(Tabla1[[#This Row],[Nombre del Contrato]]="","",IF(VLOOKUP(Tabla1[[#This Row],[Nombre del Contrato]],Tabla3[],20,FALSE)="","#N/A",IFERROR(VLOOKUP(Tabla1[[#This Row],[Nombre del Contrato]],Tabla3[],20,FALSE),"#N/A")))</f>
        <v/>
      </c>
      <c r="H238" s="47" t="str">
        <f>IF(Tabla1[[#This Row],[Nombre del Contrato]]="","",IF(VLOOKUP(Tabla1[[#This Row],[Nombre del Contrato]],Tabla3[],22,FALSE)="","#N/A",IFERROR(VLOOKUP(Tabla1[[#This Row],[Nombre del Contrato]],Tabla3[],22,FALSE),"#N/A")))</f>
        <v/>
      </c>
      <c r="I238" s="81"/>
      <c r="J238" s="81"/>
      <c r="K238" s="75"/>
      <c r="L238" s="10" t="str">
        <f>IF(Tabla1[[#This Row],[Nombre del Contrato]]="","",IF(VLOOKUP(Tabla1[[#This Row],[Nombre del Contrato]],Tabla3[],6,FALSE)="","#N/A",IFERROR(VLOOKUP(Tabla1[[#This Row],[Nombre del Contrato]],Tabla3[],6,FALSE),"#N/A")))</f>
        <v/>
      </c>
      <c r="M238" s="55" t="str">
        <f>IF(Tabla1[[#This Row],[Nombre del Contrato]]="","",IF(VLOOKUP(Tabla1[[#This Row],[Nombre del Contrato]],Tabla3[],19,FALSE)="","#N/A",IFERROR(VLOOKUP(Tabla1[[#This Row],[Nombre del Contrato]],Tabla3[],19,FALSE),"#N/A")))</f>
        <v/>
      </c>
      <c r="N238" s="75"/>
      <c r="O238" s="75"/>
      <c r="P238" s="75"/>
      <c r="Q238" s="75"/>
      <c r="R238" s="75"/>
      <c r="S238" s="75"/>
      <c r="T238" s="75"/>
      <c r="U238" s="75"/>
      <c r="V238" s="75"/>
      <c r="W238" s="75"/>
      <c r="X238" s="75"/>
      <c r="Y238" s="75"/>
      <c r="Z238" s="75"/>
      <c r="AA238" s="75"/>
      <c r="AB238" s="75"/>
      <c r="AC238" s="75"/>
      <c r="AD238" s="75" t="str">
        <f>IF(SUM(Tabla1[[#This Row],[Primera Infancia]:[Adulto Mayor]])=0,"",SUM(Tabla1[[#This Row],[Primera Infancia]:[Adulto Mayor]]))</f>
        <v/>
      </c>
      <c r="AE238" s="75"/>
      <c r="AF238" s="75"/>
      <c r="AG238" s="10"/>
      <c r="AH238" s="10"/>
      <c r="AI238" s="88"/>
      <c r="AJ238" s="88"/>
      <c r="AK238" s="88"/>
      <c r="AL238" s="88"/>
      <c r="AM238" s="88"/>
      <c r="AN238" s="75"/>
      <c r="AO238" s="89"/>
      <c r="AP238" s="93"/>
      <c r="AQ238" s="84"/>
    </row>
    <row r="239" spans="2:43" ht="39.950000000000003" customHeight="1" thickTop="1" thickBot="1" x14ac:dyDescent="0.3">
      <c r="B239" s="78"/>
      <c r="C239" s="75"/>
      <c r="D239" s="75"/>
      <c r="E239" s="75"/>
      <c r="F239" s="10" t="str">
        <f>IF(Tabla1[[#This Row],[Nombre del Contrato]]="","",IF(VLOOKUP(Tabla1[[#This Row],[Nombre del Contrato]],Tabla3[],31,FALSE)="","#N/A",IFERROR(VLOOKUP(Tabla1[[#This Row],[Nombre del Contrato]],Tabla3[],31,FALSE),"#N/A")))</f>
        <v/>
      </c>
      <c r="G239" s="10" t="str">
        <f>IF(Tabla1[[#This Row],[Nombre del Contrato]]="","",IF(VLOOKUP(Tabla1[[#This Row],[Nombre del Contrato]],Tabla3[],20,FALSE)="","#N/A",IFERROR(VLOOKUP(Tabla1[[#This Row],[Nombre del Contrato]],Tabla3[],20,FALSE),"#N/A")))</f>
        <v/>
      </c>
      <c r="H239" s="47" t="str">
        <f>IF(Tabla1[[#This Row],[Nombre del Contrato]]="","",IF(VLOOKUP(Tabla1[[#This Row],[Nombre del Contrato]],Tabla3[],22,FALSE)="","#N/A",IFERROR(VLOOKUP(Tabla1[[#This Row],[Nombre del Contrato]],Tabla3[],22,FALSE),"#N/A")))</f>
        <v/>
      </c>
      <c r="I239" s="81"/>
      <c r="J239" s="81"/>
      <c r="K239" s="75"/>
      <c r="L239" s="10" t="str">
        <f>IF(Tabla1[[#This Row],[Nombre del Contrato]]="","",IF(VLOOKUP(Tabla1[[#This Row],[Nombre del Contrato]],Tabla3[],6,FALSE)="","#N/A",IFERROR(VLOOKUP(Tabla1[[#This Row],[Nombre del Contrato]],Tabla3[],6,FALSE),"#N/A")))</f>
        <v/>
      </c>
      <c r="M239" s="55" t="str">
        <f>IF(Tabla1[[#This Row],[Nombre del Contrato]]="","",IF(VLOOKUP(Tabla1[[#This Row],[Nombre del Contrato]],Tabla3[],19,FALSE)="","#N/A",IFERROR(VLOOKUP(Tabla1[[#This Row],[Nombre del Contrato]],Tabla3[],19,FALSE),"#N/A")))</f>
        <v/>
      </c>
      <c r="N239" s="75"/>
      <c r="O239" s="75"/>
      <c r="P239" s="75"/>
      <c r="Q239" s="75"/>
      <c r="R239" s="75"/>
      <c r="S239" s="75"/>
      <c r="T239" s="75"/>
      <c r="U239" s="75"/>
      <c r="V239" s="75"/>
      <c r="W239" s="75"/>
      <c r="X239" s="75"/>
      <c r="Y239" s="75"/>
      <c r="Z239" s="75"/>
      <c r="AA239" s="75"/>
      <c r="AB239" s="75"/>
      <c r="AC239" s="75"/>
      <c r="AD239" s="75" t="str">
        <f>IF(SUM(Tabla1[[#This Row],[Primera Infancia]:[Adulto Mayor]])=0,"",SUM(Tabla1[[#This Row],[Primera Infancia]:[Adulto Mayor]]))</f>
        <v/>
      </c>
      <c r="AE239" s="75"/>
      <c r="AF239" s="75"/>
      <c r="AG239" s="10"/>
      <c r="AH239" s="10"/>
      <c r="AI239" s="88"/>
      <c r="AJ239" s="88"/>
      <c r="AK239" s="88"/>
      <c r="AL239" s="88"/>
      <c r="AM239" s="88"/>
      <c r="AN239" s="75"/>
      <c r="AO239" s="89"/>
      <c r="AP239" s="93"/>
      <c r="AQ239" s="84"/>
    </row>
    <row r="240" spans="2:43" ht="39.950000000000003" customHeight="1" thickTop="1" thickBot="1" x14ac:dyDescent="0.3">
      <c r="B240" s="78"/>
      <c r="C240" s="75"/>
      <c r="D240" s="75"/>
      <c r="E240" s="75"/>
      <c r="F240" s="10" t="str">
        <f>IF(Tabla1[[#This Row],[Nombre del Contrato]]="","",IF(VLOOKUP(Tabla1[[#This Row],[Nombre del Contrato]],Tabla3[],31,FALSE)="","#N/A",IFERROR(VLOOKUP(Tabla1[[#This Row],[Nombre del Contrato]],Tabla3[],31,FALSE),"#N/A")))</f>
        <v/>
      </c>
      <c r="G240" s="10" t="str">
        <f>IF(Tabla1[[#This Row],[Nombre del Contrato]]="","",IF(VLOOKUP(Tabla1[[#This Row],[Nombre del Contrato]],Tabla3[],20,FALSE)="","#N/A",IFERROR(VLOOKUP(Tabla1[[#This Row],[Nombre del Contrato]],Tabla3[],20,FALSE),"#N/A")))</f>
        <v/>
      </c>
      <c r="H240" s="47" t="str">
        <f>IF(Tabla1[[#This Row],[Nombre del Contrato]]="","",IF(VLOOKUP(Tabla1[[#This Row],[Nombre del Contrato]],Tabla3[],22,FALSE)="","#N/A",IFERROR(VLOOKUP(Tabla1[[#This Row],[Nombre del Contrato]],Tabla3[],22,FALSE),"#N/A")))</f>
        <v/>
      </c>
      <c r="I240" s="81"/>
      <c r="J240" s="81"/>
      <c r="K240" s="75"/>
      <c r="L240" s="10" t="str">
        <f>IF(Tabla1[[#This Row],[Nombre del Contrato]]="","",IF(VLOOKUP(Tabla1[[#This Row],[Nombre del Contrato]],Tabla3[],6,FALSE)="","#N/A",IFERROR(VLOOKUP(Tabla1[[#This Row],[Nombre del Contrato]],Tabla3[],6,FALSE),"#N/A")))</f>
        <v/>
      </c>
      <c r="M240" s="55" t="str">
        <f>IF(Tabla1[[#This Row],[Nombre del Contrato]]="","",IF(VLOOKUP(Tabla1[[#This Row],[Nombre del Contrato]],Tabla3[],19,FALSE)="","#N/A",IFERROR(VLOOKUP(Tabla1[[#This Row],[Nombre del Contrato]],Tabla3[],19,FALSE),"#N/A")))</f>
        <v/>
      </c>
      <c r="N240" s="75"/>
      <c r="O240" s="75"/>
      <c r="P240" s="75"/>
      <c r="Q240" s="75"/>
      <c r="R240" s="75"/>
      <c r="S240" s="75"/>
      <c r="T240" s="75"/>
      <c r="U240" s="75"/>
      <c r="V240" s="75"/>
      <c r="W240" s="75"/>
      <c r="X240" s="75"/>
      <c r="Y240" s="75"/>
      <c r="Z240" s="75"/>
      <c r="AA240" s="75"/>
      <c r="AB240" s="75"/>
      <c r="AC240" s="75"/>
      <c r="AD240" s="75" t="str">
        <f>IF(SUM(Tabla1[[#This Row],[Primera Infancia]:[Adulto Mayor]])=0,"",SUM(Tabla1[[#This Row],[Primera Infancia]:[Adulto Mayor]]))</f>
        <v/>
      </c>
      <c r="AE240" s="75"/>
      <c r="AF240" s="75"/>
      <c r="AG240" s="10"/>
      <c r="AH240" s="10"/>
      <c r="AI240" s="88"/>
      <c r="AJ240" s="88"/>
      <c r="AK240" s="88"/>
      <c r="AL240" s="88"/>
      <c r="AM240" s="88"/>
      <c r="AN240" s="75"/>
      <c r="AO240" s="89"/>
      <c r="AP240" s="93"/>
      <c r="AQ240" s="84"/>
    </row>
    <row r="241" spans="2:43" ht="39.950000000000003" customHeight="1" thickTop="1" thickBot="1" x14ac:dyDescent="0.3">
      <c r="B241" s="78"/>
      <c r="C241" s="75"/>
      <c r="D241" s="75"/>
      <c r="E241" s="75"/>
      <c r="F241" s="10" t="str">
        <f>IF(Tabla1[[#This Row],[Nombre del Contrato]]="","",IF(VLOOKUP(Tabla1[[#This Row],[Nombre del Contrato]],Tabla3[],31,FALSE)="","#N/A",IFERROR(VLOOKUP(Tabla1[[#This Row],[Nombre del Contrato]],Tabla3[],31,FALSE),"#N/A")))</f>
        <v/>
      </c>
      <c r="G241" s="10" t="str">
        <f>IF(Tabla1[[#This Row],[Nombre del Contrato]]="","",IF(VLOOKUP(Tabla1[[#This Row],[Nombre del Contrato]],Tabla3[],20,FALSE)="","#N/A",IFERROR(VLOOKUP(Tabla1[[#This Row],[Nombre del Contrato]],Tabla3[],20,FALSE),"#N/A")))</f>
        <v/>
      </c>
      <c r="H241" s="47" t="str">
        <f>IF(Tabla1[[#This Row],[Nombre del Contrato]]="","",IF(VLOOKUP(Tabla1[[#This Row],[Nombre del Contrato]],Tabla3[],22,FALSE)="","#N/A",IFERROR(VLOOKUP(Tabla1[[#This Row],[Nombre del Contrato]],Tabla3[],22,FALSE),"#N/A")))</f>
        <v/>
      </c>
      <c r="I241" s="81"/>
      <c r="J241" s="81"/>
      <c r="K241" s="75"/>
      <c r="L241" s="10" t="str">
        <f>IF(Tabla1[[#This Row],[Nombre del Contrato]]="","",IF(VLOOKUP(Tabla1[[#This Row],[Nombre del Contrato]],Tabla3[],6,FALSE)="","#N/A",IFERROR(VLOOKUP(Tabla1[[#This Row],[Nombre del Contrato]],Tabla3[],6,FALSE),"#N/A")))</f>
        <v/>
      </c>
      <c r="M241" s="55" t="str">
        <f>IF(Tabla1[[#This Row],[Nombre del Contrato]]="","",IF(VLOOKUP(Tabla1[[#This Row],[Nombre del Contrato]],Tabla3[],19,FALSE)="","#N/A",IFERROR(VLOOKUP(Tabla1[[#This Row],[Nombre del Contrato]],Tabla3[],19,FALSE),"#N/A")))</f>
        <v/>
      </c>
      <c r="N241" s="75"/>
      <c r="O241" s="75"/>
      <c r="P241" s="75"/>
      <c r="Q241" s="75"/>
      <c r="R241" s="75"/>
      <c r="S241" s="75"/>
      <c r="T241" s="75"/>
      <c r="U241" s="75"/>
      <c r="V241" s="75"/>
      <c r="W241" s="75"/>
      <c r="X241" s="75"/>
      <c r="Y241" s="75"/>
      <c r="Z241" s="75"/>
      <c r="AA241" s="75"/>
      <c r="AB241" s="75"/>
      <c r="AC241" s="75"/>
      <c r="AD241" s="75" t="str">
        <f>IF(SUM(Tabla1[[#This Row],[Primera Infancia]:[Adulto Mayor]])=0,"",SUM(Tabla1[[#This Row],[Primera Infancia]:[Adulto Mayor]]))</f>
        <v/>
      </c>
      <c r="AE241" s="75"/>
      <c r="AF241" s="75"/>
      <c r="AG241" s="10"/>
      <c r="AH241" s="10"/>
      <c r="AI241" s="88"/>
      <c r="AJ241" s="88"/>
      <c r="AK241" s="88"/>
      <c r="AL241" s="88"/>
      <c r="AM241" s="88"/>
      <c r="AN241" s="75"/>
      <c r="AO241" s="89"/>
      <c r="AP241" s="93"/>
      <c r="AQ241" s="84"/>
    </row>
    <row r="242" spans="2:43" ht="39.950000000000003" customHeight="1" thickTop="1" thickBot="1" x14ac:dyDescent="0.3">
      <c r="B242" s="78"/>
      <c r="C242" s="75"/>
      <c r="D242" s="75"/>
      <c r="E242" s="75"/>
      <c r="F242" s="10" t="str">
        <f>IF(Tabla1[[#This Row],[Nombre del Contrato]]="","",IF(VLOOKUP(Tabla1[[#This Row],[Nombre del Contrato]],Tabla3[],31,FALSE)="","#N/A",IFERROR(VLOOKUP(Tabla1[[#This Row],[Nombre del Contrato]],Tabla3[],31,FALSE),"#N/A")))</f>
        <v/>
      </c>
      <c r="G242" s="10" t="str">
        <f>IF(Tabla1[[#This Row],[Nombre del Contrato]]="","",IF(VLOOKUP(Tabla1[[#This Row],[Nombre del Contrato]],Tabla3[],20,FALSE)="","#N/A",IFERROR(VLOOKUP(Tabla1[[#This Row],[Nombre del Contrato]],Tabla3[],20,FALSE),"#N/A")))</f>
        <v/>
      </c>
      <c r="H242" s="47" t="str">
        <f>IF(Tabla1[[#This Row],[Nombre del Contrato]]="","",IF(VLOOKUP(Tabla1[[#This Row],[Nombre del Contrato]],Tabla3[],22,FALSE)="","#N/A",IFERROR(VLOOKUP(Tabla1[[#This Row],[Nombre del Contrato]],Tabla3[],22,FALSE),"#N/A")))</f>
        <v/>
      </c>
      <c r="I242" s="81"/>
      <c r="J242" s="81"/>
      <c r="K242" s="75"/>
      <c r="L242" s="10" t="str">
        <f>IF(Tabla1[[#This Row],[Nombre del Contrato]]="","",IF(VLOOKUP(Tabla1[[#This Row],[Nombre del Contrato]],Tabla3[],6,FALSE)="","#N/A",IFERROR(VLOOKUP(Tabla1[[#This Row],[Nombre del Contrato]],Tabla3[],6,FALSE),"#N/A")))</f>
        <v/>
      </c>
      <c r="M242" s="55" t="str">
        <f>IF(Tabla1[[#This Row],[Nombre del Contrato]]="","",IF(VLOOKUP(Tabla1[[#This Row],[Nombre del Contrato]],Tabla3[],19,FALSE)="","#N/A",IFERROR(VLOOKUP(Tabla1[[#This Row],[Nombre del Contrato]],Tabla3[],19,FALSE),"#N/A")))</f>
        <v/>
      </c>
      <c r="N242" s="75"/>
      <c r="O242" s="75"/>
      <c r="P242" s="75"/>
      <c r="Q242" s="75"/>
      <c r="R242" s="75"/>
      <c r="S242" s="75"/>
      <c r="T242" s="75"/>
      <c r="U242" s="75"/>
      <c r="V242" s="75"/>
      <c r="W242" s="75"/>
      <c r="X242" s="75"/>
      <c r="Y242" s="75"/>
      <c r="Z242" s="75"/>
      <c r="AA242" s="75"/>
      <c r="AB242" s="75"/>
      <c r="AC242" s="75"/>
      <c r="AD242" s="75" t="str">
        <f>IF(SUM(Tabla1[[#This Row],[Primera Infancia]:[Adulto Mayor]])=0,"",SUM(Tabla1[[#This Row],[Primera Infancia]:[Adulto Mayor]]))</f>
        <v/>
      </c>
      <c r="AE242" s="75"/>
      <c r="AF242" s="75"/>
      <c r="AG242" s="10"/>
      <c r="AH242" s="10"/>
      <c r="AI242" s="88"/>
      <c r="AJ242" s="88"/>
      <c r="AK242" s="88"/>
      <c r="AL242" s="88"/>
      <c r="AM242" s="88"/>
      <c r="AN242" s="75"/>
      <c r="AO242" s="89"/>
      <c r="AP242" s="93"/>
      <c r="AQ242" s="84"/>
    </row>
    <row r="243" spans="2:43" ht="39.950000000000003" customHeight="1" thickTop="1" thickBot="1" x14ac:dyDescent="0.3">
      <c r="B243" s="78"/>
      <c r="C243" s="75"/>
      <c r="D243" s="75"/>
      <c r="E243" s="75"/>
      <c r="F243" s="10" t="str">
        <f>IF(Tabla1[[#This Row],[Nombre del Contrato]]="","",IF(VLOOKUP(Tabla1[[#This Row],[Nombre del Contrato]],Tabla3[],31,FALSE)="","#N/A",IFERROR(VLOOKUP(Tabla1[[#This Row],[Nombre del Contrato]],Tabla3[],31,FALSE),"#N/A")))</f>
        <v/>
      </c>
      <c r="G243" s="10" t="str">
        <f>IF(Tabla1[[#This Row],[Nombre del Contrato]]="","",IF(VLOOKUP(Tabla1[[#This Row],[Nombre del Contrato]],Tabla3[],20,FALSE)="","#N/A",IFERROR(VLOOKUP(Tabla1[[#This Row],[Nombre del Contrato]],Tabla3[],20,FALSE),"#N/A")))</f>
        <v/>
      </c>
      <c r="H243" s="47" t="str">
        <f>IF(Tabla1[[#This Row],[Nombre del Contrato]]="","",IF(VLOOKUP(Tabla1[[#This Row],[Nombre del Contrato]],Tabla3[],22,FALSE)="","#N/A",IFERROR(VLOOKUP(Tabla1[[#This Row],[Nombre del Contrato]],Tabla3[],22,FALSE),"#N/A")))</f>
        <v/>
      </c>
      <c r="I243" s="81"/>
      <c r="J243" s="81"/>
      <c r="K243" s="75"/>
      <c r="L243" s="10" t="str">
        <f>IF(Tabla1[[#This Row],[Nombre del Contrato]]="","",IF(VLOOKUP(Tabla1[[#This Row],[Nombre del Contrato]],Tabla3[],6,FALSE)="","#N/A",IFERROR(VLOOKUP(Tabla1[[#This Row],[Nombre del Contrato]],Tabla3[],6,FALSE),"#N/A")))</f>
        <v/>
      </c>
      <c r="M243" s="55" t="str">
        <f>IF(Tabla1[[#This Row],[Nombre del Contrato]]="","",IF(VLOOKUP(Tabla1[[#This Row],[Nombre del Contrato]],Tabla3[],19,FALSE)="","#N/A",IFERROR(VLOOKUP(Tabla1[[#This Row],[Nombre del Contrato]],Tabla3[],19,FALSE),"#N/A")))</f>
        <v/>
      </c>
      <c r="N243" s="75"/>
      <c r="O243" s="75"/>
      <c r="P243" s="75"/>
      <c r="Q243" s="75"/>
      <c r="R243" s="75"/>
      <c r="S243" s="75"/>
      <c r="T243" s="75"/>
      <c r="U243" s="75"/>
      <c r="V243" s="75"/>
      <c r="W243" s="75"/>
      <c r="X243" s="75"/>
      <c r="Y243" s="75"/>
      <c r="Z243" s="75"/>
      <c r="AA243" s="75"/>
      <c r="AB243" s="75"/>
      <c r="AC243" s="75"/>
      <c r="AD243" s="75" t="str">
        <f>IF(SUM(Tabla1[[#This Row],[Primera Infancia]:[Adulto Mayor]])=0,"",SUM(Tabla1[[#This Row],[Primera Infancia]:[Adulto Mayor]]))</f>
        <v/>
      </c>
      <c r="AE243" s="75"/>
      <c r="AF243" s="75"/>
      <c r="AG243" s="10"/>
      <c r="AH243" s="10"/>
      <c r="AI243" s="88"/>
      <c r="AJ243" s="88"/>
      <c r="AK243" s="88"/>
      <c r="AL243" s="88"/>
      <c r="AM243" s="88"/>
      <c r="AN243" s="75"/>
      <c r="AO243" s="89"/>
      <c r="AP243" s="93"/>
      <c r="AQ243" s="84"/>
    </row>
    <row r="244" spans="2:43" ht="39.950000000000003" customHeight="1" thickTop="1" thickBot="1" x14ac:dyDescent="0.3">
      <c r="B244" s="78"/>
      <c r="C244" s="75"/>
      <c r="D244" s="75"/>
      <c r="E244" s="75"/>
      <c r="F244" s="10" t="str">
        <f>IF(Tabla1[[#This Row],[Nombre del Contrato]]="","",IF(VLOOKUP(Tabla1[[#This Row],[Nombre del Contrato]],Tabla3[],31,FALSE)="","#N/A",IFERROR(VLOOKUP(Tabla1[[#This Row],[Nombre del Contrato]],Tabla3[],31,FALSE),"#N/A")))</f>
        <v/>
      </c>
      <c r="G244" s="10" t="str">
        <f>IF(Tabla1[[#This Row],[Nombre del Contrato]]="","",IF(VLOOKUP(Tabla1[[#This Row],[Nombre del Contrato]],Tabla3[],20,FALSE)="","#N/A",IFERROR(VLOOKUP(Tabla1[[#This Row],[Nombre del Contrato]],Tabla3[],20,FALSE),"#N/A")))</f>
        <v/>
      </c>
      <c r="H244" s="47" t="str">
        <f>IF(Tabla1[[#This Row],[Nombre del Contrato]]="","",IF(VLOOKUP(Tabla1[[#This Row],[Nombre del Contrato]],Tabla3[],22,FALSE)="","#N/A",IFERROR(VLOOKUP(Tabla1[[#This Row],[Nombre del Contrato]],Tabla3[],22,FALSE),"#N/A")))</f>
        <v/>
      </c>
      <c r="I244" s="81"/>
      <c r="J244" s="81"/>
      <c r="K244" s="75"/>
      <c r="L244" s="10" t="str">
        <f>IF(Tabla1[[#This Row],[Nombre del Contrato]]="","",IF(VLOOKUP(Tabla1[[#This Row],[Nombre del Contrato]],Tabla3[],6,FALSE)="","#N/A",IFERROR(VLOOKUP(Tabla1[[#This Row],[Nombre del Contrato]],Tabla3[],6,FALSE),"#N/A")))</f>
        <v/>
      </c>
      <c r="M244" s="55" t="str">
        <f>IF(Tabla1[[#This Row],[Nombre del Contrato]]="","",IF(VLOOKUP(Tabla1[[#This Row],[Nombre del Contrato]],Tabla3[],19,FALSE)="","#N/A",IFERROR(VLOOKUP(Tabla1[[#This Row],[Nombre del Contrato]],Tabla3[],19,FALSE),"#N/A")))</f>
        <v/>
      </c>
      <c r="N244" s="75"/>
      <c r="O244" s="75"/>
      <c r="P244" s="75"/>
      <c r="Q244" s="75"/>
      <c r="R244" s="75"/>
      <c r="S244" s="75"/>
      <c r="T244" s="75"/>
      <c r="U244" s="75"/>
      <c r="V244" s="75"/>
      <c r="W244" s="75"/>
      <c r="X244" s="75"/>
      <c r="Y244" s="75"/>
      <c r="Z244" s="75"/>
      <c r="AA244" s="75"/>
      <c r="AB244" s="75"/>
      <c r="AC244" s="75"/>
      <c r="AD244" s="75" t="str">
        <f>IF(SUM(Tabla1[[#This Row],[Primera Infancia]:[Adulto Mayor]])=0,"",SUM(Tabla1[[#This Row],[Primera Infancia]:[Adulto Mayor]]))</f>
        <v/>
      </c>
      <c r="AE244" s="75"/>
      <c r="AF244" s="75"/>
      <c r="AG244" s="10"/>
      <c r="AH244" s="10"/>
      <c r="AI244" s="88"/>
      <c r="AJ244" s="88"/>
      <c r="AK244" s="88"/>
      <c r="AL244" s="88"/>
      <c r="AM244" s="88"/>
      <c r="AN244" s="75"/>
      <c r="AO244" s="89"/>
      <c r="AP244" s="93"/>
      <c r="AQ244" s="84"/>
    </row>
    <row r="245" spans="2:43" ht="39.950000000000003" customHeight="1" thickTop="1" thickBot="1" x14ac:dyDescent="0.3">
      <c r="B245" s="78"/>
      <c r="C245" s="75"/>
      <c r="D245" s="75"/>
      <c r="E245" s="75"/>
      <c r="F245" s="10" t="str">
        <f>IF(Tabla1[[#This Row],[Nombre del Contrato]]="","",IF(VLOOKUP(Tabla1[[#This Row],[Nombre del Contrato]],Tabla3[],31,FALSE)="","#N/A",IFERROR(VLOOKUP(Tabla1[[#This Row],[Nombre del Contrato]],Tabla3[],31,FALSE),"#N/A")))</f>
        <v/>
      </c>
      <c r="G245" s="10" t="str">
        <f>IF(Tabla1[[#This Row],[Nombre del Contrato]]="","",IF(VLOOKUP(Tabla1[[#This Row],[Nombre del Contrato]],Tabla3[],20,FALSE)="","#N/A",IFERROR(VLOOKUP(Tabla1[[#This Row],[Nombre del Contrato]],Tabla3[],20,FALSE),"#N/A")))</f>
        <v/>
      </c>
      <c r="H245" s="47" t="str">
        <f>IF(Tabla1[[#This Row],[Nombre del Contrato]]="","",IF(VLOOKUP(Tabla1[[#This Row],[Nombre del Contrato]],Tabla3[],22,FALSE)="","#N/A",IFERROR(VLOOKUP(Tabla1[[#This Row],[Nombre del Contrato]],Tabla3[],22,FALSE),"#N/A")))</f>
        <v/>
      </c>
      <c r="I245" s="81"/>
      <c r="J245" s="81"/>
      <c r="K245" s="75"/>
      <c r="L245" s="10" t="str">
        <f>IF(Tabla1[[#This Row],[Nombre del Contrato]]="","",IF(VLOOKUP(Tabla1[[#This Row],[Nombre del Contrato]],Tabla3[],6,FALSE)="","#N/A",IFERROR(VLOOKUP(Tabla1[[#This Row],[Nombre del Contrato]],Tabla3[],6,FALSE),"#N/A")))</f>
        <v/>
      </c>
      <c r="M245" s="55" t="str">
        <f>IF(Tabla1[[#This Row],[Nombre del Contrato]]="","",IF(VLOOKUP(Tabla1[[#This Row],[Nombre del Contrato]],Tabla3[],19,FALSE)="","#N/A",IFERROR(VLOOKUP(Tabla1[[#This Row],[Nombre del Contrato]],Tabla3[],19,FALSE),"#N/A")))</f>
        <v/>
      </c>
      <c r="N245" s="75"/>
      <c r="O245" s="75"/>
      <c r="P245" s="75"/>
      <c r="Q245" s="75"/>
      <c r="R245" s="75"/>
      <c r="S245" s="75"/>
      <c r="T245" s="75"/>
      <c r="U245" s="75"/>
      <c r="V245" s="75"/>
      <c r="W245" s="75"/>
      <c r="X245" s="75"/>
      <c r="Y245" s="75"/>
      <c r="Z245" s="75"/>
      <c r="AA245" s="75"/>
      <c r="AB245" s="75"/>
      <c r="AC245" s="75"/>
      <c r="AD245" s="75" t="str">
        <f>IF(SUM(Tabla1[[#This Row],[Primera Infancia]:[Adulto Mayor]])=0,"",SUM(Tabla1[[#This Row],[Primera Infancia]:[Adulto Mayor]]))</f>
        <v/>
      </c>
      <c r="AE245" s="75"/>
      <c r="AF245" s="75"/>
      <c r="AG245" s="10"/>
      <c r="AH245" s="10"/>
      <c r="AI245" s="88"/>
      <c r="AJ245" s="88"/>
      <c r="AK245" s="88"/>
      <c r="AL245" s="88"/>
      <c r="AM245" s="88"/>
      <c r="AN245" s="75"/>
      <c r="AO245" s="89"/>
      <c r="AP245" s="93"/>
      <c r="AQ245" s="84"/>
    </row>
    <row r="246" spans="2:43" ht="39.950000000000003" customHeight="1" thickTop="1" thickBot="1" x14ac:dyDescent="0.3">
      <c r="B246" s="78"/>
      <c r="C246" s="75"/>
      <c r="D246" s="75"/>
      <c r="E246" s="75"/>
      <c r="F246" s="10" t="str">
        <f>IF(Tabla1[[#This Row],[Nombre del Contrato]]="","",IF(VLOOKUP(Tabla1[[#This Row],[Nombre del Contrato]],Tabla3[],31,FALSE)="","#N/A",IFERROR(VLOOKUP(Tabla1[[#This Row],[Nombre del Contrato]],Tabla3[],31,FALSE),"#N/A")))</f>
        <v/>
      </c>
      <c r="G246" s="10" t="str">
        <f>IF(Tabla1[[#This Row],[Nombre del Contrato]]="","",IF(VLOOKUP(Tabla1[[#This Row],[Nombre del Contrato]],Tabla3[],20,FALSE)="","#N/A",IFERROR(VLOOKUP(Tabla1[[#This Row],[Nombre del Contrato]],Tabla3[],20,FALSE),"#N/A")))</f>
        <v/>
      </c>
      <c r="H246" s="47" t="str">
        <f>IF(Tabla1[[#This Row],[Nombre del Contrato]]="","",IF(VLOOKUP(Tabla1[[#This Row],[Nombre del Contrato]],Tabla3[],22,FALSE)="","#N/A",IFERROR(VLOOKUP(Tabla1[[#This Row],[Nombre del Contrato]],Tabla3[],22,FALSE),"#N/A")))</f>
        <v/>
      </c>
      <c r="I246" s="81"/>
      <c r="J246" s="81"/>
      <c r="K246" s="75"/>
      <c r="L246" s="10" t="str">
        <f>IF(Tabla1[[#This Row],[Nombre del Contrato]]="","",IF(VLOOKUP(Tabla1[[#This Row],[Nombre del Contrato]],Tabla3[],6,FALSE)="","#N/A",IFERROR(VLOOKUP(Tabla1[[#This Row],[Nombre del Contrato]],Tabla3[],6,FALSE),"#N/A")))</f>
        <v/>
      </c>
      <c r="M246" s="55" t="str">
        <f>IF(Tabla1[[#This Row],[Nombre del Contrato]]="","",IF(VLOOKUP(Tabla1[[#This Row],[Nombre del Contrato]],Tabla3[],19,FALSE)="","#N/A",IFERROR(VLOOKUP(Tabla1[[#This Row],[Nombre del Contrato]],Tabla3[],19,FALSE),"#N/A")))</f>
        <v/>
      </c>
      <c r="N246" s="75"/>
      <c r="O246" s="75"/>
      <c r="P246" s="75"/>
      <c r="Q246" s="75"/>
      <c r="R246" s="75"/>
      <c r="S246" s="75"/>
      <c r="T246" s="75"/>
      <c r="U246" s="75"/>
      <c r="V246" s="75"/>
      <c r="W246" s="75"/>
      <c r="X246" s="75"/>
      <c r="Y246" s="75"/>
      <c r="Z246" s="75"/>
      <c r="AA246" s="75"/>
      <c r="AB246" s="75"/>
      <c r="AC246" s="75"/>
      <c r="AD246" s="75" t="str">
        <f>IF(SUM(Tabla1[[#This Row],[Primera Infancia]:[Adulto Mayor]])=0,"",SUM(Tabla1[[#This Row],[Primera Infancia]:[Adulto Mayor]]))</f>
        <v/>
      </c>
      <c r="AE246" s="75"/>
      <c r="AF246" s="75"/>
      <c r="AG246" s="10"/>
      <c r="AH246" s="10"/>
      <c r="AI246" s="88"/>
      <c r="AJ246" s="88"/>
      <c r="AK246" s="88"/>
      <c r="AL246" s="88"/>
      <c r="AM246" s="88"/>
      <c r="AN246" s="75"/>
      <c r="AO246" s="89"/>
      <c r="AP246" s="93"/>
      <c r="AQ246" s="84"/>
    </row>
    <row r="247" spans="2:43" ht="39.950000000000003" customHeight="1" thickTop="1" thickBot="1" x14ac:dyDescent="0.3">
      <c r="B247" s="78"/>
      <c r="C247" s="75"/>
      <c r="D247" s="75"/>
      <c r="E247" s="75"/>
      <c r="F247" s="10" t="str">
        <f>IF(Tabla1[[#This Row],[Nombre del Contrato]]="","",IF(VLOOKUP(Tabla1[[#This Row],[Nombre del Contrato]],Tabla3[],31,FALSE)="","#N/A",IFERROR(VLOOKUP(Tabla1[[#This Row],[Nombre del Contrato]],Tabla3[],31,FALSE),"#N/A")))</f>
        <v/>
      </c>
      <c r="G247" s="10" t="str">
        <f>IF(Tabla1[[#This Row],[Nombre del Contrato]]="","",IF(VLOOKUP(Tabla1[[#This Row],[Nombre del Contrato]],Tabla3[],20,FALSE)="","#N/A",IFERROR(VLOOKUP(Tabla1[[#This Row],[Nombre del Contrato]],Tabla3[],20,FALSE),"#N/A")))</f>
        <v/>
      </c>
      <c r="H247" s="47" t="str">
        <f>IF(Tabla1[[#This Row],[Nombre del Contrato]]="","",IF(VLOOKUP(Tabla1[[#This Row],[Nombre del Contrato]],Tabla3[],22,FALSE)="","#N/A",IFERROR(VLOOKUP(Tabla1[[#This Row],[Nombre del Contrato]],Tabla3[],22,FALSE),"#N/A")))</f>
        <v/>
      </c>
      <c r="I247" s="81"/>
      <c r="J247" s="81"/>
      <c r="K247" s="75"/>
      <c r="L247" s="10" t="str">
        <f>IF(Tabla1[[#This Row],[Nombre del Contrato]]="","",IF(VLOOKUP(Tabla1[[#This Row],[Nombre del Contrato]],Tabla3[],6,FALSE)="","#N/A",IFERROR(VLOOKUP(Tabla1[[#This Row],[Nombre del Contrato]],Tabla3[],6,FALSE),"#N/A")))</f>
        <v/>
      </c>
      <c r="M247" s="55" t="str">
        <f>IF(Tabla1[[#This Row],[Nombre del Contrato]]="","",IF(VLOOKUP(Tabla1[[#This Row],[Nombre del Contrato]],Tabla3[],19,FALSE)="","#N/A",IFERROR(VLOOKUP(Tabla1[[#This Row],[Nombre del Contrato]],Tabla3[],19,FALSE),"#N/A")))</f>
        <v/>
      </c>
      <c r="N247" s="75"/>
      <c r="O247" s="75"/>
      <c r="P247" s="75"/>
      <c r="Q247" s="75"/>
      <c r="R247" s="75"/>
      <c r="S247" s="75"/>
      <c r="T247" s="75"/>
      <c r="U247" s="75"/>
      <c r="V247" s="75"/>
      <c r="W247" s="75"/>
      <c r="X247" s="75"/>
      <c r="Y247" s="75"/>
      <c r="Z247" s="75"/>
      <c r="AA247" s="75"/>
      <c r="AB247" s="75"/>
      <c r="AC247" s="75"/>
      <c r="AD247" s="75" t="str">
        <f>IF(SUM(Tabla1[[#This Row],[Primera Infancia]:[Adulto Mayor]])=0,"",SUM(Tabla1[[#This Row],[Primera Infancia]:[Adulto Mayor]]))</f>
        <v/>
      </c>
      <c r="AE247" s="75"/>
      <c r="AF247" s="75"/>
      <c r="AG247" s="10"/>
      <c r="AH247" s="10"/>
      <c r="AI247" s="88"/>
      <c r="AJ247" s="88"/>
      <c r="AK247" s="88"/>
      <c r="AL247" s="88"/>
      <c r="AM247" s="88"/>
      <c r="AN247" s="75"/>
      <c r="AO247" s="89"/>
      <c r="AP247" s="93"/>
      <c r="AQ247" s="84"/>
    </row>
    <row r="248" spans="2:43" ht="39.950000000000003" customHeight="1" thickTop="1" thickBot="1" x14ac:dyDescent="0.3">
      <c r="B248" s="78"/>
      <c r="C248" s="75"/>
      <c r="D248" s="75"/>
      <c r="E248" s="75"/>
      <c r="F248" s="10" t="str">
        <f>IF(Tabla1[[#This Row],[Nombre del Contrato]]="","",IF(VLOOKUP(Tabla1[[#This Row],[Nombre del Contrato]],Tabla3[],31,FALSE)="","#N/A",IFERROR(VLOOKUP(Tabla1[[#This Row],[Nombre del Contrato]],Tabla3[],31,FALSE),"#N/A")))</f>
        <v/>
      </c>
      <c r="G248" s="10" t="str">
        <f>IF(Tabla1[[#This Row],[Nombre del Contrato]]="","",IF(VLOOKUP(Tabla1[[#This Row],[Nombre del Contrato]],Tabla3[],20,FALSE)="","#N/A",IFERROR(VLOOKUP(Tabla1[[#This Row],[Nombre del Contrato]],Tabla3[],20,FALSE),"#N/A")))</f>
        <v/>
      </c>
      <c r="H248" s="47" t="str">
        <f>IF(Tabla1[[#This Row],[Nombre del Contrato]]="","",IF(VLOOKUP(Tabla1[[#This Row],[Nombre del Contrato]],Tabla3[],22,FALSE)="","#N/A",IFERROR(VLOOKUP(Tabla1[[#This Row],[Nombre del Contrato]],Tabla3[],22,FALSE),"#N/A")))</f>
        <v/>
      </c>
      <c r="I248" s="81"/>
      <c r="J248" s="81"/>
      <c r="K248" s="75"/>
      <c r="L248" s="10" t="str">
        <f>IF(Tabla1[[#This Row],[Nombre del Contrato]]="","",IF(VLOOKUP(Tabla1[[#This Row],[Nombre del Contrato]],Tabla3[],6,FALSE)="","#N/A",IFERROR(VLOOKUP(Tabla1[[#This Row],[Nombre del Contrato]],Tabla3[],6,FALSE),"#N/A")))</f>
        <v/>
      </c>
      <c r="M248" s="55" t="str">
        <f>IF(Tabla1[[#This Row],[Nombre del Contrato]]="","",IF(VLOOKUP(Tabla1[[#This Row],[Nombre del Contrato]],Tabla3[],19,FALSE)="","#N/A",IFERROR(VLOOKUP(Tabla1[[#This Row],[Nombre del Contrato]],Tabla3[],19,FALSE),"#N/A")))</f>
        <v/>
      </c>
      <c r="N248" s="75"/>
      <c r="O248" s="75"/>
      <c r="P248" s="75"/>
      <c r="Q248" s="75"/>
      <c r="R248" s="75"/>
      <c r="S248" s="75"/>
      <c r="T248" s="75"/>
      <c r="U248" s="75"/>
      <c r="V248" s="75"/>
      <c r="W248" s="75"/>
      <c r="X248" s="75"/>
      <c r="Y248" s="75"/>
      <c r="Z248" s="75"/>
      <c r="AA248" s="75"/>
      <c r="AB248" s="75"/>
      <c r="AC248" s="75"/>
      <c r="AD248" s="75" t="str">
        <f>IF(SUM(Tabla1[[#This Row],[Primera Infancia]:[Adulto Mayor]])=0,"",SUM(Tabla1[[#This Row],[Primera Infancia]:[Adulto Mayor]]))</f>
        <v/>
      </c>
      <c r="AE248" s="75"/>
      <c r="AF248" s="75"/>
      <c r="AG248" s="10"/>
      <c r="AH248" s="10"/>
      <c r="AI248" s="88"/>
      <c r="AJ248" s="88"/>
      <c r="AK248" s="88"/>
      <c r="AL248" s="88"/>
      <c r="AM248" s="88"/>
      <c r="AN248" s="75"/>
      <c r="AO248" s="89"/>
      <c r="AP248" s="93"/>
      <c r="AQ248" s="84"/>
    </row>
    <row r="249" spans="2:43" ht="39.950000000000003" customHeight="1" thickTop="1" thickBot="1" x14ac:dyDescent="0.3">
      <c r="B249" s="78"/>
      <c r="C249" s="75"/>
      <c r="D249" s="75"/>
      <c r="E249" s="75"/>
      <c r="F249" s="10" t="str">
        <f>IF(Tabla1[[#This Row],[Nombre del Contrato]]="","",IF(VLOOKUP(Tabla1[[#This Row],[Nombre del Contrato]],Tabla3[],31,FALSE)="","#N/A",IFERROR(VLOOKUP(Tabla1[[#This Row],[Nombre del Contrato]],Tabla3[],31,FALSE),"#N/A")))</f>
        <v/>
      </c>
      <c r="G249" s="10" t="str">
        <f>IF(Tabla1[[#This Row],[Nombre del Contrato]]="","",IF(VLOOKUP(Tabla1[[#This Row],[Nombre del Contrato]],Tabla3[],20,FALSE)="","#N/A",IFERROR(VLOOKUP(Tabla1[[#This Row],[Nombre del Contrato]],Tabla3[],20,FALSE),"#N/A")))</f>
        <v/>
      </c>
      <c r="H249" s="47" t="str">
        <f>IF(Tabla1[[#This Row],[Nombre del Contrato]]="","",IF(VLOOKUP(Tabla1[[#This Row],[Nombre del Contrato]],Tabla3[],22,FALSE)="","#N/A",IFERROR(VLOOKUP(Tabla1[[#This Row],[Nombre del Contrato]],Tabla3[],22,FALSE),"#N/A")))</f>
        <v/>
      </c>
      <c r="I249" s="81"/>
      <c r="J249" s="81"/>
      <c r="K249" s="75"/>
      <c r="L249" s="10" t="str">
        <f>IF(Tabla1[[#This Row],[Nombre del Contrato]]="","",IF(VLOOKUP(Tabla1[[#This Row],[Nombre del Contrato]],Tabla3[],6,FALSE)="","#N/A",IFERROR(VLOOKUP(Tabla1[[#This Row],[Nombre del Contrato]],Tabla3[],6,FALSE),"#N/A")))</f>
        <v/>
      </c>
      <c r="M249" s="55" t="str">
        <f>IF(Tabla1[[#This Row],[Nombre del Contrato]]="","",IF(VLOOKUP(Tabla1[[#This Row],[Nombre del Contrato]],Tabla3[],19,FALSE)="","#N/A",IFERROR(VLOOKUP(Tabla1[[#This Row],[Nombre del Contrato]],Tabla3[],19,FALSE),"#N/A")))</f>
        <v/>
      </c>
      <c r="N249" s="75"/>
      <c r="O249" s="75"/>
      <c r="P249" s="75"/>
      <c r="Q249" s="75"/>
      <c r="R249" s="75"/>
      <c r="S249" s="75"/>
      <c r="T249" s="75"/>
      <c r="U249" s="75"/>
      <c r="V249" s="75"/>
      <c r="W249" s="75"/>
      <c r="X249" s="75"/>
      <c r="Y249" s="75"/>
      <c r="Z249" s="75"/>
      <c r="AA249" s="75"/>
      <c r="AB249" s="75"/>
      <c r="AC249" s="75"/>
      <c r="AD249" s="75" t="str">
        <f>IF(SUM(Tabla1[[#This Row],[Primera Infancia]:[Adulto Mayor]])=0,"",SUM(Tabla1[[#This Row],[Primera Infancia]:[Adulto Mayor]]))</f>
        <v/>
      </c>
      <c r="AE249" s="75"/>
      <c r="AF249" s="75"/>
      <c r="AG249" s="10"/>
      <c r="AH249" s="10"/>
      <c r="AI249" s="88"/>
      <c r="AJ249" s="88"/>
      <c r="AK249" s="88"/>
      <c r="AL249" s="88"/>
      <c r="AM249" s="88"/>
      <c r="AN249" s="75"/>
      <c r="AO249" s="89"/>
      <c r="AP249" s="93"/>
      <c r="AQ249" s="84"/>
    </row>
    <row r="250" spans="2:43" ht="39.950000000000003" customHeight="1" thickTop="1" thickBot="1" x14ac:dyDescent="0.3">
      <c r="B250" s="78"/>
      <c r="C250" s="75"/>
      <c r="D250" s="75"/>
      <c r="E250" s="75"/>
      <c r="F250" s="10" t="str">
        <f>IF(Tabla1[[#This Row],[Nombre del Contrato]]="","",IF(VLOOKUP(Tabla1[[#This Row],[Nombre del Contrato]],Tabla3[],31,FALSE)="","#N/A",IFERROR(VLOOKUP(Tabla1[[#This Row],[Nombre del Contrato]],Tabla3[],31,FALSE),"#N/A")))</f>
        <v/>
      </c>
      <c r="G250" s="10" t="str">
        <f>IF(Tabla1[[#This Row],[Nombre del Contrato]]="","",IF(VLOOKUP(Tabla1[[#This Row],[Nombre del Contrato]],Tabla3[],20,FALSE)="","#N/A",IFERROR(VLOOKUP(Tabla1[[#This Row],[Nombre del Contrato]],Tabla3[],20,FALSE),"#N/A")))</f>
        <v/>
      </c>
      <c r="H250" s="47" t="str">
        <f>IF(Tabla1[[#This Row],[Nombre del Contrato]]="","",IF(VLOOKUP(Tabla1[[#This Row],[Nombre del Contrato]],Tabla3[],22,FALSE)="","#N/A",IFERROR(VLOOKUP(Tabla1[[#This Row],[Nombre del Contrato]],Tabla3[],22,FALSE),"#N/A")))</f>
        <v/>
      </c>
      <c r="I250" s="81"/>
      <c r="J250" s="81"/>
      <c r="K250" s="75"/>
      <c r="L250" s="10" t="str">
        <f>IF(Tabla1[[#This Row],[Nombre del Contrato]]="","",IF(VLOOKUP(Tabla1[[#This Row],[Nombre del Contrato]],Tabla3[],6,FALSE)="","#N/A",IFERROR(VLOOKUP(Tabla1[[#This Row],[Nombre del Contrato]],Tabla3[],6,FALSE),"#N/A")))</f>
        <v/>
      </c>
      <c r="M250" s="55" t="str">
        <f>IF(Tabla1[[#This Row],[Nombre del Contrato]]="","",IF(VLOOKUP(Tabla1[[#This Row],[Nombre del Contrato]],Tabla3[],19,FALSE)="","#N/A",IFERROR(VLOOKUP(Tabla1[[#This Row],[Nombre del Contrato]],Tabla3[],19,FALSE),"#N/A")))</f>
        <v/>
      </c>
      <c r="N250" s="75"/>
      <c r="O250" s="75"/>
      <c r="P250" s="75"/>
      <c r="Q250" s="75"/>
      <c r="R250" s="75"/>
      <c r="S250" s="75"/>
      <c r="T250" s="75"/>
      <c r="U250" s="75"/>
      <c r="V250" s="75"/>
      <c r="W250" s="75"/>
      <c r="X250" s="75"/>
      <c r="Y250" s="75"/>
      <c r="Z250" s="75"/>
      <c r="AA250" s="75"/>
      <c r="AB250" s="75"/>
      <c r="AC250" s="75"/>
      <c r="AD250" s="75" t="str">
        <f>IF(SUM(Tabla1[[#This Row],[Primera Infancia]:[Adulto Mayor]])=0,"",SUM(Tabla1[[#This Row],[Primera Infancia]:[Adulto Mayor]]))</f>
        <v/>
      </c>
      <c r="AE250" s="75"/>
      <c r="AF250" s="75"/>
      <c r="AG250" s="10"/>
      <c r="AH250" s="10"/>
      <c r="AI250" s="88"/>
      <c r="AJ250" s="88"/>
      <c r="AK250" s="88"/>
      <c r="AL250" s="88"/>
      <c r="AM250" s="88"/>
      <c r="AN250" s="75"/>
      <c r="AO250" s="89"/>
      <c r="AP250" s="93"/>
      <c r="AQ250" s="84"/>
    </row>
    <row r="251" spans="2:43" ht="39.950000000000003" customHeight="1" thickTop="1" thickBot="1" x14ac:dyDescent="0.3">
      <c r="B251" s="78"/>
      <c r="C251" s="75"/>
      <c r="D251" s="75"/>
      <c r="E251" s="75"/>
      <c r="F251" s="10" t="str">
        <f>IF(Tabla1[[#This Row],[Nombre del Contrato]]="","",IF(VLOOKUP(Tabla1[[#This Row],[Nombre del Contrato]],Tabla3[],31,FALSE)="","#N/A",IFERROR(VLOOKUP(Tabla1[[#This Row],[Nombre del Contrato]],Tabla3[],31,FALSE),"#N/A")))</f>
        <v/>
      </c>
      <c r="G251" s="10" t="str">
        <f>IF(Tabla1[[#This Row],[Nombre del Contrato]]="","",IF(VLOOKUP(Tabla1[[#This Row],[Nombre del Contrato]],Tabla3[],20,FALSE)="","#N/A",IFERROR(VLOOKUP(Tabla1[[#This Row],[Nombre del Contrato]],Tabla3[],20,FALSE),"#N/A")))</f>
        <v/>
      </c>
      <c r="H251" s="47" t="str">
        <f>IF(Tabla1[[#This Row],[Nombre del Contrato]]="","",IF(VLOOKUP(Tabla1[[#This Row],[Nombre del Contrato]],Tabla3[],22,FALSE)="","#N/A",IFERROR(VLOOKUP(Tabla1[[#This Row],[Nombre del Contrato]],Tabla3[],22,FALSE),"#N/A")))</f>
        <v/>
      </c>
      <c r="I251" s="81"/>
      <c r="J251" s="81"/>
      <c r="K251" s="75"/>
      <c r="L251" s="10" t="str">
        <f>IF(Tabla1[[#This Row],[Nombre del Contrato]]="","",IF(VLOOKUP(Tabla1[[#This Row],[Nombre del Contrato]],Tabla3[],6,FALSE)="","#N/A",IFERROR(VLOOKUP(Tabla1[[#This Row],[Nombre del Contrato]],Tabla3[],6,FALSE),"#N/A")))</f>
        <v/>
      </c>
      <c r="M251" s="55" t="str">
        <f>IF(Tabla1[[#This Row],[Nombre del Contrato]]="","",IF(VLOOKUP(Tabla1[[#This Row],[Nombre del Contrato]],Tabla3[],19,FALSE)="","#N/A",IFERROR(VLOOKUP(Tabla1[[#This Row],[Nombre del Contrato]],Tabla3[],19,FALSE),"#N/A")))</f>
        <v/>
      </c>
      <c r="N251" s="75"/>
      <c r="O251" s="75"/>
      <c r="P251" s="75"/>
      <c r="Q251" s="75"/>
      <c r="R251" s="75"/>
      <c r="S251" s="75"/>
      <c r="T251" s="75"/>
      <c r="U251" s="75"/>
      <c r="V251" s="75"/>
      <c r="W251" s="75"/>
      <c r="X251" s="75"/>
      <c r="Y251" s="75"/>
      <c r="Z251" s="75"/>
      <c r="AA251" s="75"/>
      <c r="AB251" s="75"/>
      <c r="AC251" s="75"/>
      <c r="AD251" s="75" t="str">
        <f>IF(SUM(Tabla1[[#This Row],[Primera Infancia]:[Adulto Mayor]])=0,"",SUM(Tabla1[[#This Row],[Primera Infancia]:[Adulto Mayor]]))</f>
        <v/>
      </c>
      <c r="AE251" s="75"/>
      <c r="AF251" s="75"/>
      <c r="AG251" s="10"/>
      <c r="AH251" s="10"/>
      <c r="AI251" s="88"/>
      <c r="AJ251" s="88"/>
      <c r="AK251" s="88"/>
      <c r="AL251" s="88"/>
      <c r="AM251" s="88"/>
      <c r="AN251" s="75"/>
      <c r="AO251" s="89"/>
      <c r="AP251" s="93"/>
      <c r="AQ251" s="84"/>
    </row>
    <row r="252" spans="2:43" ht="39.950000000000003" customHeight="1" thickTop="1" thickBot="1" x14ac:dyDescent="0.3">
      <c r="B252" s="78"/>
      <c r="C252" s="75"/>
      <c r="D252" s="75"/>
      <c r="E252" s="75"/>
      <c r="F252" s="10" t="str">
        <f>IF(Tabla1[[#This Row],[Nombre del Contrato]]="","",IF(VLOOKUP(Tabla1[[#This Row],[Nombre del Contrato]],Tabla3[],31,FALSE)="","#N/A",IFERROR(VLOOKUP(Tabla1[[#This Row],[Nombre del Contrato]],Tabla3[],31,FALSE),"#N/A")))</f>
        <v/>
      </c>
      <c r="G252" s="10" t="str">
        <f>IF(Tabla1[[#This Row],[Nombre del Contrato]]="","",IF(VLOOKUP(Tabla1[[#This Row],[Nombre del Contrato]],Tabla3[],20,FALSE)="","#N/A",IFERROR(VLOOKUP(Tabla1[[#This Row],[Nombre del Contrato]],Tabla3[],20,FALSE),"#N/A")))</f>
        <v/>
      </c>
      <c r="H252" s="47" t="str">
        <f>IF(Tabla1[[#This Row],[Nombre del Contrato]]="","",IF(VLOOKUP(Tabla1[[#This Row],[Nombre del Contrato]],Tabla3[],22,FALSE)="","#N/A",IFERROR(VLOOKUP(Tabla1[[#This Row],[Nombre del Contrato]],Tabla3[],22,FALSE),"#N/A")))</f>
        <v/>
      </c>
      <c r="I252" s="81"/>
      <c r="J252" s="81"/>
      <c r="K252" s="75"/>
      <c r="L252" s="10" t="str">
        <f>IF(Tabla1[[#This Row],[Nombre del Contrato]]="","",IF(VLOOKUP(Tabla1[[#This Row],[Nombre del Contrato]],Tabla3[],6,FALSE)="","#N/A",IFERROR(VLOOKUP(Tabla1[[#This Row],[Nombre del Contrato]],Tabla3[],6,FALSE),"#N/A")))</f>
        <v/>
      </c>
      <c r="M252" s="55" t="str">
        <f>IF(Tabla1[[#This Row],[Nombre del Contrato]]="","",IF(VLOOKUP(Tabla1[[#This Row],[Nombre del Contrato]],Tabla3[],19,FALSE)="","#N/A",IFERROR(VLOOKUP(Tabla1[[#This Row],[Nombre del Contrato]],Tabla3[],19,FALSE),"#N/A")))</f>
        <v/>
      </c>
      <c r="N252" s="75"/>
      <c r="O252" s="75"/>
      <c r="P252" s="75"/>
      <c r="Q252" s="75"/>
      <c r="R252" s="75"/>
      <c r="S252" s="75"/>
      <c r="T252" s="75"/>
      <c r="U252" s="75"/>
      <c r="V252" s="75"/>
      <c r="W252" s="75"/>
      <c r="X252" s="75"/>
      <c r="Y252" s="75"/>
      <c r="Z252" s="75"/>
      <c r="AA252" s="75"/>
      <c r="AB252" s="75"/>
      <c r="AC252" s="75"/>
      <c r="AD252" s="75" t="str">
        <f>IF(SUM(Tabla1[[#This Row],[Primera Infancia]:[Adulto Mayor]])=0,"",SUM(Tabla1[[#This Row],[Primera Infancia]:[Adulto Mayor]]))</f>
        <v/>
      </c>
      <c r="AE252" s="75"/>
      <c r="AF252" s="75"/>
      <c r="AG252" s="10"/>
      <c r="AH252" s="10"/>
      <c r="AI252" s="88"/>
      <c r="AJ252" s="88"/>
      <c r="AK252" s="88"/>
      <c r="AL252" s="88"/>
      <c r="AM252" s="88"/>
      <c r="AN252" s="75"/>
      <c r="AO252" s="89"/>
      <c r="AP252" s="93"/>
      <c r="AQ252" s="84"/>
    </row>
    <row r="253" spans="2:43" ht="39.950000000000003" customHeight="1" thickTop="1" thickBot="1" x14ac:dyDescent="0.3">
      <c r="B253" s="78"/>
      <c r="C253" s="75"/>
      <c r="D253" s="75"/>
      <c r="E253" s="75"/>
      <c r="F253" s="10" t="str">
        <f>IF(Tabla1[[#This Row],[Nombre del Contrato]]="","",IF(VLOOKUP(Tabla1[[#This Row],[Nombre del Contrato]],Tabla3[],31,FALSE)="","#N/A",IFERROR(VLOOKUP(Tabla1[[#This Row],[Nombre del Contrato]],Tabla3[],31,FALSE),"#N/A")))</f>
        <v/>
      </c>
      <c r="G253" s="10" t="str">
        <f>IF(Tabla1[[#This Row],[Nombre del Contrato]]="","",IF(VLOOKUP(Tabla1[[#This Row],[Nombre del Contrato]],Tabla3[],20,FALSE)="","#N/A",IFERROR(VLOOKUP(Tabla1[[#This Row],[Nombre del Contrato]],Tabla3[],20,FALSE),"#N/A")))</f>
        <v/>
      </c>
      <c r="H253" s="47" t="str">
        <f>IF(Tabla1[[#This Row],[Nombre del Contrato]]="","",IF(VLOOKUP(Tabla1[[#This Row],[Nombre del Contrato]],Tabla3[],22,FALSE)="","#N/A",IFERROR(VLOOKUP(Tabla1[[#This Row],[Nombre del Contrato]],Tabla3[],22,FALSE),"#N/A")))</f>
        <v/>
      </c>
      <c r="I253" s="81"/>
      <c r="J253" s="81"/>
      <c r="K253" s="75"/>
      <c r="L253" s="10" t="str">
        <f>IF(Tabla1[[#This Row],[Nombre del Contrato]]="","",IF(VLOOKUP(Tabla1[[#This Row],[Nombre del Contrato]],Tabla3[],6,FALSE)="","#N/A",IFERROR(VLOOKUP(Tabla1[[#This Row],[Nombre del Contrato]],Tabla3[],6,FALSE),"#N/A")))</f>
        <v/>
      </c>
      <c r="M253" s="55" t="str">
        <f>IF(Tabla1[[#This Row],[Nombre del Contrato]]="","",IF(VLOOKUP(Tabla1[[#This Row],[Nombre del Contrato]],Tabla3[],19,FALSE)="","#N/A",IFERROR(VLOOKUP(Tabla1[[#This Row],[Nombre del Contrato]],Tabla3[],19,FALSE),"#N/A")))</f>
        <v/>
      </c>
      <c r="N253" s="75"/>
      <c r="O253" s="75"/>
      <c r="P253" s="75"/>
      <c r="Q253" s="75"/>
      <c r="R253" s="75"/>
      <c r="S253" s="75"/>
      <c r="T253" s="75"/>
      <c r="U253" s="75"/>
      <c r="V253" s="75"/>
      <c r="W253" s="75"/>
      <c r="X253" s="75"/>
      <c r="Y253" s="75"/>
      <c r="Z253" s="75"/>
      <c r="AA253" s="75"/>
      <c r="AB253" s="75"/>
      <c r="AC253" s="75"/>
      <c r="AD253" s="75" t="str">
        <f>IF(SUM(Tabla1[[#This Row],[Primera Infancia]:[Adulto Mayor]])=0,"",SUM(Tabla1[[#This Row],[Primera Infancia]:[Adulto Mayor]]))</f>
        <v/>
      </c>
      <c r="AE253" s="75"/>
      <c r="AF253" s="75"/>
      <c r="AG253" s="10"/>
      <c r="AH253" s="10"/>
      <c r="AI253" s="88"/>
      <c r="AJ253" s="88"/>
      <c r="AK253" s="88"/>
      <c r="AL253" s="88"/>
      <c r="AM253" s="88"/>
      <c r="AN253" s="75"/>
      <c r="AO253" s="89"/>
      <c r="AP253" s="93"/>
      <c r="AQ253" s="84"/>
    </row>
    <row r="254" spans="2:43" ht="39.950000000000003" customHeight="1" thickTop="1" thickBot="1" x14ac:dyDescent="0.3">
      <c r="B254" s="78"/>
      <c r="C254" s="75"/>
      <c r="D254" s="75"/>
      <c r="E254" s="75"/>
      <c r="F254" s="10" t="str">
        <f>IF(Tabla1[[#This Row],[Nombre del Contrato]]="","",IF(VLOOKUP(Tabla1[[#This Row],[Nombre del Contrato]],Tabla3[],31,FALSE)="","#N/A",IFERROR(VLOOKUP(Tabla1[[#This Row],[Nombre del Contrato]],Tabla3[],31,FALSE),"#N/A")))</f>
        <v/>
      </c>
      <c r="G254" s="10" t="str">
        <f>IF(Tabla1[[#This Row],[Nombre del Contrato]]="","",IF(VLOOKUP(Tabla1[[#This Row],[Nombre del Contrato]],Tabla3[],20,FALSE)="","#N/A",IFERROR(VLOOKUP(Tabla1[[#This Row],[Nombre del Contrato]],Tabla3[],20,FALSE),"#N/A")))</f>
        <v/>
      </c>
      <c r="H254" s="47" t="str">
        <f>IF(Tabla1[[#This Row],[Nombre del Contrato]]="","",IF(VLOOKUP(Tabla1[[#This Row],[Nombre del Contrato]],Tabla3[],22,FALSE)="","#N/A",IFERROR(VLOOKUP(Tabla1[[#This Row],[Nombre del Contrato]],Tabla3[],22,FALSE),"#N/A")))</f>
        <v/>
      </c>
      <c r="I254" s="81"/>
      <c r="J254" s="81"/>
      <c r="K254" s="75"/>
      <c r="L254" s="10" t="str">
        <f>IF(Tabla1[[#This Row],[Nombre del Contrato]]="","",IF(VLOOKUP(Tabla1[[#This Row],[Nombre del Contrato]],Tabla3[],6,FALSE)="","#N/A",IFERROR(VLOOKUP(Tabla1[[#This Row],[Nombre del Contrato]],Tabla3[],6,FALSE),"#N/A")))</f>
        <v/>
      </c>
      <c r="M254" s="55" t="str">
        <f>IF(Tabla1[[#This Row],[Nombre del Contrato]]="","",IF(VLOOKUP(Tabla1[[#This Row],[Nombre del Contrato]],Tabla3[],19,FALSE)="","#N/A",IFERROR(VLOOKUP(Tabla1[[#This Row],[Nombre del Contrato]],Tabla3[],19,FALSE),"#N/A")))</f>
        <v/>
      </c>
      <c r="N254" s="75"/>
      <c r="O254" s="75"/>
      <c r="P254" s="75"/>
      <c r="Q254" s="75"/>
      <c r="R254" s="75"/>
      <c r="S254" s="75"/>
      <c r="T254" s="75"/>
      <c r="U254" s="75"/>
      <c r="V254" s="75"/>
      <c r="W254" s="75"/>
      <c r="X254" s="75"/>
      <c r="Y254" s="75"/>
      <c r="Z254" s="75"/>
      <c r="AA254" s="75"/>
      <c r="AB254" s="75"/>
      <c r="AC254" s="75"/>
      <c r="AD254" s="75" t="str">
        <f>IF(SUM(Tabla1[[#This Row],[Primera Infancia]:[Adulto Mayor]])=0,"",SUM(Tabla1[[#This Row],[Primera Infancia]:[Adulto Mayor]]))</f>
        <v/>
      </c>
      <c r="AE254" s="75"/>
      <c r="AF254" s="75"/>
      <c r="AG254" s="10"/>
      <c r="AH254" s="10"/>
      <c r="AI254" s="88"/>
      <c r="AJ254" s="88"/>
      <c r="AK254" s="88"/>
      <c r="AL254" s="88"/>
      <c r="AM254" s="88"/>
      <c r="AN254" s="75"/>
      <c r="AO254" s="89"/>
      <c r="AP254" s="93"/>
      <c r="AQ254" s="84"/>
    </row>
    <row r="255" spans="2:43" ht="39.950000000000003" customHeight="1" thickTop="1" thickBot="1" x14ac:dyDescent="0.3">
      <c r="B255" s="78"/>
      <c r="C255" s="75"/>
      <c r="D255" s="75"/>
      <c r="E255" s="75"/>
      <c r="F255" s="10" t="str">
        <f>IF(Tabla1[[#This Row],[Nombre del Contrato]]="","",IF(VLOOKUP(Tabla1[[#This Row],[Nombre del Contrato]],Tabla3[],31,FALSE)="","#N/A",IFERROR(VLOOKUP(Tabla1[[#This Row],[Nombre del Contrato]],Tabla3[],31,FALSE),"#N/A")))</f>
        <v/>
      </c>
      <c r="G255" s="10" t="str">
        <f>IF(Tabla1[[#This Row],[Nombre del Contrato]]="","",IF(VLOOKUP(Tabla1[[#This Row],[Nombre del Contrato]],Tabla3[],20,FALSE)="","#N/A",IFERROR(VLOOKUP(Tabla1[[#This Row],[Nombre del Contrato]],Tabla3[],20,FALSE),"#N/A")))</f>
        <v/>
      </c>
      <c r="H255" s="47" t="str">
        <f>IF(Tabla1[[#This Row],[Nombre del Contrato]]="","",IF(VLOOKUP(Tabla1[[#This Row],[Nombre del Contrato]],Tabla3[],22,FALSE)="","#N/A",IFERROR(VLOOKUP(Tabla1[[#This Row],[Nombre del Contrato]],Tabla3[],22,FALSE),"#N/A")))</f>
        <v/>
      </c>
      <c r="I255" s="81"/>
      <c r="J255" s="81"/>
      <c r="K255" s="75"/>
      <c r="L255" s="10" t="str">
        <f>IF(Tabla1[[#This Row],[Nombre del Contrato]]="","",IF(VLOOKUP(Tabla1[[#This Row],[Nombre del Contrato]],Tabla3[],6,FALSE)="","#N/A",IFERROR(VLOOKUP(Tabla1[[#This Row],[Nombre del Contrato]],Tabla3[],6,FALSE),"#N/A")))</f>
        <v/>
      </c>
      <c r="M255" s="55" t="str">
        <f>IF(Tabla1[[#This Row],[Nombre del Contrato]]="","",IF(VLOOKUP(Tabla1[[#This Row],[Nombre del Contrato]],Tabla3[],19,FALSE)="","#N/A",IFERROR(VLOOKUP(Tabla1[[#This Row],[Nombre del Contrato]],Tabla3[],19,FALSE),"#N/A")))</f>
        <v/>
      </c>
      <c r="N255" s="75"/>
      <c r="O255" s="75"/>
      <c r="P255" s="75"/>
      <c r="Q255" s="75"/>
      <c r="R255" s="75"/>
      <c r="S255" s="75"/>
      <c r="T255" s="75"/>
      <c r="U255" s="75"/>
      <c r="V255" s="75"/>
      <c r="W255" s="75"/>
      <c r="X255" s="75"/>
      <c r="Y255" s="75"/>
      <c r="Z255" s="75"/>
      <c r="AA255" s="75"/>
      <c r="AB255" s="75"/>
      <c r="AC255" s="75"/>
      <c r="AD255" s="75" t="str">
        <f>IF(SUM(Tabla1[[#This Row],[Primera Infancia]:[Adulto Mayor]])=0,"",SUM(Tabla1[[#This Row],[Primera Infancia]:[Adulto Mayor]]))</f>
        <v/>
      </c>
      <c r="AE255" s="75"/>
      <c r="AF255" s="75"/>
      <c r="AG255" s="10"/>
      <c r="AH255" s="10"/>
      <c r="AI255" s="88"/>
      <c r="AJ255" s="88"/>
      <c r="AK255" s="88"/>
      <c r="AL255" s="88"/>
      <c r="AM255" s="88"/>
      <c r="AN255" s="75"/>
      <c r="AO255" s="89"/>
      <c r="AP255" s="93"/>
      <c r="AQ255" s="84"/>
    </row>
    <row r="256" spans="2:43" ht="39.950000000000003" customHeight="1" thickTop="1" thickBot="1" x14ac:dyDescent="0.3">
      <c r="B256" s="78"/>
      <c r="C256" s="75"/>
      <c r="D256" s="75"/>
      <c r="E256" s="75"/>
      <c r="F256" s="10" t="str">
        <f>IF(Tabla1[[#This Row],[Nombre del Contrato]]="","",IF(VLOOKUP(Tabla1[[#This Row],[Nombre del Contrato]],Tabla3[],31,FALSE)="","#N/A",IFERROR(VLOOKUP(Tabla1[[#This Row],[Nombre del Contrato]],Tabla3[],31,FALSE),"#N/A")))</f>
        <v/>
      </c>
      <c r="G256" s="10" t="str">
        <f>IF(Tabla1[[#This Row],[Nombre del Contrato]]="","",IF(VLOOKUP(Tabla1[[#This Row],[Nombre del Contrato]],Tabla3[],20,FALSE)="","#N/A",IFERROR(VLOOKUP(Tabla1[[#This Row],[Nombre del Contrato]],Tabla3[],20,FALSE),"#N/A")))</f>
        <v/>
      </c>
      <c r="H256" s="47" t="str">
        <f>IF(Tabla1[[#This Row],[Nombre del Contrato]]="","",IF(VLOOKUP(Tabla1[[#This Row],[Nombre del Contrato]],Tabla3[],22,FALSE)="","#N/A",IFERROR(VLOOKUP(Tabla1[[#This Row],[Nombre del Contrato]],Tabla3[],22,FALSE),"#N/A")))</f>
        <v/>
      </c>
      <c r="I256" s="81"/>
      <c r="J256" s="81"/>
      <c r="K256" s="75"/>
      <c r="L256" s="10" t="str">
        <f>IF(Tabla1[[#This Row],[Nombre del Contrato]]="","",IF(VLOOKUP(Tabla1[[#This Row],[Nombre del Contrato]],Tabla3[],6,FALSE)="","#N/A",IFERROR(VLOOKUP(Tabla1[[#This Row],[Nombre del Contrato]],Tabla3[],6,FALSE),"#N/A")))</f>
        <v/>
      </c>
      <c r="M256" s="55" t="str">
        <f>IF(Tabla1[[#This Row],[Nombre del Contrato]]="","",IF(VLOOKUP(Tabla1[[#This Row],[Nombre del Contrato]],Tabla3[],19,FALSE)="","#N/A",IFERROR(VLOOKUP(Tabla1[[#This Row],[Nombre del Contrato]],Tabla3[],19,FALSE),"#N/A")))</f>
        <v/>
      </c>
      <c r="N256" s="75"/>
      <c r="O256" s="75"/>
      <c r="P256" s="75"/>
      <c r="Q256" s="75"/>
      <c r="R256" s="75"/>
      <c r="S256" s="75"/>
      <c r="T256" s="75"/>
      <c r="U256" s="75"/>
      <c r="V256" s="75"/>
      <c r="W256" s="75"/>
      <c r="X256" s="75"/>
      <c r="Y256" s="75"/>
      <c r="Z256" s="75"/>
      <c r="AA256" s="75"/>
      <c r="AB256" s="75"/>
      <c r="AC256" s="75"/>
      <c r="AD256" s="75" t="str">
        <f>IF(SUM(Tabla1[[#This Row],[Primera Infancia]:[Adulto Mayor]])=0,"",SUM(Tabla1[[#This Row],[Primera Infancia]:[Adulto Mayor]]))</f>
        <v/>
      </c>
      <c r="AE256" s="75"/>
      <c r="AF256" s="75"/>
      <c r="AG256" s="10"/>
      <c r="AH256" s="10"/>
      <c r="AI256" s="88"/>
      <c r="AJ256" s="88"/>
      <c r="AK256" s="88"/>
      <c r="AL256" s="88"/>
      <c r="AM256" s="88"/>
      <c r="AN256" s="75"/>
      <c r="AO256" s="89"/>
      <c r="AP256" s="93"/>
      <c r="AQ256" s="84"/>
    </row>
    <row r="257" spans="2:43" ht="39.950000000000003" customHeight="1" thickTop="1" thickBot="1" x14ac:dyDescent="0.3">
      <c r="B257" s="78"/>
      <c r="C257" s="75"/>
      <c r="D257" s="75"/>
      <c r="E257" s="75"/>
      <c r="F257" s="10" t="str">
        <f>IF(Tabla1[[#This Row],[Nombre del Contrato]]="","",IF(VLOOKUP(Tabla1[[#This Row],[Nombre del Contrato]],Tabla3[],31,FALSE)="","#N/A",IFERROR(VLOOKUP(Tabla1[[#This Row],[Nombre del Contrato]],Tabla3[],31,FALSE),"#N/A")))</f>
        <v/>
      </c>
      <c r="G257" s="10" t="str">
        <f>IF(Tabla1[[#This Row],[Nombre del Contrato]]="","",IF(VLOOKUP(Tabla1[[#This Row],[Nombre del Contrato]],Tabla3[],20,FALSE)="","#N/A",IFERROR(VLOOKUP(Tabla1[[#This Row],[Nombre del Contrato]],Tabla3[],20,FALSE),"#N/A")))</f>
        <v/>
      </c>
      <c r="H257" s="47" t="str">
        <f>IF(Tabla1[[#This Row],[Nombre del Contrato]]="","",IF(VLOOKUP(Tabla1[[#This Row],[Nombre del Contrato]],Tabla3[],22,FALSE)="","#N/A",IFERROR(VLOOKUP(Tabla1[[#This Row],[Nombre del Contrato]],Tabla3[],22,FALSE),"#N/A")))</f>
        <v/>
      </c>
      <c r="I257" s="81"/>
      <c r="J257" s="81"/>
      <c r="K257" s="75"/>
      <c r="L257" s="10" t="str">
        <f>IF(Tabla1[[#This Row],[Nombre del Contrato]]="","",IF(VLOOKUP(Tabla1[[#This Row],[Nombre del Contrato]],Tabla3[],6,FALSE)="","#N/A",IFERROR(VLOOKUP(Tabla1[[#This Row],[Nombre del Contrato]],Tabla3[],6,FALSE),"#N/A")))</f>
        <v/>
      </c>
      <c r="M257" s="55" t="str">
        <f>IF(Tabla1[[#This Row],[Nombre del Contrato]]="","",IF(VLOOKUP(Tabla1[[#This Row],[Nombre del Contrato]],Tabla3[],19,FALSE)="","#N/A",IFERROR(VLOOKUP(Tabla1[[#This Row],[Nombre del Contrato]],Tabla3[],19,FALSE),"#N/A")))</f>
        <v/>
      </c>
      <c r="N257" s="75"/>
      <c r="O257" s="75"/>
      <c r="P257" s="75"/>
      <c r="Q257" s="75"/>
      <c r="R257" s="75"/>
      <c r="S257" s="75"/>
      <c r="T257" s="75"/>
      <c r="U257" s="75"/>
      <c r="V257" s="75"/>
      <c r="W257" s="75"/>
      <c r="X257" s="75"/>
      <c r="Y257" s="75"/>
      <c r="Z257" s="75"/>
      <c r="AA257" s="75"/>
      <c r="AB257" s="75"/>
      <c r="AC257" s="75"/>
      <c r="AD257" s="75" t="str">
        <f>IF(SUM(Tabla1[[#This Row],[Primera Infancia]:[Adulto Mayor]])=0,"",SUM(Tabla1[[#This Row],[Primera Infancia]:[Adulto Mayor]]))</f>
        <v/>
      </c>
      <c r="AE257" s="75"/>
      <c r="AF257" s="75"/>
      <c r="AG257" s="10"/>
      <c r="AH257" s="10"/>
      <c r="AI257" s="88"/>
      <c r="AJ257" s="88"/>
      <c r="AK257" s="88"/>
      <c r="AL257" s="88"/>
      <c r="AM257" s="88"/>
      <c r="AN257" s="75"/>
      <c r="AO257" s="89"/>
      <c r="AP257" s="93"/>
      <c r="AQ257" s="84"/>
    </row>
    <row r="258" spans="2:43" ht="39.950000000000003" customHeight="1" thickTop="1" thickBot="1" x14ac:dyDescent="0.3">
      <c r="B258" s="78"/>
      <c r="C258" s="75"/>
      <c r="D258" s="75"/>
      <c r="E258" s="75"/>
      <c r="F258" s="10" t="str">
        <f>IF(Tabla1[[#This Row],[Nombre del Contrato]]="","",IF(VLOOKUP(Tabla1[[#This Row],[Nombre del Contrato]],Tabla3[],31,FALSE)="","#N/A",IFERROR(VLOOKUP(Tabla1[[#This Row],[Nombre del Contrato]],Tabla3[],31,FALSE),"#N/A")))</f>
        <v/>
      </c>
      <c r="G258" s="10" t="str">
        <f>IF(Tabla1[[#This Row],[Nombre del Contrato]]="","",IF(VLOOKUP(Tabla1[[#This Row],[Nombre del Contrato]],Tabla3[],20,FALSE)="","#N/A",IFERROR(VLOOKUP(Tabla1[[#This Row],[Nombre del Contrato]],Tabla3[],20,FALSE),"#N/A")))</f>
        <v/>
      </c>
      <c r="H258" s="47" t="str">
        <f>IF(Tabla1[[#This Row],[Nombre del Contrato]]="","",IF(VLOOKUP(Tabla1[[#This Row],[Nombre del Contrato]],Tabla3[],22,FALSE)="","#N/A",IFERROR(VLOOKUP(Tabla1[[#This Row],[Nombre del Contrato]],Tabla3[],22,FALSE),"#N/A")))</f>
        <v/>
      </c>
      <c r="I258" s="81"/>
      <c r="J258" s="81"/>
      <c r="K258" s="75"/>
      <c r="L258" s="10" t="str">
        <f>IF(Tabla1[[#This Row],[Nombre del Contrato]]="","",IF(VLOOKUP(Tabla1[[#This Row],[Nombre del Contrato]],Tabla3[],6,FALSE)="","#N/A",IFERROR(VLOOKUP(Tabla1[[#This Row],[Nombre del Contrato]],Tabla3[],6,FALSE),"#N/A")))</f>
        <v/>
      </c>
      <c r="M258" s="55" t="str">
        <f>IF(Tabla1[[#This Row],[Nombre del Contrato]]="","",IF(VLOOKUP(Tabla1[[#This Row],[Nombre del Contrato]],Tabla3[],19,FALSE)="","#N/A",IFERROR(VLOOKUP(Tabla1[[#This Row],[Nombre del Contrato]],Tabla3[],19,FALSE),"#N/A")))</f>
        <v/>
      </c>
      <c r="N258" s="75"/>
      <c r="O258" s="75"/>
      <c r="P258" s="75"/>
      <c r="Q258" s="75"/>
      <c r="R258" s="75"/>
      <c r="S258" s="75"/>
      <c r="T258" s="75"/>
      <c r="U258" s="75"/>
      <c r="V258" s="75"/>
      <c r="W258" s="75"/>
      <c r="X258" s="75"/>
      <c r="Y258" s="75"/>
      <c r="Z258" s="75"/>
      <c r="AA258" s="75"/>
      <c r="AB258" s="75"/>
      <c r="AC258" s="75"/>
      <c r="AD258" s="75" t="str">
        <f>IF(SUM(Tabla1[[#This Row],[Primera Infancia]:[Adulto Mayor]])=0,"",SUM(Tabla1[[#This Row],[Primera Infancia]:[Adulto Mayor]]))</f>
        <v/>
      </c>
      <c r="AE258" s="75"/>
      <c r="AF258" s="75"/>
      <c r="AG258" s="10"/>
      <c r="AH258" s="10"/>
      <c r="AI258" s="88"/>
      <c r="AJ258" s="88"/>
      <c r="AK258" s="88"/>
      <c r="AL258" s="88"/>
      <c r="AM258" s="88"/>
      <c r="AN258" s="75"/>
      <c r="AO258" s="89"/>
      <c r="AP258" s="93"/>
      <c r="AQ258" s="84"/>
    </row>
    <row r="259" spans="2:43" ht="39.950000000000003" customHeight="1" thickTop="1" thickBot="1" x14ac:dyDescent="0.3">
      <c r="B259" s="78"/>
      <c r="C259" s="75"/>
      <c r="D259" s="75"/>
      <c r="E259" s="75"/>
      <c r="F259" s="10" t="str">
        <f>IF(Tabla1[[#This Row],[Nombre del Contrato]]="","",IF(VLOOKUP(Tabla1[[#This Row],[Nombre del Contrato]],Tabla3[],31,FALSE)="","#N/A",IFERROR(VLOOKUP(Tabla1[[#This Row],[Nombre del Contrato]],Tabla3[],31,FALSE),"#N/A")))</f>
        <v/>
      </c>
      <c r="G259" s="10" t="str">
        <f>IF(Tabla1[[#This Row],[Nombre del Contrato]]="","",IF(VLOOKUP(Tabla1[[#This Row],[Nombre del Contrato]],Tabla3[],20,FALSE)="","#N/A",IFERROR(VLOOKUP(Tabla1[[#This Row],[Nombre del Contrato]],Tabla3[],20,FALSE),"#N/A")))</f>
        <v/>
      </c>
      <c r="H259" s="47" t="str">
        <f>IF(Tabla1[[#This Row],[Nombre del Contrato]]="","",IF(VLOOKUP(Tabla1[[#This Row],[Nombre del Contrato]],Tabla3[],22,FALSE)="","#N/A",IFERROR(VLOOKUP(Tabla1[[#This Row],[Nombre del Contrato]],Tabla3[],22,FALSE),"#N/A")))</f>
        <v/>
      </c>
      <c r="I259" s="81"/>
      <c r="J259" s="81"/>
      <c r="K259" s="75"/>
      <c r="L259" s="10" t="str">
        <f>IF(Tabla1[[#This Row],[Nombre del Contrato]]="","",IF(VLOOKUP(Tabla1[[#This Row],[Nombre del Contrato]],Tabla3[],6,FALSE)="","#N/A",IFERROR(VLOOKUP(Tabla1[[#This Row],[Nombre del Contrato]],Tabla3[],6,FALSE),"#N/A")))</f>
        <v/>
      </c>
      <c r="M259" s="55" t="str">
        <f>IF(Tabla1[[#This Row],[Nombre del Contrato]]="","",IF(VLOOKUP(Tabla1[[#This Row],[Nombre del Contrato]],Tabla3[],19,FALSE)="","#N/A",IFERROR(VLOOKUP(Tabla1[[#This Row],[Nombre del Contrato]],Tabla3[],19,FALSE),"#N/A")))</f>
        <v/>
      </c>
      <c r="N259" s="75"/>
      <c r="O259" s="75"/>
      <c r="P259" s="75"/>
      <c r="Q259" s="75"/>
      <c r="R259" s="75"/>
      <c r="S259" s="75"/>
      <c r="T259" s="75"/>
      <c r="U259" s="75"/>
      <c r="V259" s="75"/>
      <c r="W259" s="75"/>
      <c r="X259" s="75"/>
      <c r="Y259" s="75"/>
      <c r="Z259" s="75"/>
      <c r="AA259" s="75"/>
      <c r="AB259" s="75"/>
      <c r="AC259" s="75"/>
      <c r="AD259" s="75" t="str">
        <f>IF(SUM(Tabla1[[#This Row],[Primera Infancia]:[Adulto Mayor]])=0,"",SUM(Tabla1[[#This Row],[Primera Infancia]:[Adulto Mayor]]))</f>
        <v/>
      </c>
      <c r="AE259" s="75"/>
      <c r="AF259" s="75"/>
      <c r="AG259" s="10"/>
      <c r="AH259" s="10"/>
      <c r="AI259" s="88"/>
      <c r="AJ259" s="88"/>
      <c r="AK259" s="88"/>
      <c r="AL259" s="88"/>
      <c r="AM259" s="88"/>
      <c r="AN259" s="75"/>
      <c r="AO259" s="89"/>
      <c r="AP259" s="93"/>
      <c r="AQ259" s="84"/>
    </row>
    <row r="260" spans="2:43" ht="39.950000000000003" customHeight="1" thickTop="1" thickBot="1" x14ac:dyDescent="0.3">
      <c r="B260" s="78"/>
      <c r="C260" s="75"/>
      <c r="D260" s="75"/>
      <c r="E260" s="75"/>
      <c r="F260" s="10" t="str">
        <f>IF(Tabla1[[#This Row],[Nombre del Contrato]]="","",IF(VLOOKUP(Tabla1[[#This Row],[Nombre del Contrato]],Tabla3[],31,FALSE)="","#N/A",IFERROR(VLOOKUP(Tabla1[[#This Row],[Nombre del Contrato]],Tabla3[],31,FALSE),"#N/A")))</f>
        <v/>
      </c>
      <c r="G260" s="10" t="str">
        <f>IF(Tabla1[[#This Row],[Nombre del Contrato]]="","",IF(VLOOKUP(Tabla1[[#This Row],[Nombre del Contrato]],Tabla3[],20,FALSE)="","#N/A",IFERROR(VLOOKUP(Tabla1[[#This Row],[Nombre del Contrato]],Tabla3[],20,FALSE),"#N/A")))</f>
        <v/>
      </c>
      <c r="H260" s="47" t="str">
        <f>IF(Tabla1[[#This Row],[Nombre del Contrato]]="","",IF(VLOOKUP(Tabla1[[#This Row],[Nombre del Contrato]],Tabla3[],22,FALSE)="","#N/A",IFERROR(VLOOKUP(Tabla1[[#This Row],[Nombre del Contrato]],Tabla3[],22,FALSE),"#N/A")))</f>
        <v/>
      </c>
      <c r="I260" s="81"/>
      <c r="J260" s="81"/>
      <c r="K260" s="75"/>
      <c r="L260" s="10" t="str">
        <f>IF(Tabla1[[#This Row],[Nombre del Contrato]]="","",IF(VLOOKUP(Tabla1[[#This Row],[Nombre del Contrato]],Tabla3[],6,FALSE)="","#N/A",IFERROR(VLOOKUP(Tabla1[[#This Row],[Nombre del Contrato]],Tabla3[],6,FALSE),"#N/A")))</f>
        <v/>
      </c>
      <c r="M260" s="55" t="str">
        <f>IF(Tabla1[[#This Row],[Nombre del Contrato]]="","",IF(VLOOKUP(Tabla1[[#This Row],[Nombre del Contrato]],Tabla3[],19,FALSE)="","#N/A",IFERROR(VLOOKUP(Tabla1[[#This Row],[Nombre del Contrato]],Tabla3[],19,FALSE),"#N/A")))</f>
        <v/>
      </c>
      <c r="N260" s="75"/>
      <c r="O260" s="75"/>
      <c r="P260" s="75"/>
      <c r="Q260" s="75"/>
      <c r="R260" s="75"/>
      <c r="S260" s="75"/>
      <c r="T260" s="75"/>
      <c r="U260" s="75"/>
      <c r="V260" s="75"/>
      <c r="W260" s="75"/>
      <c r="X260" s="75"/>
      <c r="Y260" s="75"/>
      <c r="Z260" s="75"/>
      <c r="AA260" s="75"/>
      <c r="AB260" s="75"/>
      <c r="AC260" s="75"/>
      <c r="AD260" s="75" t="str">
        <f>IF(SUM(Tabla1[[#This Row],[Primera Infancia]:[Adulto Mayor]])=0,"",SUM(Tabla1[[#This Row],[Primera Infancia]:[Adulto Mayor]]))</f>
        <v/>
      </c>
      <c r="AE260" s="75"/>
      <c r="AF260" s="75"/>
      <c r="AG260" s="10"/>
      <c r="AH260" s="10"/>
      <c r="AI260" s="88"/>
      <c r="AJ260" s="88"/>
      <c r="AK260" s="88"/>
      <c r="AL260" s="88"/>
      <c r="AM260" s="88"/>
      <c r="AN260" s="75"/>
      <c r="AO260" s="89"/>
      <c r="AP260" s="93"/>
      <c r="AQ260" s="84"/>
    </row>
    <row r="261" spans="2:43" ht="39.950000000000003" customHeight="1" thickTop="1" thickBot="1" x14ac:dyDescent="0.3">
      <c r="B261" s="78"/>
      <c r="C261" s="75"/>
      <c r="D261" s="75"/>
      <c r="E261" s="75"/>
      <c r="F261" s="10" t="str">
        <f>IF(Tabla1[[#This Row],[Nombre del Contrato]]="","",IF(VLOOKUP(Tabla1[[#This Row],[Nombre del Contrato]],Tabla3[],31,FALSE)="","#N/A",IFERROR(VLOOKUP(Tabla1[[#This Row],[Nombre del Contrato]],Tabla3[],31,FALSE),"#N/A")))</f>
        <v/>
      </c>
      <c r="G261" s="10" t="str">
        <f>IF(Tabla1[[#This Row],[Nombre del Contrato]]="","",IF(VLOOKUP(Tabla1[[#This Row],[Nombre del Contrato]],Tabla3[],20,FALSE)="","#N/A",IFERROR(VLOOKUP(Tabla1[[#This Row],[Nombre del Contrato]],Tabla3[],20,FALSE),"#N/A")))</f>
        <v/>
      </c>
      <c r="H261" s="47" t="str">
        <f>IF(Tabla1[[#This Row],[Nombre del Contrato]]="","",IF(VLOOKUP(Tabla1[[#This Row],[Nombre del Contrato]],Tabla3[],22,FALSE)="","#N/A",IFERROR(VLOOKUP(Tabla1[[#This Row],[Nombre del Contrato]],Tabla3[],22,FALSE),"#N/A")))</f>
        <v/>
      </c>
      <c r="I261" s="81"/>
      <c r="J261" s="81"/>
      <c r="K261" s="75"/>
      <c r="L261" s="10" t="str">
        <f>IF(Tabla1[[#This Row],[Nombre del Contrato]]="","",IF(VLOOKUP(Tabla1[[#This Row],[Nombre del Contrato]],Tabla3[],6,FALSE)="","#N/A",IFERROR(VLOOKUP(Tabla1[[#This Row],[Nombre del Contrato]],Tabla3[],6,FALSE),"#N/A")))</f>
        <v/>
      </c>
      <c r="M261" s="55" t="str">
        <f>IF(Tabla1[[#This Row],[Nombre del Contrato]]="","",IF(VLOOKUP(Tabla1[[#This Row],[Nombre del Contrato]],Tabla3[],19,FALSE)="","#N/A",IFERROR(VLOOKUP(Tabla1[[#This Row],[Nombre del Contrato]],Tabla3[],19,FALSE),"#N/A")))</f>
        <v/>
      </c>
      <c r="N261" s="75"/>
      <c r="O261" s="75"/>
      <c r="P261" s="75"/>
      <c r="Q261" s="75"/>
      <c r="R261" s="75"/>
      <c r="S261" s="75"/>
      <c r="T261" s="75"/>
      <c r="U261" s="75"/>
      <c r="V261" s="75"/>
      <c r="W261" s="75"/>
      <c r="X261" s="75"/>
      <c r="Y261" s="75"/>
      <c r="Z261" s="75"/>
      <c r="AA261" s="75"/>
      <c r="AB261" s="75"/>
      <c r="AC261" s="75"/>
      <c r="AD261" s="75" t="str">
        <f>IF(SUM(Tabla1[[#This Row],[Primera Infancia]:[Adulto Mayor]])=0,"",SUM(Tabla1[[#This Row],[Primera Infancia]:[Adulto Mayor]]))</f>
        <v/>
      </c>
      <c r="AE261" s="75"/>
      <c r="AF261" s="75"/>
      <c r="AG261" s="10"/>
      <c r="AH261" s="10"/>
      <c r="AI261" s="88"/>
      <c r="AJ261" s="88"/>
      <c r="AK261" s="88"/>
      <c r="AL261" s="88"/>
      <c r="AM261" s="88"/>
      <c r="AN261" s="75"/>
      <c r="AO261" s="89"/>
      <c r="AP261" s="93"/>
      <c r="AQ261" s="84"/>
    </row>
    <row r="262" spans="2:43" ht="39.950000000000003" customHeight="1" thickTop="1" thickBot="1" x14ac:dyDescent="0.3">
      <c r="B262" s="78"/>
      <c r="C262" s="75"/>
      <c r="D262" s="75"/>
      <c r="E262" s="75"/>
      <c r="F262" s="10" t="str">
        <f>IF(Tabla1[[#This Row],[Nombre del Contrato]]="","",IF(VLOOKUP(Tabla1[[#This Row],[Nombre del Contrato]],Tabla3[],31,FALSE)="","#N/A",IFERROR(VLOOKUP(Tabla1[[#This Row],[Nombre del Contrato]],Tabla3[],31,FALSE),"#N/A")))</f>
        <v/>
      </c>
      <c r="G262" s="10" t="str">
        <f>IF(Tabla1[[#This Row],[Nombre del Contrato]]="","",IF(VLOOKUP(Tabla1[[#This Row],[Nombre del Contrato]],Tabla3[],20,FALSE)="","#N/A",IFERROR(VLOOKUP(Tabla1[[#This Row],[Nombre del Contrato]],Tabla3[],20,FALSE),"#N/A")))</f>
        <v/>
      </c>
      <c r="H262" s="47" t="str">
        <f>IF(Tabla1[[#This Row],[Nombre del Contrato]]="","",IF(VLOOKUP(Tabla1[[#This Row],[Nombre del Contrato]],Tabla3[],22,FALSE)="","#N/A",IFERROR(VLOOKUP(Tabla1[[#This Row],[Nombre del Contrato]],Tabla3[],22,FALSE),"#N/A")))</f>
        <v/>
      </c>
      <c r="I262" s="81"/>
      <c r="J262" s="81"/>
      <c r="K262" s="75"/>
      <c r="L262" s="10" t="str">
        <f>IF(Tabla1[[#This Row],[Nombre del Contrato]]="","",IF(VLOOKUP(Tabla1[[#This Row],[Nombre del Contrato]],Tabla3[],6,FALSE)="","#N/A",IFERROR(VLOOKUP(Tabla1[[#This Row],[Nombre del Contrato]],Tabla3[],6,FALSE),"#N/A")))</f>
        <v/>
      </c>
      <c r="M262" s="55" t="str">
        <f>IF(Tabla1[[#This Row],[Nombre del Contrato]]="","",IF(VLOOKUP(Tabla1[[#This Row],[Nombre del Contrato]],Tabla3[],19,FALSE)="","#N/A",IFERROR(VLOOKUP(Tabla1[[#This Row],[Nombre del Contrato]],Tabla3[],19,FALSE),"#N/A")))</f>
        <v/>
      </c>
      <c r="N262" s="75"/>
      <c r="O262" s="75"/>
      <c r="P262" s="75"/>
      <c r="Q262" s="75"/>
      <c r="R262" s="75"/>
      <c r="S262" s="75"/>
      <c r="T262" s="75"/>
      <c r="U262" s="75"/>
      <c r="V262" s="75"/>
      <c r="W262" s="75"/>
      <c r="X262" s="75"/>
      <c r="Y262" s="75"/>
      <c r="Z262" s="75"/>
      <c r="AA262" s="75"/>
      <c r="AB262" s="75"/>
      <c r="AC262" s="75"/>
      <c r="AD262" s="75" t="str">
        <f>IF(SUM(Tabla1[[#This Row],[Primera Infancia]:[Adulto Mayor]])=0,"",SUM(Tabla1[[#This Row],[Primera Infancia]:[Adulto Mayor]]))</f>
        <v/>
      </c>
      <c r="AE262" s="75"/>
      <c r="AF262" s="75"/>
      <c r="AG262" s="10"/>
      <c r="AH262" s="10"/>
      <c r="AI262" s="88"/>
      <c r="AJ262" s="88"/>
      <c r="AK262" s="88"/>
      <c r="AL262" s="88"/>
      <c r="AM262" s="88"/>
      <c r="AN262" s="75"/>
      <c r="AO262" s="89"/>
      <c r="AP262" s="93"/>
      <c r="AQ262" s="84"/>
    </row>
    <row r="263" spans="2:43" ht="39.950000000000003" customHeight="1" thickTop="1" thickBot="1" x14ac:dyDescent="0.3">
      <c r="B263" s="78"/>
      <c r="C263" s="75"/>
      <c r="D263" s="75"/>
      <c r="E263" s="75"/>
      <c r="F263" s="10" t="str">
        <f>IF(Tabla1[[#This Row],[Nombre del Contrato]]="","",IF(VLOOKUP(Tabla1[[#This Row],[Nombre del Contrato]],Tabla3[],31,FALSE)="","#N/A",IFERROR(VLOOKUP(Tabla1[[#This Row],[Nombre del Contrato]],Tabla3[],31,FALSE),"#N/A")))</f>
        <v/>
      </c>
      <c r="G263" s="10" t="str">
        <f>IF(Tabla1[[#This Row],[Nombre del Contrato]]="","",IF(VLOOKUP(Tabla1[[#This Row],[Nombre del Contrato]],Tabla3[],20,FALSE)="","#N/A",IFERROR(VLOOKUP(Tabla1[[#This Row],[Nombre del Contrato]],Tabla3[],20,FALSE),"#N/A")))</f>
        <v/>
      </c>
      <c r="H263" s="47" t="str">
        <f>IF(Tabla1[[#This Row],[Nombre del Contrato]]="","",IF(VLOOKUP(Tabla1[[#This Row],[Nombre del Contrato]],Tabla3[],22,FALSE)="","#N/A",IFERROR(VLOOKUP(Tabla1[[#This Row],[Nombre del Contrato]],Tabla3[],22,FALSE),"#N/A")))</f>
        <v/>
      </c>
      <c r="I263" s="81"/>
      <c r="J263" s="81"/>
      <c r="K263" s="75"/>
      <c r="L263" s="10" t="str">
        <f>IF(Tabla1[[#This Row],[Nombre del Contrato]]="","",IF(VLOOKUP(Tabla1[[#This Row],[Nombre del Contrato]],Tabla3[],6,FALSE)="","#N/A",IFERROR(VLOOKUP(Tabla1[[#This Row],[Nombre del Contrato]],Tabla3[],6,FALSE),"#N/A")))</f>
        <v/>
      </c>
      <c r="M263" s="55" t="str">
        <f>IF(Tabla1[[#This Row],[Nombre del Contrato]]="","",IF(VLOOKUP(Tabla1[[#This Row],[Nombre del Contrato]],Tabla3[],19,FALSE)="","#N/A",IFERROR(VLOOKUP(Tabla1[[#This Row],[Nombre del Contrato]],Tabla3[],19,FALSE),"#N/A")))</f>
        <v/>
      </c>
      <c r="N263" s="75"/>
      <c r="O263" s="75"/>
      <c r="P263" s="75"/>
      <c r="Q263" s="75"/>
      <c r="R263" s="75"/>
      <c r="S263" s="75"/>
      <c r="T263" s="75"/>
      <c r="U263" s="75"/>
      <c r="V263" s="75"/>
      <c r="W263" s="75"/>
      <c r="X263" s="75"/>
      <c r="Y263" s="75"/>
      <c r="Z263" s="75"/>
      <c r="AA263" s="75"/>
      <c r="AB263" s="75"/>
      <c r="AC263" s="75"/>
      <c r="AD263" s="75" t="str">
        <f>IF(SUM(Tabla1[[#This Row],[Primera Infancia]:[Adulto Mayor]])=0,"",SUM(Tabla1[[#This Row],[Primera Infancia]:[Adulto Mayor]]))</f>
        <v/>
      </c>
      <c r="AE263" s="75"/>
      <c r="AF263" s="75"/>
      <c r="AG263" s="10"/>
      <c r="AH263" s="10"/>
      <c r="AI263" s="88"/>
      <c r="AJ263" s="88"/>
      <c r="AK263" s="88"/>
      <c r="AL263" s="88"/>
      <c r="AM263" s="88"/>
      <c r="AN263" s="75"/>
      <c r="AO263" s="89"/>
      <c r="AP263" s="93"/>
      <c r="AQ263" s="84"/>
    </row>
    <row r="264" spans="2:43" ht="39.950000000000003" customHeight="1" thickTop="1" thickBot="1" x14ac:dyDescent="0.3">
      <c r="B264" s="78"/>
      <c r="C264" s="75"/>
      <c r="D264" s="75"/>
      <c r="E264" s="75"/>
      <c r="F264" s="10" t="str">
        <f>IF(Tabla1[[#This Row],[Nombre del Contrato]]="","",IF(VLOOKUP(Tabla1[[#This Row],[Nombre del Contrato]],Tabla3[],31,FALSE)="","#N/A",IFERROR(VLOOKUP(Tabla1[[#This Row],[Nombre del Contrato]],Tabla3[],31,FALSE),"#N/A")))</f>
        <v/>
      </c>
      <c r="G264" s="10" t="str">
        <f>IF(Tabla1[[#This Row],[Nombre del Contrato]]="","",IF(VLOOKUP(Tabla1[[#This Row],[Nombre del Contrato]],Tabla3[],20,FALSE)="","#N/A",IFERROR(VLOOKUP(Tabla1[[#This Row],[Nombre del Contrato]],Tabla3[],20,FALSE),"#N/A")))</f>
        <v/>
      </c>
      <c r="H264" s="47" t="str">
        <f>IF(Tabla1[[#This Row],[Nombre del Contrato]]="","",IF(VLOOKUP(Tabla1[[#This Row],[Nombre del Contrato]],Tabla3[],22,FALSE)="","#N/A",IFERROR(VLOOKUP(Tabla1[[#This Row],[Nombre del Contrato]],Tabla3[],22,FALSE),"#N/A")))</f>
        <v/>
      </c>
      <c r="I264" s="81"/>
      <c r="J264" s="81"/>
      <c r="K264" s="75"/>
      <c r="L264" s="10" t="str">
        <f>IF(Tabla1[[#This Row],[Nombre del Contrato]]="","",IF(VLOOKUP(Tabla1[[#This Row],[Nombre del Contrato]],Tabla3[],6,FALSE)="","#N/A",IFERROR(VLOOKUP(Tabla1[[#This Row],[Nombre del Contrato]],Tabla3[],6,FALSE),"#N/A")))</f>
        <v/>
      </c>
      <c r="M264" s="55" t="str">
        <f>IF(Tabla1[[#This Row],[Nombre del Contrato]]="","",IF(VLOOKUP(Tabla1[[#This Row],[Nombre del Contrato]],Tabla3[],19,FALSE)="","#N/A",IFERROR(VLOOKUP(Tabla1[[#This Row],[Nombre del Contrato]],Tabla3[],19,FALSE),"#N/A")))</f>
        <v/>
      </c>
      <c r="N264" s="75"/>
      <c r="O264" s="75"/>
      <c r="P264" s="75"/>
      <c r="Q264" s="75"/>
      <c r="R264" s="75"/>
      <c r="S264" s="75"/>
      <c r="T264" s="75"/>
      <c r="U264" s="75"/>
      <c r="V264" s="75"/>
      <c r="W264" s="75"/>
      <c r="X264" s="75"/>
      <c r="Y264" s="75"/>
      <c r="Z264" s="75"/>
      <c r="AA264" s="75"/>
      <c r="AB264" s="75"/>
      <c r="AC264" s="75"/>
      <c r="AD264" s="75" t="str">
        <f>IF(SUM(Tabla1[[#This Row],[Primera Infancia]:[Adulto Mayor]])=0,"",SUM(Tabla1[[#This Row],[Primera Infancia]:[Adulto Mayor]]))</f>
        <v/>
      </c>
      <c r="AE264" s="75"/>
      <c r="AF264" s="75"/>
      <c r="AG264" s="10"/>
      <c r="AH264" s="10"/>
      <c r="AI264" s="88"/>
      <c r="AJ264" s="88"/>
      <c r="AK264" s="88"/>
      <c r="AL264" s="88"/>
      <c r="AM264" s="88"/>
      <c r="AN264" s="75"/>
      <c r="AO264" s="89"/>
      <c r="AP264" s="93"/>
      <c r="AQ264" s="84"/>
    </row>
    <row r="265" spans="2:43" ht="39.950000000000003" customHeight="1" thickTop="1" thickBot="1" x14ac:dyDescent="0.3">
      <c r="B265" s="78"/>
      <c r="C265" s="75"/>
      <c r="D265" s="75"/>
      <c r="E265" s="75"/>
      <c r="F265" s="10" t="str">
        <f>IF(Tabla1[[#This Row],[Nombre del Contrato]]="","",IF(VLOOKUP(Tabla1[[#This Row],[Nombre del Contrato]],Tabla3[],31,FALSE)="","#N/A",IFERROR(VLOOKUP(Tabla1[[#This Row],[Nombre del Contrato]],Tabla3[],31,FALSE),"#N/A")))</f>
        <v/>
      </c>
      <c r="G265" s="10" t="str">
        <f>IF(Tabla1[[#This Row],[Nombre del Contrato]]="","",IF(VLOOKUP(Tabla1[[#This Row],[Nombre del Contrato]],Tabla3[],20,FALSE)="","#N/A",IFERROR(VLOOKUP(Tabla1[[#This Row],[Nombre del Contrato]],Tabla3[],20,FALSE),"#N/A")))</f>
        <v/>
      </c>
      <c r="H265" s="47" t="str">
        <f>IF(Tabla1[[#This Row],[Nombre del Contrato]]="","",IF(VLOOKUP(Tabla1[[#This Row],[Nombre del Contrato]],Tabla3[],22,FALSE)="","#N/A",IFERROR(VLOOKUP(Tabla1[[#This Row],[Nombre del Contrato]],Tabla3[],22,FALSE),"#N/A")))</f>
        <v/>
      </c>
      <c r="I265" s="81"/>
      <c r="J265" s="81"/>
      <c r="K265" s="75"/>
      <c r="L265" s="10" t="str">
        <f>IF(Tabla1[[#This Row],[Nombre del Contrato]]="","",IF(VLOOKUP(Tabla1[[#This Row],[Nombre del Contrato]],Tabla3[],6,FALSE)="","#N/A",IFERROR(VLOOKUP(Tabla1[[#This Row],[Nombre del Contrato]],Tabla3[],6,FALSE),"#N/A")))</f>
        <v/>
      </c>
      <c r="M265" s="55" t="str">
        <f>IF(Tabla1[[#This Row],[Nombre del Contrato]]="","",IF(VLOOKUP(Tabla1[[#This Row],[Nombre del Contrato]],Tabla3[],19,FALSE)="","#N/A",IFERROR(VLOOKUP(Tabla1[[#This Row],[Nombre del Contrato]],Tabla3[],19,FALSE),"#N/A")))</f>
        <v/>
      </c>
      <c r="N265" s="75"/>
      <c r="O265" s="75"/>
      <c r="P265" s="75"/>
      <c r="Q265" s="75"/>
      <c r="R265" s="75"/>
      <c r="S265" s="75"/>
      <c r="T265" s="75"/>
      <c r="U265" s="75"/>
      <c r="V265" s="75"/>
      <c r="W265" s="75"/>
      <c r="X265" s="75"/>
      <c r="Y265" s="75"/>
      <c r="Z265" s="75"/>
      <c r="AA265" s="75"/>
      <c r="AB265" s="75"/>
      <c r="AC265" s="75"/>
      <c r="AD265" s="75" t="str">
        <f>IF(SUM(Tabla1[[#This Row],[Primera Infancia]:[Adulto Mayor]])=0,"",SUM(Tabla1[[#This Row],[Primera Infancia]:[Adulto Mayor]]))</f>
        <v/>
      </c>
      <c r="AE265" s="75"/>
      <c r="AF265" s="75"/>
      <c r="AG265" s="10"/>
      <c r="AH265" s="10"/>
      <c r="AI265" s="88"/>
      <c r="AJ265" s="88"/>
      <c r="AK265" s="88"/>
      <c r="AL265" s="88"/>
      <c r="AM265" s="88"/>
      <c r="AN265" s="75"/>
      <c r="AO265" s="89"/>
      <c r="AP265" s="93"/>
      <c r="AQ265" s="84"/>
    </row>
    <row r="266" spans="2:43" ht="39.950000000000003" customHeight="1" thickTop="1" thickBot="1" x14ac:dyDescent="0.3">
      <c r="B266" s="78"/>
      <c r="C266" s="75"/>
      <c r="D266" s="75"/>
      <c r="E266" s="75"/>
      <c r="F266" s="10" t="str">
        <f>IF(Tabla1[[#This Row],[Nombre del Contrato]]="","",IF(VLOOKUP(Tabla1[[#This Row],[Nombre del Contrato]],Tabla3[],31,FALSE)="","#N/A",IFERROR(VLOOKUP(Tabla1[[#This Row],[Nombre del Contrato]],Tabla3[],31,FALSE),"#N/A")))</f>
        <v/>
      </c>
      <c r="G266" s="10" t="str">
        <f>IF(Tabla1[[#This Row],[Nombre del Contrato]]="","",IF(VLOOKUP(Tabla1[[#This Row],[Nombre del Contrato]],Tabla3[],20,FALSE)="","#N/A",IFERROR(VLOOKUP(Tabla1[[#This Row],[Nombre del Contrato]],Tabla3[],20,FALSE),"#N/A")))</f>
        <v/>
      </c>
      <c r="H266" s="47" t="str">
        <f>IF(Tabla1[[#This Row],[Nombre del Contrato]]="","",IF(VLOOKUP(Tabla1[[#This Row],[Nombre del Contrato]],Tabla3[],22,FALSE)="","#N/A",IFERROR(VLOOKUP(Tabla1[[#This Row],[Nombre del Contrato]],Tabla3[],22,FALSE),"#N/A")))</f>
        <v/>
      </c>
      <c r="I266" s="81"/>
      <c r="J266" s="81"/>
      <c r="K266" s="75"/>
      <c r="L266" s="10" t="str">
        <f>IF(Tabla1[[#This Row],[Nombre del Contrato]]="","",IF(VLOOKUP(Tabla1[[#This Row],[Nombre del Contrato]],Tabla3[],6,FALSE)="","#N/A",IFERROR(VLOOKUP(Tabla1[[#This Row],[Nombre del Contrato]],Tabla3[],6,FALSE),"#N/A")))</f>
        <v/>
      </c>
      <c r="M266" s="55" t="str">
        <f>IF(Tabla1[[#This Row],[Nombre del Contrato]]="","",IF(VLOOKUP(Tabla1[[#This Row],[Nombre del Contrato]],Tabla3[],19,FALSE)="","#N/A",IFERROR(VLOOKUP(Tabla1[[#This Row],[Nombre del Contrato]],Tabla3[],19,FALSE),"#N/A")))</f>
        <v/>
      </c>
      <c r="N266" s="75"/>
      <c r="O266" s="75"/>
      <c r="P266" s="75"/>
      <c r="Q266" s="75"/>
      <c r="R266" s="75"/>
      <c r="S266" s="75"/>
      <c r="T266" s="75"/>
      <c r="U266" s="75"/>
      <c r="V266" s="75"/>
      <c r="W266" s="75"/>
      <c r="X266" s="75"/>
      <c r="Y266" s="75"/>
      <c r="Z266" s="75"/>
      <c r="AA266" s="75"/>
      <c r="AB266" s="75"/>
      <c r="AC266" s="75"/>
      <c r="AD266" s="75" t="str">
        <f>IF(SUM(Tabla1[[#This Row],[Primera Infancia]:[Adulto Mayor]])=0,"",SUM(Tabla1[[#This Row],[Primera Infancia]:[Adulto Mayor]]))</f>
        <v/>
      </c>
      <c r="AE266" s="75"/>
      <c r="AF266" s="75"/>
      <c r="AG266" s="10"/>
      <c r="AH266" s="10"/>
      <c r="AI266" s="88"/>
      <c r="AJ266" s="88"/>
      <c r="AK266" s="88"/>
      <c r="AL266" s="88"/>
      <c r="AM266" s="88"/>
      <c r="AN266" s="75"/>
      <c r="AO266" s="89"/>
      <c r="AP266" s="93"/>
      <c r="AQ266" s="84"/>
    </row>
    <row r="267" spans="2:43" ht="39.950000000000003" customHeight="1" thickTop="1" thickBot="1" x14ac:dyDescent="0.3">
      <c r="B267" s="78"/>
      <c r="C267" s="75"/>
      <c r="D267" s="75"/>
      <c r="E267" s="75"/>
      <c r="F267" s="10" t="str">
        <f>IF(Tabla1[[#This Row],[Nombre del Contrato]]="","",IF(VLOOKUP(Tabla1[[#This Row],[Nombre del Contrato]],Tabla3[],31,FALSE)="","#N/A",IFERROR(VLOOKUP(Tabla1[[#This Row],[Nombre del Contrato]],Tabla3[],31,FALSE),"#N/A")))</f>
        <v/>
      </c>
      <c r="G267" s="10" t="str">
        <f>IF(Tabla1[[#This Row],[Nombre del Contrato]]="","",IF(VLOOKUP(Tabla1[[#This Row],[Nombre del Contrato]],Tabla3[],20,FALSE)="","#N/A",IFERROR(VLOOKUP(Tabla1[[#This Row],[Nombre del Contrato]],Tabla3[],20,FALSE),"#N/A")))</f>
        <v/>
      </c>
      <c r="H267" s="47" t="str">
        <f>IF(Tabla1[[#This Row],[Nombre del Contrato]]="","",IF(VLOOKUP(Tabla1[[#This Row],[Nombre del Contrato]],Tabla3[],22,FALSE)="","#N/A",IFERROR(VLOOKUP(Tabla1[[#This Row],[Nombre del Contrato]],Tabla3[],22,FALSE),"#N/A")))</f>
        <v/>
      </c>
      <c r="I267" s="81"/>
      <c r="J267" s="81"/>
      <c r="K267" s="75"/>
      <c r="L267" s="10" t="str">
        <f>IF(Tabla1[[#This Row],[Nombre del Contrato]]="","",IF(VLOOKUP(Tabla1[[#This Row],[Nombre del Contrato]],Tabla3[],6,FALSE)="","#N/A",IFERROR(VLOOKUP(Tabla1[[#This Row],[Nombre del Contrato]],Tabla3[],6,FALSE),"#N/A")))</f>
        <v/>
      </c>
      <c r="M267" s="55" t="str">
        <f>IF(Tabla1[[#This Row],[Nombre del Contrato]]="","",IF(VLOOKUP(Tabla1[[#This Row],[Nombre del Contrato]],Tabla3[],19,FALSE)="","#N/A",IFERROR(VLOOKUP(Tabla1[[#This Row],[Nombre del Contrato]],Tabla3[],19,FALSE),"#N/A")))</f>
        <v/>
      </c>
      <c r="N267" s="75"/>
      <c r="O267" s="75"/>
      <c r="P267" s="75"/>
      <c r="Q267" s="75"/>
      <c r="R267" s="75"/>
      <c r="S267" s="75"/>
      <c r="T267" s="75"/>
      <c r="U267" s="75"/>
      <c r="V267" s="75"/>
      <c r="W267" s="75"/>
      <c r="X267" s="75"/>
      <c r="Y267" s="75"/>
      <c r="Z267" s="75"/>
      <c r="AA267" s="75"/>
      <c r="AB267" s="75"/>
      <c r="AC267" s="75"/>
      <c r="AD267" s="75" t="str">
        <f>IF(SUM(Tabla1[[#This Row],[Primera Infancia]:[Adulto Mayor]])=0,"",SUM(Tabla1[[#This Row],[Primera Infancia]:[Adulto Mayor]]))</f>
        <v/>
      </c>
      <c r="AE267" s="75"/>
      <c r="AF267" s="75"/>
      <c r="AG267" s="10"/>
      <c r="AH267" s="10"/>
      <c r="AI267" s="88"/>
      <c r="AJ267" s="88"/>
      <c r="AK267" s="88"/>
      <c r="AL267" s="88"/>
      <c r="AM267" s="88"/>
      <c r="AN267" s="75"/>
      <c r="AO267" s="89"/>
      <c r="AP267" s="93"/>
      <c r="AQ267" s="84"/>
    </row>
    <row r="268" spans="2:43" ht="39.950000000000003" customHeight="1" thickTop="1" thickBot="1" x14ac:dyDescent="0.3">
      <c r="B268" s="78"/>
      <c r="C268" s="75"/>
      <c r="D268" s="75"/>
      <c r="E268" s="75"/>
      <c r="F268" s="10" t="str">
        <f>IF(Tabla1[[#This Row],[Nombre del Contrato]]="","",IF(VLOOKUP(Tabla1[[#This Row],[Nombre del Contrato]],Tabla3[],31,FALSE)="","#N/A",IFERROR(VLOOKUP(Tabla1[[#This Row],[Nombre del Contrato]],Tabla3[],31,FALSE),"#N/A")))</f>
        <v/>
      </c>
      <c r="G268" s="10" t="str">
        <f>IF(Tabla1[[#This Row],[Nombre del Contrato]]="","",IF(VLOOKUP(Tabla1[[#This Row],[Nombre del Contrato]],Tabla3[],20,FALSE)="","#N/A",IFERROR(VLOOKUP(Tabla1[[#This Row],[Nombre del Contrato]],Tabla3[],20,FALSE),"#N/A")))</f>
        <v/>
      </c>
      <c r="H268" s="47" t="str">
        <f>IF(Tabla1[[#This Row],[Nombre del Contrato]]="","",IF(VLOOKUP(Tabla1[[#This Row],[Nombre del Contrato]],Tabla3[],22,FALSE)="","#N/A",IFERROR(VLOOKUP(Tabla1[[#This Row],[Nombre del Contrato]],Tabla3[],22,FALSE),"#N/A")))</f>
        <v/>
      </c>
      <c r="I268" s="81"/>
      <c r="J268" s="81"/>
      <c r="K268" s="75"/>
      <c r="L268" s="10" t="str">
        <f>IF(Tabla1[[#This Row],[Nombre del Contrato]]="","",IF(VLOOKUP(Tabla1[[#This Row],[Nombre del Contrato]],Tabla3[],6,FALSE)="","#N/A",IFERROR(VLOOKUP(Tabla1[[#This Row],[Nombre del Contrato]],Tabla3[],6,FALSE),"#N/A")))</f>
        <v/>
      </c>
      <c r="M268" s="55" t="str">
        <f>IF(Tabla1[[#This Row],[Nombre del Contrato]]="","",IF(VLOOKUP(Tabla1[[#This Row],[Nombre del Contrato]],Tabla3[],19,FALSE)="","#N/A",IFERROR(VLOOKUP(Tabla1[[#This Row],[Nombre del Contrato]],Tabla3[],19,FALSE),"#N/A")))</f>
        <v/>
      </c>
      <c r="N268" s="75"/>
      <c r="O268" s="75"/>
      <c r="P268" s="75"/>
      <c r="Q268" s="75"/>
      <c r="R268" s="75"/>
      <c r="S268" s="75"/>
      <c r="T268" s="75"/>
      <c r="U268" s="75"/>
      <c r="V268" s="75"/>
      <c r="W268" s="75"/>
      <c r="X268" s="75"/>
      <c r="Y268" s="75"/>
      <c r="Z268" s="75"/>
      <c r="AA268" s="75"/>
      <c r="AB268" s="75"/>
      <c r="AC268" s="75"/>
      <c r="AD268" s="75" t="str">
        <f>IF(SUM(Tabla1[[#This Row],[Primera Infancia]:[Adulto Mayor]])=0,"",SUM(Tabla1[[#This Row],[Primera Infancia]:[Adulto Mayor]]))</f>
        <v/>
      </c>
      <c r="AE268" s="75"/>
      <c r="AF268" s="75"/>
      <c r="AG268" s="10"/>
      <c r="AH268" s="10"/>
      <c r="AI268" s="88"/>
      <c r="AJ268" s="88"/>
      <c r="AK268" s="88"/>
      <c r="AL268" s="88"/>
      <c r="AM268" s="88"/>
      <c r="AN268" s="75"/>
      <c r="AO268" s="89"/>
      <c r="AP268" s="93"/>
      <c r="AQ268" s="84"/>
    </row>
    <row r="269" spans="2:43" ht="39.950000000000003" customHeight="1" thickTop="1" thickBot="1" x14ac:dyDescent="0.3">
      <c r="B269" s="78"/>
      <c r="C269" s="75"/>
      <c r="D269" s="75"/>
      <c r="E269" s="75"/>
      <c r="F269" s="10" t="str">
        <f>IF(Tabla1[[#This Row],[Nombre del Contrato]]="","",IF(VLOOKUP(Tabla1[[#This Row],[Nombre del Contrato]],Tabla3[],31,FALSE)="","#N/A",IFERROR(VLOOKUP(Tabla1[[#This Row],[Nombre del Contrato]],Tabla3[],31,FALSE),"#N/A")))</f>
        <v/>
      </c>
      <c r="G269" s="10" t="str">
        <f>IF(Tabla1[[#This Row],[Nombre del Contrato]]="","",IF(VLOOKUP(Tabla1[[#This Row],[Nombre del Contrato]],Tabla3[],20,FALSE)="","#N/A",IFERROR(VLOOKUP(Tabla1[[#This Row],[Nombre del Contrato]],Tabla3[],20,FALSE),"#N/A")))</f>
        <v/>
      </c>
      <c r="H269" s="47" t="str">
        <f>IF(Tabla1[[#This Row],[Nombre del Contrato]]="","",IF(VLOOKUP(Tabla1[[#This Row],[Nombre del Contrato]],Tabla3[],22,FALSE)="","#N/A",IFERROR(VLOOKUP(Tabla1[[#This Row],[Nombre del Contrato]],Tabla3[],22,FALSE),"#N/A")))</f>
        <v/>
      </c>
      <c r="I269" s="81"/>
      <c r="J269" s="81"/>
      <c r="K269" s="75"/>
      <c r="L269" s="10" t="str">
        <f>IF(Tabla1[[#This Row],[Nombre del Contrato]]="","",IF(VLOOKUP(Tabla1[[#This Row],[Nombre del Contrato]],Tabla3[],6,FALSE)="","#N/A",IFERROR(VLOOKUP(Tabla1[[#This Row],[Nombre del Contrato]],Tabla3[],6,FALSE),"#N/A")))</f>
        <v/>
      </c>
      <c r="M269" s="55" t="str">
        <f>IF(Tabla1[[#This Row],[Nombre del Contrato]]="","",IF(VLOOKUP(Tabla1[[#This Row],[Nombre del Contrato]],Tabla3[],19,FALSE)="","#N/A",IFERROR(VLOOKUP(Tabla1[[#This Row],[Nombre del Contrato]],Tabla3[],19,FALSE),"#N/A")))</f>
        <v/>
      </c>
      <c r="N269" s="75"/>
      <c r="O269" s="75"/>
      <c r="P269" s="75"/>
      <c r="Q269" s="75"/>
      <c r="R269" s="75"/>
      <c r="S269" s="75"/>
      <c r="T269" s="75"/>
      <c r="U269" s="75"/>
      <c r="V269" s="75"/>
      <c r="W269" s="75"/>
      <c r="X269" s="75"/>
      <c r="Y269" s="75"/>
      <c r="Z269" s="75"/>
      <c r="AA269" s="75"/>
      <c r="AB269" s="75"/>
      <c r="AC269" s="75"/>
      <c r="AD269" s="75" t="str">
        <f>IF(SUM(Tabla1[[#This Row],[Primera Infancia]:[Adulto Mayor]])=0,"",SUM(Tabla1[[#This Row],[Primera Infancia]:[Adulto Mayor]]))</f>
        <v/>
      </c>
      <c r="AE269" s="75"/>
      <c r="AF269" s="75"/>
      <c r="AG269" s="10"/>
      <c r="AH269" s="10"/>
      <c r="AI269" s="88"/>
      <c r="AJ269" s="88"/>
      <c r="AK269" s="88"/>
      <c r="AL269" s="88"/>
      <c r="AM269" s="88"/>
      <c r="AN269" s="75"/>
      <c r="AO269" s="89"/>
      <c r="AP269" s="93"/>
      <c r="AQ269" s="84"/>
    </row>
    <row r="270" spans="2:43" ht="39.950000000000003" customHeight="1" thickTop="1" thickBot="1" x14ac:dyDescent="0.3">
      <c r="B270" s="78"/>
      <c r="C270" s="75"/>
      <c r="D270" s="75"/>
      <c r="E270" s="75"/>
      <c r="F270" s="10" t="str">
        <f>IF(Tabla1[[#This Row],[Nombre del Contrato]]="","",IF(VLOOKUP(Tabla1[[#This Row],[Nombre del Contrato]],Tabla3[],31,FALSE)="","#N/A",IFERROR(VLOOKUP(Tabla1[[#This Row],[Nombre del Contrato]],Tabla3[],31,FALSE),"#N/A")))</f>
        <v/>
      </c>
      <c r="G270" s="10" t="str">
        <f>IF(Tabla1[[#This Row],[Nombre del Contrato]]="","",IF(VLOOKUP(Tabla1[[#This Row],[Nombre del Contrato]],Tabla3[],20,FALSE)="","#N/A",IFERROR(VLOOKUP(Tabla1[[#This Row],[Nombre del Contrato]],Tabla3[],20,FALSE),"#N/A")))</f>
        <v/>
      </c>
      <c r="H270" s="47" t="str">
        <f>IF(Tabla1[[#This Row],[Nombre del Contrato]]="","",IF(VLOOKUP(Tabla1[[#This Row],[Nombre del Contrato]],Tabla3[],22,FALSE)="","#N/A",IFERROR(VLOOKUP(Tabla1[[#This Row],[Nombre del Contrato]],Tabla3[],22,FALSE),"#N/A")))</f>
        <v/>
      </c>
      <c r="I270" s="81"/>
      <c r="J270" s="81"/>
      <c r="K270" s="75"/>
      <c r="L270" s="10" t="str">
        <f>IF(Tabla1[[#This Row],[Nombre del Contrato]]="","",IF(VLOOKUP(Tabla1[[#This Row],[Nombre del Contrato]],Tabla3[],6,FALSE)="","#N/A",IFERROR(VLOOKUP(Tabla1[[#This Row],[Nombre del Contrato]],Tabla3[],6,FALSE),"#N/A")))</f>
        <v/>
      </c>
      <c r="M270" s="55" t="str">
        <f>IF(Tabla1[[#This Row],[Nombre del Contrato]]="","",IF(VLOOKUP(Tabla1[[#This Row],[Nombre del Contrato]],Tabla3[],19,FALSE)="","#N/A",IFERROR(VLOOKUP(Tabla1[[#This Row],[Nombre del Contrato]],Tabla3[],19,FALSE),"#N/A")))</f>
        <v/>
      </c>
      <c r="N270" s="75"/>
      <c r="O270" s="75"/>
      <c r="P270" s="75"/>
      <c r="Q270" s="75"/>
      <c r="R270" s="75"/>
      <c r="S270" s="75"/>
      <c r="T270" s="75"/>
      <c r="U270" s="75"/>
      <c r="V270" s="75"/>
      <c r="W270" s="75"/>
      <c r="X270" s="75"/>
      <c r="Y270" s="75"/>
      <c r="Z270" s="75"/>
      <c r="AA270" s="75"/>
      <c r="AB270" s="75"/>
      <c r="AC270" s="75"/>
      <c r="AD270" s="75" t="str">
        <f>IF(SUM(Tabla1[[#This Row],[Primera Infancia]:[Adulto Mayor]])=0,"",SUM(Tabla1[[#This Row],[Primera Infancia]:[Adulto Mayor]]))</f>
        <v/>
      </c>
      <c r="AE270" s="75"/>
      <c r="AF270" s="75"/>
      <c r="AG270" s="10"/>
      <c r="AH270" s="10"/>
      <c r="AI270" s="88"/>
      <c r="AJ270" s="88"/>
      <c r="AK270" s="88"/>
      <c r="AL270" s="88"/>
      <c r="AM270" s="88"/>
      <c r="AN270" s="75"/>
      <c r="AO270" s="89"/>
      <c r="AP270" s="93"/>
      <c r="AQ270" s="84"/>
    </row>
    <row r="271" spans="2:43" ht="39.950000000000003" customHeight="1" thickTop="1" thickBot="1" x14ac:dyDescent="0.3">
      <c r="B271" s="78"/>
      <c r="C271" s="75"/>
      <c r="D271" s="75"/>
      <c r="E271" s="75"/>
      <c r="F271" s="10" t="str">
        <f>IF(Tabla1[[#This Row],[Nombre del Contrato]]="","",IF(VLOOKUP(Tabla1[[#This Row],[Nombre del Contrato]],Tabla3[],31,FALSE)="","#N/A",IFERROR(VLOOKUP(Tabla1[[#This Row],[Nombre del Contrato]],Tabla3[],31,FALSE),"#N/A")))</f>
        <v/>
      </c>
      <c r="G271" s="10" t="str">
        <f>IF(Tabla1[[#This Row],[Nombre del Contrato]]="","",IF(VLOOKUP(Tabla1[[#This Row],[Nombre del Contrato]],Tabla3[],20,FALSE)="","#N/A",IFERROR(VLOOKUP(Tabla1[[#This Row],[Nombre del Contrato]],Tabla3[],20,FALSE),"#N/A")))</f>
        <v/>
      </c>
      <c r="H271" s="47" t="str">
        <f>IF(Tabla1[[#This Row],[Nombre del Contrato]]="","",IF(VLOOKUP(Tabla1[[#This Row],[Nombre del Contrato]],Tabla3[],22,FALSE)="","#N/A",IFERROR(VLOOKUP(Tabla1[[#This Row],[Nombre del Contrato]],Tabla3[],22,FALSE),"#N/A")))</f>
        <v/>
      </c>
      <c r="I271" s="81"/>
      <c r="J271" s="81"/>
      <c r="K271" s="75"/>
      <c r="L271" s="10" t="str">
        <f>IF(Tabla1[[#This Row],[Nombre del Contrato]]="","",IF(VLOOKUP(Tabla1[[#This Row],[Nombre del Contrato]],Tabla3[],6,FALSE)="","#N/A",IFERROR(VLOOKUP(Tabla1[[#This Row],[Nombre del Contrato]],Tabla3[],6,FALSE),"#N/A")))</f>
        <v/>
      </c>
      <c r="M271" s="55" t="str">
        <f>IF(Tabla1[[#This Row],[Nombre del Contrato]]="","",IF(VLOOKUP(Tabla1[[#This Row],[Nombre del Contrato]],Tabla3[],19,FALSE)="","#N/A",IFERROR(VLOOKUP(Tabla1[[#This Row],[Nombre del Contrato]],Tabla3[],19,FALSE),"#N/A")))</f>
        <v/>
      </c>
      <c r="N271" s="75"/>
      <c r="O271" s="75"/>
      <c r="P271" s="75"/>
      <c r="Q271" s="75"/>
      <c r="R271" s="75"/>
      <c r="S271" s="75"/>
      <c r="T271" s="75"/>
      <c r="U271" s="75"/>
      <c r="V271" s="75"/>
      <c r="W271" s="75"/>
      <c r="X271" s="75"/>
      <c r="Y271" s="75"/>
      <c r="Z271" s="75"/>
      <c r="AA271" s="75"/>
      <c r="AB271" s="75"/>
      <c r="AC271" s="75"/>
      <c r="AD271" s="75" t="str">
        <f>IF(SUM(Tabla1[[#This Row],[Primera Infancia]:[Adulto Mayor]])=0,"",SUM(Tabla1[[#This Row],[Primera Infancia]:[Adulto Mayor]]))</f>
        <v/>
      </c>
      <c r="AE271" s="75"/>
      <c r="AF271" s="75"/>
      <c r="AG271" s="10"/>
      <c r="AH271" s="10"/>
      <c r="AI271" s="88"/>
      <c r="AJ271" s="88"/>
      <c r="AK271" s="88"/>
      <c r="AL271" s="88"/>
      <c r="AM271" s="88"/>
      <c r="AN271" s="75"/>
      <c r="AO271" s="89"/>
      <c r="AP271" s="93"/>
      <c r="AQ271" s="84"/>
    </row>
    <row r="272" spans="2:43" ht="39.950000000000003" customHeight="1" thickTop="1" thickBot="1" x14ac:dyDescent="0.3">
      <c r="B272" s="78"/>
      <c r="C272" s="75"/>
      <c r="D272" s="75"/>
      <c r="E272" s="75"/>
      <c r="F272" s="10" t="str">
        <f>IF(Tabla1[[#This Row],[Nombre del Contrato]]="","",IF(VLOOKUP(Tabla1[[#This Row],[Nombre del Contrato]],Tabla3[],31,FALSE)="","#N/A",IFERROR(VLOOKUP(Tabla1[[#This Row],[Nombre del Contrato]],Tabla3[],31,FALSE),"#N/A")))</f>
        <v/>
      </c>
      <c r="G272" s="10" t="str">
        <f>IF(Tabla1[[#This Row],[Nombre del Contrato]]="","",IF(VLOOKUP(Tabla1[[#This Row],[Nombre del Contrato]],Tabla3[],20,FALSE)="","#N/A",IFERROR(VLOOKUP(Tabla1[[#This Row],[Nombre del Contrato]],Tabla3[],20,FALSE),"#N/A")))</f>
        <v/>
      </c>
      <c r="H272" s="47" t="str">
        <f>IF(Tabla1[[#This Row],[Nombre del Contrato]]="","",IF(VLOOKUP(Tabla1[[#This Row],[Nombre del Contrato]],Tabla3[],22,FALSE)="","#N/A",IFERROR(VLOOKUP(Tabla1[[#This Row],[Nombre del Contrato]],Tabla3[],22,FALSE),"#N/A")))</f>
        <v/>
      </c>
      <c r="I272" s="81"/>
      <c r="J272" s="81"/>
      <c r="K272" s="75"/>
      <c r="L272" s="10" t="str">
        <f>IF(Tabla1[[#This Row],[Nombre del Contrato]]="","",IF(VLOOKUP(Tabla1[[#This Row],[Nombre del Contrato]],Tabla3[],6,FALSE)="","#N/A",IFERROR(VLOOKUP(Tabla1[[#This Row],[Nombre del Contrato]],Tabla3[],6,FALSE),"#N/A")))</f>
        <v/>
      </c>
      <c r="M272" s="55" t="str">
        <f>IF(Tabla1[[#This Row],[Nombre del Contrato]]="","",IF(VLOOKUP(Tabla1[[#This Row],[Nombre del Contrato]],Tabla3[],19,FALSE)="","#N/A",IFERROR(VLOOKUP(Tabla1[[#This Row],[Nombre del Contrato]],Tabla3[],19,FALSE),"#N/A")))</f>
        <v/>
      </c>
      <c r="N272" s="75"/>
      <c r="O272" s="75"/>
      <c r="P272" s="75"/>
      <c r="Q272" s="75"/>
      <c r="R272" s="75"/>
      <c r="S272" s="75"/>
      <c r="T272" s="75"/>
      <c r="U272" s="75"/>
      <c r="V272" s="75"/>
      <c r="W272" s="75"/>
      <c r="X272" s="75"/>
      <c r="Y272" s="75"/>
      <c r="Z272" s="75"/>
      <c r="AA272" s="75"/>
      <c r="AB272" s="75"/>
      <c r="AC272" s="75"/>
      <c r="AD272" s="75" t="str">
        <f>IF(SUM(Tabla1[[#This Row],[Primera Infancia]:[Adulto Mayor]])=0,"",SUM(Tabla1[[#This Row],[Primera Infancia]:[Adulto Mayor]]))</f>
        <v/>
      </c>
      <c r="AE272" s="75"/>
      <c r="AF272" s="75"/>
      <c r="AG272" s="10"/>
      <c r="AH272" s="10"/>
      <c r="AI272" s="88"/>
      <c r="AJ272" s="88"/>
      <c r="AK272" s="88"/>
      <c r="AL272" s="88"/>
      <c r="AM272" s="88"/>
      <c r="AN272" s="75"/>
      <c r="AO272" s="89"/>
      <c r="AP272" s="93"/>
      <c r="AQ272" s="84"/>
    </row>
    <row r="273" spans="2:43" ht="39.950000000000003" customHeight="1" thickTop="1" thickBot="1" x14ac:dyDescent="0.3">
      <c r="B273" s="78"/>
      <c r="C273" s="75"/>
      <c r="D273" s="75"/>
      <c r="E273" s="75"/>
      <c r="F273" s="10" t="str">
        <f>IF(Tabla1[[#This Row],[Nombre del Contrato]]="","",IF(VLOOKUP(Tabla1[[#This Row],[Nombre del Contrato]],Tabla3[],31,FALSE)="","#N/A",IFERROR(VLOOKUP(Tabla1[[#This Row],[Nombre del Contrato]],Tabla3[],31,FALSE),"#N/A")))</f>
        <v/>
      </c>
      <c r="G273" s="10" t="str">
        <f>IF(Tabla1[[#This Row],[Nombre del Contrato]]="","",IF(VLOOKUP(Tabla1[[#This Row],[Nombre del Contrato]],Tabla3[],20,FALSE)="","#N/A",IFERROR(VLOOKUP(Tabla1[[#This Row],[Nombre del Contrato]],Tabla3[],20,FALSE),"#N/A")))</f>
        <v/>
      </c>
      <c r="H273" s="47" t="str">
        <f>IF(Tabla1[[#This Row],[Nombre del Contrato]]="","",IF(VLOOKUP(Tabla1[[#This Row],[Nombre del Contrato]],Tabla3[],22,FALSE)="","#N/A",IFERROR(VLOOKUP(Tabla1[[#This Row],[Nombre del Contrato]],Tabla3[],22,FALSE),"#N/A")))</f>
        <v/>
      </c>
      <c r="I273" s="81"/>
      <c r="J273" s="81"/>
      <c r="K273" s="75"/>
      <c r="L273" s="10" t="str">
        <f>IF(Tabla1[[#This Row],[Nombre del Contrato]]="","",IF(VLOOKUP(Tabla1[[#This Row],[Nombre del Contrato]],Tabla3[],6,FALSE)="","#N/A",IFERROR(VLOOKUP(Tabla1[[#This Row],[Nombre del Contrato]],Tabla3[],6,FALSE),"#N/A")))</f>
        <v/>
      </c>
      <c r="M273" s="55" t="str">
        <f>IF(Tabla1[[#This Row],[Nombre del Contrato]]="","",IF(VLOOKUP(Tabla1[[#This Row],[Nombre del Contrato]],Tabla3[],19,FALSE)="","#N/A",IFERROR(VLOOKUP(Tabla1[[#This Row],[Nombre del Contrato]],Tabla3[],19,FALSE),"#N/A")))</f>
        <v/>
      </c>
      <c r="N273" s="75"/>
      <c r="O273" s="75"/>
      <c r="P273" s="75"/>
      <c r="Q273" s="75"/>
      <c r="R273" s="75"/>
      <c r="S273" s="75"/>
      <c r="T273" s="75"/>
      <c r="U273" s="75"/>
      <c r="V273" s="75"/>
      <c r="W273" s="75"/>
      <c r="X273" s="75"/>
      <c r="Y273" s="75"/>
      <c r="Z273" s="75"/>
      <c r="AA273" s="75"/>
      <c r="AB273" s="75"/>
      <c r="AC273" s="75"/>
      <c r="AD273" s="75" t="str">
        <f>IF(SUM(Tabla1[[#This Row],[Primera Infancia]:[Adulto Mayor]])=0,"",SUM(Tabla1[[#This Row],[Primera Infancia]:[Adulto Mayor]]))</f>
        <v/>
      </c>
      <c r="AE273" s="75"/>
      <c r="AF273" s="75"/>
      <c r="AG273" s="10"/>
      <c r="AH273" s="10"/>
      <c r="AI273" s="88"/>
      <c r="AJ273" s="88"/>
      <c r="AK273" s="88"/>
      <c r="AL273" s="88"/>
      <c r="AM273" s="88"/>
      <c r="AN273" s="75"/>
      <c r="AO273" s="89"/>
      <c r="AP273" s="93"/>
      <c r="AQ273" s="84"/>
    </row>
    <row r="274" spans="2:43" ht="39.950000000000003" customHeight="1" thickTop="1" thickBot="1" x14ac:dyDescent="0.3">
      <c r="B274" s="78"/>
      <c r="C274" s="75"/>
      <c r="D274" s="75"/>
      <c r="E274" s="75"/>
      <c r="F274" s="10" t="str">
        <f>IF(Tabla1[[#This Row],[Nombre del Contrato]]="","",IF(VLOOKUP(Tabla1[[#This Row],[Nombre del Contrato]],Tabla3[],31,FALSE)="","#N/A",IFERROR(VLOOKUP(Tabla1[[#This Row],[Nombre del Contrato]],Tabla3[],31,FALSE),"#N/A")))</f>
        <v/>
      </c>
      <c r="G274" s="10" t="str">
        <f>IF(Tabla1[[#This Row],[Nombre del Contrato]]="","",IF(VLOOKUP(Tabla1[[#This Row],[Nombre del Contrato]],Tabla3[],20,FALSE)="","#N/A",IFERROR(VLOOKUP(Tabla1[[#This Row],[Nombre del Contrato]],Tabla3[],20,FALSE),"#N/A")))</f>
        <v/>
      </c>
      <c r="H274" s="47" t="str">
        <f>IF(Tabla1[[#This Row],[Nombre del Contrato]]="","",IF(VLOOKUP(Tabla1[[#This Row],[Nombre del Contrato]],Tabla3[],22,FALSE)="","#N/A",IFERROR(VLOOKUP(Tabla1[[#This Row],[Nombre del Contrato]],Tabla3[],22,FALSE),"#N/A")))</f>
        <v/>
      </c>
      <c r="I274" s="81"/>
      <c r="J274" s="81"/>
      <c r="K274" s="75"/>
      <c r="L274" s="10" t="str">
        <f>IF(Tabla1[[#This Row],[Nombre del Contrato]]="","",IF(VLOOKUP(Tabla1[[#This Row],[Nombre del Contrato]],Tabla3[],6,FALSE)="","#N/A",IFERROR(VLOOKUP(Tabla1[[#This Row],[Nombre del Contrato]],Tabla3[],6,FALSE),"#N/A")))</f>
        <v/>
      </c>
      <c r="M274" s="55" t="str">
        <f>IF(Tabla1[[#This Row],[Nombre del Contrato]]="","",IF(VLOOKUP(Tabla1[[#This Row],[Nombre del Contrato]],Tabla3[],19,FALSE)="","#N/A",IFERROR(VLOOKUP(Tabla1[[#This Row],[Nombre del Contrato]],Tabla3[],19,FALSE),"#N/A")))</f>
        <v/>
      </c>
      <c r="N274" s="75"/>
      <c r="O274" s="75"/>
      <c r="P274" s="75"/>
      <c r="Q274" s="75"/>
      <c r="R274" s="75"/>
      <c r="S274" s="75"/>
      <c r="T274" s="75"/>
      <c r="U274" s="75"/>
      <c r="V274" s="75"/>
      <c r="W274" s="75"/>
      <c r="X274" s="75"/>
      <c r="Y274" s="75"/>
      <c r="Z274" s="75"/>
      <c r="AA274" s="75"/>
      <c r="AB274" s="75"/>
      <c r="AC274" s="75"/>
      <c r="AD274" s="75" t="str">
        <f>IF(SUM(Tabla1[[#This Row],[Primera Infancia]:[Adulto Mayor]])=0,"",SUM(Tabla1[[#This Row],[Primera Infancia]:[Adulto Mayor]]))</f>
        <v/>
      </c>
      <c r="AE274" s="75"/>
      <c r="AF274" s="75"/>
      <c r="AG274" s="10"/>
      <c r="AH274" s="10"/>
      <c r="AI274" s="88"/>
      <c r="AJ274" s="88"/>
      <c r="AK274" s="88"/>
      <c r="AL274" s="88"/>
      <c r="AM274" s="88"/>
      <c r="AN274" s="75"/>
      <c r="AO274" s="89"/>
      <c r="AP274" s="93"/>
      <c r="AQ274" s="84"/>
    </row>
    <row r="275" spans="2:43" ht="39.950000000000003" customHeight="1" thickTop="1" thickBot="1" x14ac:dyDescent="0.3">
      <c r="B275" s="78"/>
      <c r="C275" s="75"/>
      <c r="D275" s="75"/>
      <c r="E275" s="75"/>
      <c r="F275" s="10" t="str">
        <f>IF(Tabla1[[#This Row],[Nombre del Contrato]]="","",IF(VLOOKUP(Tabla1[[#This Row],[Nombre del Contrato]],Tabla3[],31,FALSE)="","#N/A",IFERROR(VLOOKUP(Tabla1[[#This Row],[Nombre del Contrato]],Tabla3[],31,FALSE),"#N/A")))</f>
        <v/>
      </c>
      <c r="G275" s="10" t="str">
        <f>IF(Tabla1[[#This Row],[Nombre del Contrato]]="","",IF(VLOOKUP(Tabla1[[#This Row],[Nombre del Contrato]],Tabla3[],20,FALSE)="","#N/A",IFERROR(VLOOKUP(Tabla1[[#This Row],[Nombre del Contrato]],Tabla3[],20,FALSE),"#N/A")))</f>
        <v/>
      </c>
      <c r="H275" s="47" t="str">
        <f>IF(Tabla1[[#This Row],[Nombre del Contrato]]="","",IF(VLOOKUP(Tabla1[[#This Row],[Nombre del Contrato]],Tabla3[],22,FALSE)="","#N/A",IFERROR(VLOOKUP(Tabla1[[#This Row],[Nombre del Contrato]],Tabla3[],22,FALSE),"#N/A")))</f>
        <v/>
      </c>
      <c r="I275" s="81"/>
      <c r="J275" s="81"/>
      <c r="K275" s="75"/>
      <c r="L275" s="10" t="str">
        <f>IF(Tabla1[[#This Row],[Nombre del Contrato]]="","",IF(VLOOKUP(Tabla1[[#This Row],[Nombre del Contrato]],Tabla3[],6,FALSE)="","#N/A",IFERROR(VLOOKUP(Tabla1[[#This Row],[Nombre del Contrato]],Tabla3[],6,FALSE),"#N/A")))</f>
        <v/>
      </c>
      <c r="M275" s="55" t="str">
        <f>IF(Tabla1[[#This Row],[Nombre del Contrato]]="","",IF(VLOOKUP(Tabla1[[#This Row],[Nombre del Contrato]],Tabla3[],19,FALSE)="","#N/A",IFERROR(VLOOKUP(Tabla1[[#This Row],[Nombre del Contrato]],Tabla3[],19,FALSE),"#N/A")))</f>
        <v/>
      </c>
      <c r="N275" s="75"/>
      <c r="O275" s="75"/>
      <c r="P275" s="75"/>
      <c r="Q275" s="75"/>
      <c r="R275" s="75"/>
      <c r="S275" s="75"/>
      <c r="T275" s="75"/>
      <c r="U275" s="75"/>
      <c r="V275" s="75"/>
      <c r="W275" s="75"/>
      <c r="X275" s="75"/>
      <c r="Y275" s="75"/>
      <c r="Z275" s="75"/>
      <c r="AA275" s="75"/>
      <c r="AB275" s="75"/>
      <c r="AC275" s="75"/>
      <c r="AD275" s="75" t="str">
        <f>IF(SUM(Tabla1[[#This Row],[Primera Infancia]:[Adulto Mayor]])=0,"",SUM(Tabla1[[#This Row],[Primera Infancia]:[Adulto Mayor]]))</f>
        <v/>
      </c>
      <c r="AE275" s="75"/>
      <c r="AF275" s="75"/>
      <c r="AG275" s="10"/>
      <c r="AH275" s="10"/>
      <c r="AI275" s="88"/>
      <c r="AJ275" s="88"/>
      <c r="AK275" s="88"/>
      <c r="AL275" s="88"/>
      <c r="AM275" s="88"/>
      <c r="AN275" s="75"/>
      <c r="AO275" s="89"/>
      <c r="AP275" s="93"/>
      <c r="AQ275" s="84"/>
    </row>
    <row r="276" spans="2:43" ht="39.950000000000003" customHeight="1" thickTop="1" thickBot="1" x14ac:dyDescent="0.3">
      <c r="B276" s="78"/>
      <c r="C276" s="75"/>
      <c r="D276" s="75"/>
      <c r="E276" s="75"/>
      <c r="F276" s="10" t="str">
        <f>IF(Tabla1[[#This Row],[Nombre del Contrato]]="","",IF(VLOOKUP(Tabla1[[#This Row],[Nombre del Contrato]],Tabla3[],31,FALSE)="","#N/A",IFERROR(VLOOKUP(Tabla1[[#This Row],[Nombre del Contrato]],Tabla3[],31,FALSE),"#N/A")))</f>
        <v/>
      </c>
      <c r="G276" s="10" t="str">
        <f>IF(Tabla1[[#This Row],[Nombre del Contrato]]="","",IF(VLOOKUP(Tabla1[[#This Row],[Nombre del Contrato]],Tabla3[],20,FALSE)="","#N/A",IFERROR(VLOOKUP(Tabla1[[#This Row],[Nombre del Contrato]],Tabla3[],20,FALSE),"#N/A")))</f>
        <v/>
      </c>
      <c r="H276" s="47" t="str">
        <f>IF(Tabla1[[#This Row],[Nombre del Contrato]]="","",IF(VLOOKUP(Tabla1[[#This Row],[Nombre del Contrato]],Tabla3[],22,FALSE)="","#N/A",IFERROR(VLOOKUP(Tabla1[[#This Row],[Nombre del Contrato]],Tabla3[],22,FALSE),"#N/A")))</f>
        <v/>
      </c>
      <c r="I276" s="81"/>
      <c r="J276" s="81"/>
      <c r="K276" s="75"/>
      <c r="L276" s="10" t="str">
        <f>IF(Tabla1[[#This Row],[Nombre del Contrato]]="","",IF(VLOOKUP(Tabla1[[#This Row],[Nombre del Contrato]],Tabla3[],6,FALSE)="","#N/A",IFERROR(VLOOKUP(Tabla1[[#This Row],[Nombre del Contrato]],Tabla3[],6,FALSE),"#N/A")))</f>
        <v/>
      </c>
      <c r="M276" s="55" t="str">
        <f>IF(Tabla1[[#This Row],[Nombre del Contrato]]="","",IF(VLOOKUP(Tabla1[[#This Row],[Nombre del Contrato]],Tabla3[],19,FALSE)="","#N/A",IFERROR(VLOOKUP(Tabla1[[#This Row],[Nombre del Contrato]],Tabla3[],19,FALSE),"#N/A")))</f>
        <v/>
      </c>
      <c r="N276" s="75"/>
      <c r="O276" s="75"/>
      <c r="P276" s="75"/>
      <c r="Q276" s="75"/>
      <c r="R276" s="75"/>
      <c r="S276" s="75"/>
      <c r="T276" s="75"/>
      <c r="U276" s="75"/>
      <c r="V276" s="75"/>
      <c r="W276" s="75"/>
      <c r="X276" s="75"/>
      <c r="Y276" s="75"/>
      <c r="Z276" s="75"/>
      <c r="AA276" s="75"/>
      <c r="AB276" s="75"/>
      <c r="AC276" s="75"/>
      <c r="AD276" s="75" t="str">
        <f>IF(SUM(Tabla1[[#This Row],[Primera Infancia]:[Adulto Mayor]])=0,"",SUM(Tabla1[[#This Row],[Primera Infancia]:[Adulto Mayor]]))</f>
        <v/>
      </c>
      <c r="AE276" s="75"/>
      <c r="AF276" s="75"/>
      <c r="AG276" s="10"/>
      <c r="AH276" s="10"/>
      <c r="AI276" s="88"/>
      <c r="AJ276" s="88"/>
      <c r="AK276" s="88"/>
      <c r="AL276" s="88"/>
      <c r="AM276" s="88"/>
      <c r="AN276" s="75"/>
      <c r="AO276" s="89"/>
      <c r="AP276" s="93"/>
      <c r="AQ276" s="84"/>
    </row>
    <row r="277" spans="2:43" ht="39.950000000000003" customHeight="1" thickTop="1" thickBot="1" x14ac:dyDescent="0.3">
      <c r="B277" s="78"/>
      <c r="C277" s="75"/>
      <c r="D277" s="75"/>
      <c r="E277" s="75"/>
      <c r="F277" s="10" t="str">
        <f>IF(Tabla1[[#This Row],[Nombre del Contrato]]="","",IF(VLOOKUP(Tabla1[[#This Row],[Nombre del Contrato]],Tabla3[],31,FALSE)="","#N/A",IFERROR(VLOOKUP(Tabla1[[#This Row],[Nombre del Contrato]],Tabla3[],31,FALSE),"#N/A")))</f>
        <v/>
      </c>
      <c r="G277" s="10" t="str">
        <f>IF(Tabla1[[#This Row],[Nombre del Contrato]]="","",IF(VLOOKUP(Tabla1[[#This Row],[Nombre del Contrato]],Tabla3[],20,FALSE)="","#N/A",IFERROR(VLOOKUP(Tabla1[[#This Row],[Nombre del Contrato]],Tabla3[],20,FALSE),"#N/A")))</f>
        <v/>
      </c>
      <c r="H277" s="47" t="str">
        <f>IF(Tabla1[[#This Row],[Nombre del Contrato]]="","",IF(VLOOKUP(Tabla1[[#This Row],[Nombre del Contrato]],Tabla3[],22,FALSE)="","#N/A",IFERROR(VLOOKUP(Tabla1[[#This Row],[Nombre del Contrato]],Tabla3[],22,FALSE),"#N/A")))</f>
        <v/>
      </c>
      <c r="I277" s="81"/>
      <c r="J277" s="81"/>
      <c r="K277" s="75"/>
      <c r="L277" s="10" t="str">
        <f>IF(Tabla1[[#This Row],[Nombre del Contrato]]="","",IF(VLOOKUP(Tabla1[[#This Row],[Nombre del Contrato]],Tabla3[],6,FALSE)="","#N/A",IFERROR(VLOOKUP(Tabla1[[#This Row],[Nombre del Contrato]],Tabla3[],6,FALSE),"#N/A")))</f>
        <v/>
      </c>
      <c r="M277" s="55" t="str">
        <f>IF(Tabla1[[#This Row],[Nombre del Contrato]]="","",IF(VLOOKUP(Tabla1[[#This Row],[Nombre del Contrato]],Tabla3[],19,FALSE)="","#N/A",IFERROR(VLOOKUP(Tabla1[[#This Row],[Nombre del Contrato]],Tabla3[],19,FALSE),"#N/A")))</f>
        <v/>
      </c>
      <c r="N277" s="75"/>
      <c r="O277" s="75"/>
      <c r="P277" s="75"/>
      <c r="Q277" s="75"/>
      <c r="R277" s="75"/>
      <c r="S277" s="75"/>
      <c r="T277" s="75"/>
      <c r="U277" s="75"/>
      <c r="V277" s="75"/>
      <c r="W277" s="75"/>
      <c r="X277" s="75"/>
      <c r="Y277" s="75"/>
      <c r="Z277" s="75"/>
      <c r="AA277" s="75"/>
      <c r="AB277" s="75"/>
      <c r="AC277" s="75"/>
      <c r="AD277" s="75" t="str">
        <f>IF(SUM(Tabla1[[#This Row],[Primera Infancia]:[Adulto Mayor]])=0,"",SUM(Tabla1[[#This Row],[Primera Infancia]:[Adulto Mayor]]))</f>
        <v/>
      </c>
      <c r="AE277" s="75"/>
      <c r="AF277" s="75"/>
      <c r="AG277" s="10"/>
      <c r="AH277" s="10"/>
      <c r="AI277" s="88"/>
      <c r="AJ277" s="88"/>
      <c r="AK277" s="88"/>
      <c r="AL277" s="88"/>
      <c r="AM277" s="88"/>
      <c r="AN277" s="75"/>
      <c r="AO277" s="89"/>
      <c r="AP277" s="93"/>
      <c r="AQ277" s="84"/>
    </row>
    <row r="278" spans="2:43" ht="39.950000000000003" customHeight="1" thickTop="1" thickBot="1" x14ac:dyDescent="0.3">
      <c r="B278" s="78"/>
      <c r="C278" s="75"/>
      <c r="D278" s="75"/>
      <c r="E278" s="75"/>
      <c r="F278" s="10" t="str">
        <f>IF(Tabla1[[#This Row],[Nombre del Contrato]]="","",IF(VLOOKUP(Tabla1[[#This Row],[Nombre del Contrato]],Tabla3[],31,FALSE)="","#N/A",IFERROR(VLOOKUP(Tabla1[[#This Row],[Nombre del Contrato]],Tabla3[],31,FALSE),"#N/A")))</f>
        <v/>
      </c>
      <c r="G278" s="10" t="str">
        <f>IF(Tabla1[[#This Row],[Nombre del Contrato]]="","",IF(VLOOKUP(Tabla1[[#This Row],[Nombre del Contrato]],Tabla3[],20,FALSE)="","#N/A",IFERROR(VLOOKUP(Tabla1[[#This Row],[Nombre del Contrato]],Tabla3[],20,FALSE),"#N/A")))</f>
        <v/>
      </c>
      <c r="H278" s="47" t="str">
        <f>IF(Tabla1[[#This Row],[Nombre del Contrato]]="","",IF(VLOOKUP(Tabla1[[#This Row],[Nombre del Contrato]],Tabla3[],22,FALSE)="","#N/A",IFERROR(VLOOKUP(Tabla1[[#This Row],[Nombre del Contrato]],Tabla3[],22,FALSE),"#N/A")))</f>
        <v/>
      </c>
      <c r="I278" s="81"/>
      <c r="J278" s="81"/>
      <c r="K278" s="75"/>
      <c r="L278" s="10" t="str">
        <f>IF(Tabla1[[#This Row],[Nombre del Contrato]]="","",IF(VLOOKUP(Tabla1[[#This Row],[Nombre del Contrato]],Tabla3[],6,FALSE)="","#N/A",IFERROR(VLOOKUP(Tabla1[[#This Row],[Nombre del Contrato]],Tabla3[],6,FALSE),"#N/A")))</f>
        <v/>
      </c>
      <c r="M278" s="55" t="str">
        <f>IF(Tabla1[[#This Row],[Nombre del Contrato]]="","",IF(VLOOKUP(Tabla1[[#This Row],[Nombre del Contrato]],Tabla3[],19,FALSE)="","#N/A",IFERROR(VLOOKUP(Tabla1[[#This Row],[Nombre del Contrato]],Tabla3[],19,FALSE),"#N/A")))</f>
        <v/>
      </c>
      <c r="N278" s="75"/>
      <c r="O278" s="75"/>
      <c r="P278" s="75"/>
      <c r="Q278" s="75"/>
      <c r="R278" s="75"/>
      <c r="S278" s="75"/>
      <c r="T278" s="75"/>
      <c r="U278" s="75"/>
      <c r="V278" s="75"/>
      <c r="W278" s="75"/>
      <c r="X278" s="75"/>
      <c r="Y278" s="75"/>
      <c r="Z278" s="75"/>
      <c r="AA278" s="75"/>
      <c r="AB278" s="75"/>
      <c r="AC278" s="75"/>
      <c r="AD278" s="75" t="str">
        <f>IF(SUM(Tabla1[[#This Row],[Primera Infancia]:[Adulto Mayor]])=0,"",SUM(Tabla1[[#This Row],[Primera Infancia]:[Adulto Mayor]]))</f>
        <v/>
      </c>
      <c r="AE278" s="75"/>
      <c r="AF278" s="75"/>
      <c r="AG278" s="10"/>
      <c r="AH278" s="10"/>
      <c r="AI278" s="88"/>
      <c r="AJ278" s="88"/>
      <c r="AK278" s="88"/>
      <c r="AL278" s="88"/>
      <c r="AM278" s="88"/>
      <c r="AN278" s="75"/>
      <c r="AO278" s="89"/>
      <c r="AP278" s="93"/>
      <c r="AQ278" s="84"/>
    </row>
    <row r="279" spans="2:43" ht="39.950000000000003" customHeight="1" thickTop="1" thickBot="1" x14ac:dyDescent="0.3">
      <c r="B279" s="78"/>
      <c r="C279" s="75"/>
      <c r="D279" s="75"/>
      <c r="E279" s="75"/>
      <c r="F279" s="10" t="str">
        <f>IF(Tabla1[[#This Row],[Nombre del Contrato]]="","",IF(VLOOKUP(Tabla1[[#This Row],[Nombre del Contrato]],Tabla3[],31,FALSE)="","#N/A",IFERROR(VLOOKUP(Tabla1[[#This Row],[Nombre del Contrato]],Tabla3[],31,FALSE),"#N/A")))</f>
        <v/>
      </c>
      <c r="G279" s="10" t="str">
        <f>IF(Tabla1[[#This Row],[Nombre del Contrato]]="","",IF(VLOOKUP(Tabla1[[#This Row],[Nombre del Contrato]],Tabla3[],20,FALSE)="","#N/A",IFERROR(VLOOKUP(Tabla1[[#This Row],[Nombre del Contrato]],Tabla3[],20,FALSE),"#N/A")))</f>
        <v/>
      </c>
      <c r="H279" s="47" t="str">
        <f>IF(Tabla1[[#This Row],[Nombre del Contrato]]="","",IF(VLOOKUP(Tabla1[[#This Row],[Nombre del Contrato]],Tabla3[],22,FALSE)="","#N/A",IFERROR(VLOOKUP(Tabla1[[#This Row],[Nombre del Contrato]],Tabla3[],22,FALSE),"#N/A")))</f>
        <v/>
      </c>
      <c r="I279" s="81"/>
      <c r="J279" s="81"/>
      <c r="K279" s="75"/>
      <c r="L279" s="10" t="str">
        <f>IF(Tabla1[[#This Row],[Nombre del Contrato]]="","",IF(VLOOKUP(Tabla1[[#This Row],[Nombre del Contrato]],Tabla3[],6,FALSE)="","#N/A",IFERROR(VLOOKUP(Tabla1[[#This Row],[Nombre del Contrato]],Tabla3[],6,FALSE),"#N/A")))</f>
        <v/>
      </c>
      <c r="M279" s="55" t="str">
        <f>IF(Tabla1[[#This Row],[Nombre del Contrato]]="","",IF(VLOOKUP(Tabla1[[#This Row],[Nombre del Contrato]],Tabla3[],19,FALSE)="","#N/A",IFERROR(VLOOKUP(Tabla1[[#This Row],[Nombre del Contrato]],Tabla3[],19,FALSE),"#N/A")))</f>
        <v/>
      </c>
      <c r="N279" s="75"/>
      <c r="O279" s="75"/>
      <c r="P279" s="75"/>
      <c r="Q279" s="75"/>
      <c r="R279" s="75"/>
      <c r="S279" s="75"/>
      <c r="T279" s="75"/>
      <c r="U279" s="75"/>
      <c r="V279" s="75"/>
      <c r="W279" s="75"/>
      <c r="X279" s="75"/>
      <c r="Y279" s="75"/>
      <c r="Z279" s="75"/>
      <c r="AA279" s="75"/>
      <c r="AB279" s="75"/>
      <c r="AC279" s="75"/>
      <c r="AD279" s="75" t="str">
        <f>IF(SUM(Tabla1[[#This Row],[Primera Infancia]:[Adulto Mayor]])=0,"",SUM(Tabla1[[#This Row],[Primera Infancia]:[Adulto Mayor]]))</f>
        <v/>
      </c>
      <c r="AE279" s="75"/>
      <c r="AF279" s="75"/>
      <c r="AG279" s="10"/>
      <c r="AH279" s="10"/>
      <c r="AI279" s="88"/>
      <c r="AJ279" s="88"/>
      <c r="AK279" s="88"/>
      <c r="AL279" s="88"/>
      <c r="AM279" s="88"/>
      <c r="AN279" s="75"/>
      <c r="AO279" s="89"/>
      <c r="AP279" s="93"/>
      <c r="AQ279" s="84"/>
    </row>
    <row r="280" spans="2:43" ht="39.950000000000003" customHeight="1" thickTop="1" thickBot="1" x14ac:dyDescent="0.3">
      <c r="B280" s="78"/>
      <c r="C280" s="75"/>
      <c r="D280" s="75"/>
      <c r="E280" s="75"/>
      <c r="F280" s="10" t="str">
        <f>IF(Tabla1[[#This Row],[Nombre del Contrato]]="","",IF(VLOOKUP(Tabla1[[#This Row],[Nombre del Contrato]],Tabla3[],31,FALSE)="","#N/A",IFERROR(VLOOKUP(Tabla1[[#This Row],[Nombre del Contrato]],Tabla3[],31,FALSE),"#N/A")))</f>
        <v/>
      </c>
      <c r="G280" s="10" t="str">
        <f>IF(Tabla1[[#This Row],[Nombre del Contrato]]="","",IF(VLOOKUP(Tabla1[[#This Row],[Nombre del Contrato]],Tabla3[],20,FALSE)="","#N/A",IFERROR(VLOOKUP(Tabla1[[#This Row],[Nombre del Contrato]],Tabla3[],20,FALSE),"#N/A")))</f>
        <v/>
      </c>
      <c r="H280" s="47" t="str">
        <f>IF(Tabla1[[#This Row],[Nombre del Contrato]]="","",IF(VLOOKUP(Tabla1[[#This Row],[Nombre del Contrato]],Tabla3[],22,FALSE)="","#N/A",IFERROR(VLOOKUP(Tabla1[[#This Row],[Nombre del Contrato]],Tabla3[],22,FALSE),"#N/A")))</f>
        <v/>
      </c>
      <c r="I280" s="81"/>
      <c r="J280" s="81"/>
      <c r="K280" s="75"/>
      <c r="L280" s="10" t="str">
        <f>IF(Tabla1[[#This Row],[Nombre del Contrato]]="","",IF(VLOOKUP(Tabla1[[#This Row],[Nombre del Contrato]],Tabla3[],6,FALSE)="","#N/A",IFERROR(VLOOKUP(Tabla1[[#This Row],[Nombre del Contrato]],Tabla3[],6,FALSE),"#N/A")))</f>
        <v/>
      </c>
      <c r="M280" s="55" t="str">
        <f>IF(Tabla1[[#This Row],[Nombre del Contrato]]="","",IF(VLOOKUP(Tabla1[[#This Row],[Nombre del Contrato]],Tabla3[],19,FALSE)="","#N/A",IFERROR(VLOOKUP(Tabla1[[#This Row],[Nombre del Contrato]],Tabla3[],19,FALSE),"#N/A")))</f>
        <v/>
      </c>
      <c r="N280" s="75"/>
      <c r="O280" s="75"/>
      <c r="P280" s="75"/>
      <c r="Q280" s="75"/>
      <c r="R280" s="75"/>
      <c r="S280" s="75"/>
      <c r="T280" s="75"/>
      <c r="U280" s="75"/>
      <c r="V280" s="75"/>
      <c r="W280" s="75"/>
      <c r="X280" s="75"/>
      <c r="Y280" s="75"/>
      <c r="Z280" s="75"/>
      <c r="AA280" s="75"/>
      <c r="AB280" s="75"/>
      <c r="AC280" s="75"/>
      <c r="AD280" s="75" t="str">
        <f>IF(SUM(Tabla1[[#This Row],[Primera Infancia]:[Adulto Mayor]])=0,"",SUM(Tabla1[[#This Row],[Primera Infancia]:[Adulto Mayor]]))</f>
        <v/>
      </c>
      <c r="AE280" s="75"/>
      <c r="AF280" s="75"/>
      <c r="AG280" s="10"/>
      <c r="AH280" s="10"/>
      <c r="AI280" s="88"/>
      <c r="AJ280" s="88"/>
      <c r="AK280" s="88"/>
      <c r="AL280" s="88"/>
      <c r="AM280" s="88"/>
      <c r="AN280" s="75"/>
      <c r="AO280" s="89"/>
      <c r="AP280" s="93"/>
      <c r="AQ280" s="84"/>
    </row>
    <row r="281" spans="2:43" ht="39.950000000000003" customHeight="1" thickTop="1" thickBot="1" x14ac:dyDescent="0.3">
      <c r="B281" s="78"/>
      <c r="C281" s="75"/>
      <c r="D281" s="75"/>
      <c r="E281" s="75"/>
      <c r="F281" s="10" t="str">
        <f>IF(Tabla1[[#This Row],[Nombre del Contrato]]="","",IF(VLOOKUP(Tabla1[[#This Row],[Nombre del Contrato]],Tabla3[],31,FALSE)="","#N/A",IFERROR(VLOOKUP(Tabla1[[#This Row],[Nombre del Contrato]],Tabla3[],31,FALSE),"#N/A")))</f>
        <v/>
      </c>
      <c r="G281" s="10" t="str">
        <f>IF(Tabla1[[#This Row],[Nombre del Contrato]]="","",IF(VLOOKUP(Tabla1[[#This Row],[Nombre del Contrato]],Tabla3[],20,FALSE)="","#N/A",IFERROR(VLOOKUP(Tabla1[[#This Row],[Nombre del Contrato]],Tabla3[],20,FALSE),"#N/A")))</f>
        <v/>
      </c>
      <c r="H281" s="47" t="str">
        <f>IF(Tabla1[[#This Row],[Nombre del Contrato]]="","",IF(VLOOKUP(Tabla1[[#This Row],[Nombre del Contrato]],Tabla3[],22,FALSE)="","#N/A",IFERROR(VLOOKUP(Tabla1[[#This Row],[Nombre del Contrato]],Tabla3[],22,FALSE),"#N/A")))</f>
        <v/>
      </c>
      <c r="I281" s="81"/>
      <c r="J281" s="81"/>
      <c r="K281" s="75"/>
      <c r="L281" s="10" t="str">
        <f>IF(Tabla1[[#This Row],[Nombre del Contrato]]="","",IF(VLOOKUP(Tabla1[[#This Row],[Nombre del Contrato]],Tabla3[],6,FALSE)="","#N/A",IFERROR(VLOOKUP(Tabla1[[#This Row],[Nombre del Contrato]],Tabla3[],6,FALSE),"#N/A")))</f>
        <v/>
      </c>
      <c r="M281" s="55" t="str">
        <f>IF(Tabla1[[#This Row],[Nombre del Contrato]]="","",IF(VLOOKUP(Tabla1[[#This Row],[Nombre del Contrato]],Tabla3[],19,FALSE)="","#N/A",IFERROR(VLOOKUP(Tabla1[[#This Row],[Nombre del Contrato]],Tabla3[],19,FALSE),"#N/A")))</f>
        <v/>
      </c>
      <c r="N281" s="75"/>
      <c r="O281" s="75"/>
      <c r="P281" s="75"/>
      <c r="Q281" s="75"/>
      <c r="R281" s="75"/>
      <c r="S281" s="75"/>
      <c r="T281" s="75"/>
      <c r="U281" s="75"/>
      <c r="V281" s="75"/>
      <c r="W281" s="75"/>
      <c r="X281" s="75"/>
      <c r="Y281" s="75"/>
      <c r="Z281" s="75"/>
      <c r="AA281" s="75"/>
      <c r="AB281" s="75"/>
      <c r="AC281" s="75"/>
      <c r="AD281" s="75" t="str">
        <f>IF(SUM(Tabla1[[#This Row],[Primera Infancia]:[Adulto Mayor]])=0,"",SUM(Tabla1[[#This Row],[Primera Infancia]:[Adulto Mayor]]))</f>
        <v/>
      </c>
      <c r="AE281" s="75"/>
      <c r="AF281" s="75"/>
      <c r="AG281" s="10"/>
      <c r="AH281" s="10"/>
      <c r="AI281" s="88"/>
      <c r="AJ281" s="88"/>
      <c r="AK281" s="88"/>
      <c r="AL281" s="88"/>
      <c r="AM281" s="88"/>
      <c r="AN281" s="75"/>
      <c r="AO281" s="89"/>
      <c r="AP281" s="93"/>
      <c r="AQ281" s="84"/>
    </row>
    <row r="282" spans="2:43" ht="39.950000000000003" customHeight="1" thickTop="1" thickBot="1" x14ac:dyDescent="0.3">
      <c r="B282" s="78"/>
      <c r="C282" s="75"/>
      <c r="D282" s="75"/>
      <c r="E282" s="75"/>
      <c r="F282" s="10" t="str">
        <f>IF(Tabla1[[#This Row],[Nombre del Contrato]]="","",IF(VLOOKUP(Tabla1[[#This Row],[Nombre del Contrato]],Tabla3[],31,FALSE)="","#N/A",IFERROR(VLOOKUP(Tabla1[[#This Row],[Nombre del Contrato]],Tabla3[],31,FALSE),"#N/A")))</f>
        <v/>
      </c>
      <c r="G282" s="10" t="str">
        <f>IF(Tabla1[[#This Row],[Nombre del Contrato]]="","",IF(VLOOKUP(Tabla1[[#This Row],[Nombre del Contrato]],Tabla3[],20,FALSE)="","#N/A",IFERROR(VLOOKUP(Tabla1[[#This Row],[Nombre del Contrato]],Tabla3[],20,FALSE),"#N/A")))</f>
        <v/>
      </c>
      <c r="H282" s="47" t="str">
        <f>IF(Tabla1[[#This Row],[Nombre del Contrato]]="","",IF(VLOOKUP(Tabla1[[#This Row],[Nombre del Contrato]],Tabla3[],22,FALSE)="","#N/A",IFERROR(VLOOKUP(Tabla1[[#This Row],[Nombre del Contrato]],Tabla3[],22,FALSE),"#N/A")))</f>
        <v/>
      </c>
      <c r="I282" s="81"/>
      <c r="J282" s="81"/>
      <c r="K282" s="75"/>
      <c r="L282" s="10" t="str">
        <f>IF(Tabla1[[#This Row],[Nombre del Contrato]]="","",IF(VLOOKUP(Tabla1[[#This Row],[Nombre del Contrato]],Tabla3[],6,FALSE)="","#N/A",IFERROR(VLOOKUP(Tabla1[[#This Row],[Nombre del Contrato]],Tabla3[],6,FALSE),"#N/A")))</f>
        <v/>
      </c>
      <c r="M282" s="55" t="str">
        <f>IF(Tabla1[[#This Row],[Nombre del Contrato]]="","",IF(VLOOKUP(Tabla1[[#This Row],[Nombre del Contrato]],Tabla3[],19,FALSE)="","#N/A",IFERROR(VLOOKUP(Tabla1[[#This Row],[Nombre del Contrato]],Tabla3[],19,FALSE),"#N/A")))</f>
        <v/>
      </c>
      <c r="N282" s="75"/>
      <c r="O282" s="75"/>
      <c r="P282" s="75"/>
      <c r="Q282" s="75"/>
      <c r="R282" s="75"/>
      <c r="S282" s="75"/>
      <c r="T282" s="75"/>
      <c r="U282" s="75"/>
      <c r="V282" s="75"/>
      <c r="W282" s="75"/>
      <c r="X282" s="75"/>
      <c r="Y282" s="75"/>
      <c r="Z282" s="75"/>
      <c r="AA282" s="75"/>
      <c r="AB282" s="75"/>
      <c r="AC282" s="75"/>
      <c r="AD282" s="75" t="str">
        <f>IF(SUM(Tabla1[[#This Row],[Primera Infancia]:[Adulto Mayor]])=0,"",SUM(Tabla1[[#This Row],[Primera Infancia]:[Adulto Mayor]]))</f>
        <v/>
      </c>
      <c r="AE282" s="75"/>
      <c r="AF282" s="75"/>
      <c r="AG282" s="10"/>
      <c r="AH282" s="10"/>
      <c r="AI282" s="88"/>
      <c r="AJ282" s="88"/>
      <c r="AK282" s="88"/>
      <c r="AL282" s="88"/>
      <c r="AM282" s="88"/>
      <c r="AN282" s="75"/>
      <c r="AO282" s="89"/>
      <c r="AP282" s="93"/>
      <c r="AQ282" s="84"/>
    </row>
    <row r="283" spans="2:43" ht="39.950000000000003" customHeight="1" thickTop="1" thickBot="1" x14ac:dyDescent="0.3">
      <c r="B283" s="78"/>
      <c r="C283" s="75"/>
      <c r="D283" s="75"/>
      <c r="E283" s="75"/>
      <c r="F283" s="10" t="str">
        <f>IF(Tabla1[[#This Row],[Nombre del Contrato]]="","",IF(VLOOKUP(Tabla1[[#This Row],[Nombre del Contrato]],Tabla3[],31,FALSE)="","#N/A",IFERROR(VLOOKUP(Tabla1[[#This Row],[Nombre del Contrato]],Tabla3[],31,FALSE),"#N/A")))</f>
        <v/>
      </c>
      <c r="G283" s="10" t="str">
        <f>IF(Tabla1[[#This Row],[Nombre del Contrato]]="","",IF(VLOOKUP(Tabla1[[#This Row],[Nombre del Contrato]],Tabla3[],20,FALSE)="","#N/A",IFERROR(VLOOKUP(Tabla1[[#This Row],[Nombre del Contrato]],Tabla3[],20,FALSE),"#N/A")))</f>
        <v/>
      </c>
      <c r="H283" s="47" t="str">
        <f>IF(Tabla1[[#This Row],[Nombre del Contrato]]="","",IF(VLOOKUP(Tabla1[[#This Row],[Nombre del Contrato]],Tabla3[],22,FALSE)="","#N/A",IFERROR(VLOOKUP(Tabla1[[#This Row],[Nombre del Contrato]],Tabla3[],22,FALSE),"#N/A")))</f>
        <v/>
      </c>
      <c r="I283" s="81"/>
      <c r="J283" s="81"/>
      <c r="K283" s="75"/>
      <c r="L283" s="10" t="str">
        <f>IF(Tabla1[[#This Row],[Nombre del Contrato]]="","",IF(VLOOKUP(Tabla1[[#This Row],[Nombre del Contrato]],Tabla3[],6,FALSE)="","#N/A",IFERROR(VLOOKUP(Tabla1[[#This Row],[Nombre del Contrato]],Tabla3[],6,FALSE),"#N/A")))</f>
        <v/>
      </c>
      <c r="M283" s="55" t="str">
        <f>IF(Tabla1[[#This Row],[Nombre del Contrato]]="","",IF(VLOOKUP(Tabla1[[#This Row],[Nombre del Contrato]],Tabla3[],19,FALSE)="","#N/A",IFERROR(VLOOKUP(Tabla1[[#This Row],[Nombre del Contrato]],Tabla3[],19,FALSE),"#N/A")))</f>
        <v/>
      </c>
      <c r="N283" s="75"/>
      <c r="O283" s="75"/>
      <c r="P283" s="75"/>
      <c r="Q283" s="75"/>
      <c r="R283" s="75"/>
      <c r="S283" s="75"/>
      <c r="T283" s="75"/>
      <c r="U283" s="75"/>
      <c r="V283" s="75"/>
      <c r="W283" s="75"/>
      <c r="X283" s="75"/>
      <c r="Y283" s="75"/>
      <c r="Z283" s="75"/>
      <c r="AA283" s="75"/>
      <c r="AB283" s="75"/>
      <c r="AC283" s="75"/>
      <c r="AD283" s="75" t="str">
        <f>IF(SUM(Tabla1[[#This Row],[Primera Infancia]:[Adulto Mayor]])=0,"",SUM(Tabla1[[#This Row],[Primera Infancia]:[Adulto Mayor]]))</f>
        <v/>
      </c>
      <c r="AE283" s="75"/>
      <c r="AF283" s="75"/>
      <c r="AG283" s="10"/>
      <c r="AH283" s="10"/>
      <c r="AI283" s="88"/>
      <c r="AJ283" s="88"/>
      <c r="AK283" s="88"/>
      <c r="AL283" s="88"/>
      <c r="AM283" s="88"/>
      <c r="AN283" s="75"/>
      <c r="AO283" s="89"/>
      <c r="AP283" s="93"/>
      <c r="AQ283" s="84"/>
    </row>
    <row r="284" spans="2:43" ht="39.950000000000003" customHeight="1" thickTop="1" thickBot="1" x14ac:dyDescent="0.3">
      <c r="B284" s="78"/>
      <c r="C284" s="75"/>
      <c r="D284" s="75"/>
      <c r="E284" s="75"/>
      <c r="F284" s="10" t="str">
        <f>IF(Tabla1[[#This Row],[Nombre del Contrato]]="","",IF(VLOOKUP(Tabla1[[#This Row],[Nombre del Contrato]],Tabla3[],31,FALSE)="","#N/A",IFERROR(VLOOKUP(Tabla1[[#This Row],[Nombre del Contrato]],Tabla3[],31,FALSE),"#N/A")))</f>
        <v/>
      </c>
      <c r="G284" s="10" t="str">
        <f>IF(Tabla1[[#This Row],[Nombre del Contrato]]="","",IF(VLOOKUP(Tabla1[[#This Row],[Nombre del Contrato]],Tabla3[],20,FALSE)="","#N/A",IFERROR(VLOOKUP(Tabla1[[#This Row],[Nombre del Contrato]],Tabla3[],20,FALSE),"#N/A")))</f>
        <v/>
      </c>
      <c r="H284" s="47" t="str">
        <f>IF(Tabla1[[#This Row],[Nombre del Contrato]]="","",IF(VLOOKUP(Tabla1[[#This Row],[Nombre del Contrato]],Tabla3[],22,FALSE)="","#N/A",IFERROR(VLOOKUP(Tabla1[[#This Row],[Nombre del Contrato]],Tabla3[],22,FALSE),"#N/A")))</f>
        <v/>
      </c>
      <c r="I284" s="81"/>
      <c r="J284" s="81"/>
      <c r="K284" s="75"/>
      <c r="L284" s="10" t="str">
        <f>IF(Tabla1[[#This Row],[Nombre del Contrato]]="","",IF(VLOOKUP(Tabla1[[#This Row],[Nombre del Contrato]],Tabla3[],6,FALSE)="","#N/A",IFERROR(VLOOKUP(Tabla1[[#This Row],[Nombre del Contrato]],Tabla3[],6,FALSE),"#N/A")))</f>
        <v/>
      </c>
      <c r="M284" s="55" t="str">
        <f>IF(Tabla1[[#This Row],[Nombre del Contrato]]="","",IF(VLOOKUP(Tabla1[[#This Row],[Nombre del Contrato]],Tabla3[],19,FALSE)="","#N/A",IFERROR(VLOOKUP(Tabla1[[#This Row],[Nombre del Contrato]],Tabla3[],19,FALSE),"#N/A")))</f>
        <v/>
      </c>
      <c r="N284" s="75"/>
      <c r="O284" s="75"/>
      <c r="P284" s="75"/>
      <c r="Q284" s="75"/>
      <c r="R284" s="75"/>
      <c r="S284" s="75"/>
      <c r="T284" s="75"/>
      <c r="U284" s="75"/>
      <c r="V284" s="75"/>
      <c r="W284" s="75"/>
      <c r="X284" s="75"/>
      <c r="Y284" s="75"/>
      <c r="Z284" s="75"/>
      <c r="AA284" s="75"/>
      <c r="AB284" s="75"/>
      <c r="AC284" s="75"/>
      <c r="AD284" s="75" t="str">
        <f>IF(SUM(Tabla1[[#This Row],[Primera Infancia]:[Adulto Mayor]])=0,"",SUM(Tabla1[[#This Row],[Primera Infancia]:[Adulto Mayor]]))</f>
        <v/>
      </c>
      <c r="AE284" s="75"/>
      <c r="AF284" s="75"/>
      <c r="AG284" s="10"/>
      <c r="AH284" s="10"/>
      <c r="AI284" s="88"/>
      <c r="AJ284" s="88"/>
      <c r="AK284" s="88"/>
      <c r="AL284" s="88"/>
      <c r="AM284" s="88"/>
      <c r="AN284" s="75"/>
      <c r="AO284" s="89"/>
      <c r="AP284" s="93"/>
      <c r="AQ284" s="84"/>
    </row>
    <row r="285" spans="2:43" ht="39.950000000000003" customHeight="1" thickTop="1" thickBot="1" x14ac:dyDescent="0.3">
      <c r="B285" s="78"/>
      <c r="C285" s="75"/>
      <c r="D285" s="75"/>
      <c r="E285" s="75"/>
      <c r="F285" s="10" t="str">
        <f>IF(Tabla1[[#This Row],[Nombre del Contrato]]="","",IF(VLOOKUP(Tabla1[[#This Row],[Nombre del Contrato]],Tabla3[],31,FALSE)="","#N/A",IFERROR(VLOOKUP(Tabla1[[#This Row],[Nombre del Contrato]],Tabla3[],31,FALSE),"#N/A")))</f>
        <v/>
      </c>
      <c r="G285" s="10" t="str">
        <f>IF(Tabla1[[#This Row],[Nombre del Contrato]]="","",IF(VLOOKUP(Tabla1[[#This Row],[Nombre del Contrato]],Tabla3[],20,FALSE)="","#N/A",IFERROR(VLOOKUP(Tabla1[[#This Row],[Nombre del Contrato]],Tabla3[],20,FALSE),"#N/A")))</f>
        <v/>
      </c>
      <c r="H285" s="47" t="str">
        <f>IF(Tabla1[[#This Row],[Nombre del Contrato]]="","",IF(VLOOKUP(Tabla1[[#This Row],[Nombre del Contrato]],Tabla3[],22,FALSE)="","#N/A",IFERROR(VLOOKUP(Tabla1[[#This Row],[Nombre del Contrato]],Tabla3[],22,FALSE),"#N/A")))</f>
        <v/>
      </c>
      <c r="I285" s="81"/>
      <c r="J285" s="81"/>
      <c r="K285" s="75"/>
      <c r="L285" s="10" t="str">
        <f>IF(Tabla1[[#This Row],[Nombre del Contrato]]="","",IF(VLOOKUP(Tabla1[[#This Row],[Nombre del Contrato]],Tabla3[],6,FALSE)="","#N/A",IFERROR(VLOOKUP(Tabla1[[#This Row],[Nombre del Contrato]],Tabla3[],6,FALSE),"#N/A")))</f>
        <v/>
      </c>
      <c r="M285" s="55" t="str">
        <f>IF(Tabla1[[#This Row],[Nombre del Contrato]]="","",IF(VLOOKUP(Tabla1[[#This Row],[Nombre del Contrato]],Tabla3[],19,FALSE)="","#N/A",IFERROR(VLOOKUP(Tabla1[[#This Row],[Nombre del Contrato]],Tabla3[],19,FALSE),"#N/A")))</f>
        <v/>
      </c>
      <c r="N285" s="75"/>
      <c r="O285" s="75"/>
      <c r="P285" s="75"/>
      <c r="Q285" s="75"/>
      <c r="R285" s="75"/>
      <c r="S285" s="75"/>
      <c r="T285" s="75"/>
      <c r="U285" s="75"/>
      <c r="V285" s="75"/>
      <c r="W285" s="75"/>
      <c r="X285" s="75"/>
      <c r="Y285" s="75"/>
      <c r="Z285" s="75"/>
      <c r="AA285" s="75"/>
      <c r="AB285" s="75"/>
      <c r="AC285" s="75"/>
      <c r="AD285" s="75" t="str">
        <f>IF(SUM(Tabla1[[#This Row],[Primera Infancia]:[Adulto Mayor]])=0,"",SUM(Tabla1[[#This Row],[Primera Infancia]:[Adulto Mayor]]))</f>
        <v/>
      </c>
      <c r="AE285" s="75"/>
      <c r="AF285" s="75"/>
      <c r="AG285" s="10"/>
      <c r="AH285" s="10"/>
      <c r="AI285" s="88"/>
      <c r="AJ285" s="88"/>
      <c r="AK285" s="88"/>
      <c r="AL285" s="88"/>
      <c r="AM285" s="88"/>
      <c r="AN285" s="75"/>
      <c r="AO285" s="89"/>
      <c r="AP285" s="93"/>
      <c r="AQ285" s="84"/>
    </row>
    <row r="286" spans="2:43" ht="39.950000000000003" customHeight="1" thickTop="1" thickBot="1" x14ac:dyDescent="0.3">
      <c r="B286" s="78"/>
      <c r="C286" s="75"/>
      <c r="D286" s="75"/>
      <c r="E286" s="75"/>
      <c r="F286" s="10" t="str">
        <f>IF(Tabla1[[#This Row],[Nombre del Contrato]]="","",IF(VLOOKUP(Tabla1[[#This Row],[Nombre del Contrato]],Tabla3[],31,FALSE)="","#N/A",IFERROR(VLOOKUP(Tabla1[[#This Row],[Nombre del Contrato]],Tabla3[],31,FALSE),"#N/A")))</f>
        <v/>
      </c>
      <c r="G286" s="10" t="str">
        <f>IF(Tabla1[[#This Row],[Nombre del Contrato]]="","",IF(VLOOKUP(Tabla1[[#This Row],[Nombre del Contrato]],Tabla3[],20,FALSE)="","#N/A",IFERROR(VLOOKUP(Tabla1[[#This Row],[Nombre del Contrato]],Tabla3[],20,FALSE),"#N/A")))</f>
        <v/>
      </c>
      <c r="H286" s="47" t="str">
        <f>IF(Tabla1[[#This Row],[Nombre del Contrato]]="","",IF(VLOOKUP(Tabla1[[#This Row],[Nombre del Contrato]],Tabla3[],22,FALSE)="","#N/A",IFERROR(VLOOKUP(Tabla1[[#This Row],[Nombre del Contrato]],Tabla3[],22,FALSE),"#N/A")))</f>
        <v/>
      </c>
      <c r="I286" s="81"/>
      <c r="J286" s="81"/>
      <c r="K286" s="75"/>
      <c r="L286" s="10" t="str">
        <f>IF(Tabla1[[#This Row],[Nombre del Contrato]]="","",IF(VLOOKUP(Tabla1[[#This Row],[Nombre del Contrato]],Tabla3[],6,FALSE)="","#N/A",IFERROR(VLOOKUP(Tabla1[[#This Row],[Nombre del Contrato]],Tabla3[],6,FALSE),"#N/A")))</f>
        <v/>
      </c>
      <c r="M286" s="55" t="str">
        <f>IF(Tabla1[[#This Row],[Nombre del Contrato]]="","",IF(VLOOKUP(Tabla1[[#This Row],[Nombre del Contrato]],Tabla3[],19,FALSE)="","#N/A",IFERROR(VLOOKUP(Tabla1[[#This Row],[Nombre del Contrato]],Tabla3[],19,FALSE),"#N/A")))</f>
        <v/>
      </c>
      <c r="N286" s="75"/>
      <c r="O286" s="75"/>
      <c r="P286" s="75"/>
      <c r="Q286" s="75"/>
      <c r="R286" s="75"/>
      <c r="S286" s="75"/>
      <c r="T286" s="75"/>
      <c r="U286" s="75"/>
      <c r="V286" s="75"/>
      <c r="W286" s="75"/>
      <c r="X286" s="75"/>
      <c r="Y286" s="75"/>
      <c r="Z286" s="75"/>
      <c r="AA286" s="75"/>
      <c r="AB286" s="75"/>
      <c r="AC286" s="75"/>
      <c r="AD286" s="75" t="str">
        <f>IF(SUM(Tabla1[[#This Row],[Primera Infancia]:[Adulto Mayor]])=0,"",SUM(Tabla1[[#This Row],[Primera Infancia]:[Adulto Mayor]]))</f>
        <v/>
      </c>
      <c r="AE286" s="75"/>
      <c r="AF286" s="75"/>
      <c r="AG286" s="10"/>
      <c r="AH286" s="10"/>
      <c r="AI286" s="88"/>
      <c r="AJ286" s="88"/>
      <c r="AK286" s="88"/>
      <c r="AL286" s="88"/>
      <c r="AM286" s="88"/>
      <c r="AN286" s="75"/>
      <c r="AO286" s="89"/>
      <c r="AP286" s="93"/>
      <c r="AQ286" s="84"/>
    </row>
    <row r="287" spans="2:43" ht="39.950000000000003" customHeight="1" thickTop="1" thickBot="1" x14ac:dyDescent="0.3">
      <c r="B287" s="78"/>
      <c r="C287" s="75"/>
      <c r="D287" s="75"/>
      <c r="E287" s="75"/>
      <c r="F287" s="10" t="str">
        <f>IF(Tabla1[[#This Row],[Nombre del Contrato]]="","",IF(VLOOKUP(Tabla1[[#This Row],[Nombre del Contrato]],Tabla3[],31,FALSE)="","#N/A",IFERROR(VLOOKUP(Tabla1[[#This Row],[Nombre del Contrato]],Tabla3[],31,FALSE),"#N/A")))</f>
        <v/>
      </c>
      <c r="G287" s="10" t="str">
        <f>IF(Tabla1[[#This Row],[Nombre del Contrato]]="","",IF(VLOOKUP(Tabla1[[#This Row],[Nombre del Contrato]],Tabla3[],20,FALSE)="","#N/A",IFERROR(VLOOKUP(Tabla1[[#This Row],[Nombre del Contrato]],Tabla3[],20,FALSE),"#N/A")))</f>
        <v/>
      </c>
      <c r="H287" s="47" t="str">
        <f>IF(Tabla1[[#This Row],[Nombre del Contrato]]="","",IF(VLOOKUP(Tabla1[[#This Row],[Nombre del Contrato]],Tabla3[],22,FALSE)="","#N/A",IFERROR(VLOOKUP(Tabla1[[#This Row],[Nombre del Contrato]],Tabla3[],22,FALSE),"#N/A")))</f>
        <v/>
      </c>
      <c r="I287" s="81"/>
      <c r="J287" s="81"/>
      <c r="K287" s="75"/>
      <c r="L287" s="10" t="str">
        <f>IF(Tabla1[[#This Row],[Nombre del Contrato]]="","",IF(VLOOKUP(Tabla1[[#This Row],[Nombre del Contrato]],Tabla3[],6,FALSE)="","#N/A",IFERROR(VLOOKUP(Tabla1[[#This Row],[Nombre del Contrato]],Tabla3[],6,FALSE),"#N/A")))</f>
        <v/>
      </c>
      <c r="M287" s="55" t="str">
        <f>IF(Tabla1[[#This Row],[Nombre del Contrato]]="","",IF(VLOOKUP(Tabla1[[#This Row],[Nombre del Contrato]],Tabla3[],19,FALSE)="","#N/A",IFERROR(VLOOKUP(Tabla1[[#This Row],[Nombre del Contrato]],Tabla3[],19,FALSE),"#N/A")))</f>
        <v/>
      </c>
      <c r="N287" s="75"/>
      <c r="O287" s="75"/>
      <c r="P287" s="75"/>
      <c r="Q287" s="75"/>
      <c r="R287" s="75"/>
      <c r="S287" s="75"/>
      <c r="T287" s="75"/>
      <c r="U287" s="75"/>
      <c r="V287" s="75"/>
      <c r="W287" s="75"/>
      <c r="X287" s="75"/>
      <c r="Y287" s="75"/>
      <c r="Z287" s="75"/>
      <c r="AA287" s="75"/>
      <c r="AB287" s="75"/>
      <c r="AC287" s="75"/>
      <c r="AD287" s="75" t="str">
        <f>IF(SUM(Tabla1[[#This Row],[Primera Infancia]:[Adulto Mayor]])=0,"",SUM(Tabla1[[#This Row],[Primera Infancia]:[Adulto Mayor]]))</f>
        <v/>
      </c>
      <c r="AE287" s="75"/>
      <c r="AF287" s="75"/>
      <c r="AG287" s="10"/>
      <c r="AH287" s="10"/>
      <c r="AI287" s="88"/>
      <c r="AJ287" s="88"/>
      <c r="AK287" s="88"/>
      <c r="AL287" s="88"/>
      <c r="AM287" s="88"/>
      <c r="AN287" s="75"/>
      <c r="AO287" s="89"/>
      <c r="AP287" s="93"/>
      <c r="AQ287" s="84"/>
    </row>
    <row r="288" spans="2:43" ht="39.950000000000003" customHeight="1" thickTop="1" thickBot="1" x14ac:dyDescent="0.3">
      <c r="B288" s="78"/>
      <c r="C288" s="75"/>
      <c r="D288" s="75"/>
      <c r="E288" s="75"/>
      <c r="F288" s="10" t="str">
        <f>IF(Tabla1[[#This Row],[Nombre del Contrato]]="","",IF(VLOOKUP(Tabla1[[#This Row],[Nombre del Contrato]],Tabla3[],31,FALSE)="","#N/A",IFERROR(VLOOKUP(Tabla1[[#This Row],[Nombre del Contrato]],Tabla3[],31,FALSE),"#N/A")))</f>
        <v/>
      </c>
      <c r="G288" s="10" t="str">
        <f>IF(Tabla1[[#This Row],[Nombre del Contrato]]="","",IF(VLOOKUP(Tabla1[[#This Row],[Nombre del Contrato]],Tabla3[],20,FALSE)="","#N/A",IFERROR(VLOOKUP(Tabla1[[#This Row],[Nombre del Contrato]],Tabla3[],20,FALSE),"#N/A")))</f>
        <v/>
      </c>
      <c r="H288" s="47" t="str">
        <f>IF(Tabla1[[#This Row],[Nombre del Contrato]]="","",IF(VLOOKUP(Tabla1[[#This Row],[Nombre del Contrato]],Tabla3[],22,FALSE)="","#N/A",IFERROR(VLOOKUP(Tabla1[[#This Row],[Nombre del Contrato]],Tabla3[],22,FALSE),"#N/A")))</f>
        <v/>
      </c>
      <c r="I288" s="81"/>
      <c r="J288" s="81"/>
      <c r="K288" s="75"/>
      <c r="L288" s="10" t="str">
        <f>IF(Tabla1[[#This Row],[Nombre del Contrato]]="","",IF(VLOOKUP(Tabla1[[#This Row],[Nombre del Contrato]],Tabla3[],6,FALSE)="","#N/A",IFERROR(VLOOKUP(Tabla1[[#This Row],[Nombre del Contrato]],Tabla3[],6,FALSE),"#N/A")))</f>
        <v/>
      </c>
      <c r="M288" s="55" t="str">
        <f>IF(Tabla1[[#This Row],[Nombre del Contrato]]="","",IF(VLOOKUP(Tabla1[[#This Row],[Nombre del Contrato]],Tabla3[],19,FALSE)="","#N/A",IFERROR(VLOOKUP(Tabla1[[#This Row],[Nombre del Contrato]],Tabla3[],19,FALSE),"#N/A")))</f>
        <v/>
      </c>
      <c r="N288" s="75"/>
      <c r="O288" s="75"/>
      <c r="P288" s="75"/>
      <c r="Q288" s="75"/>
      <c r="R288" s="75"/>
      <c r="S288" s="75"/>
      <c r="T288" s="75"/>
      <c r="U288" s="75"/>
      <c r="V288" s="75"/>
      <c r="W288" s="75"/>
      <c r="X288" s="75"/>
      <c r="Y288" s="75"/>
      <c r="Z288" s="75"/>
      <c r="AA288" s="75"/>
      <c r="AB288" s="75"/>
      <c r="AC288" s="75"/>
      <c r="AD288" s="75" t="str">
        <f>IF(SUM(Tabla1[[#This Row],[Primera Infancia]:[Adulto Mayor]])=0,"",SUM(Tabla1[[#This Row],[Primera Infancia]:[Adulto Mayor]]))</f>
        <v/>
      </c>
      <c r="AE288" s="75"/>
      <c r="AF288" s="75"/>
      <c r="AG288" s="10"/>
      <c r="AH288" s="10"/>
      <c r="AI288" s="88"/>
      <c r="AJ288" s="88"/>
      <c r="AK288" s="88"/>
      <c r="AL288" s="88"/>
      <c r="AM288" s="88"/>
      <c r="AN288" s="75"/>
      <c r="AO288" s="89"/>
      <c r="AP288" s="93"/>
      <c r="AQ288" s="84"/>
    </row>
    <row r="289" spans="2:43" ht="39.950000000000003" customHeight="1" thickTop="1" thickBot="1" x14ac:dyDescent="0.3">
      <c r="B289" s="78"/>
      <c r="C289" s="75"/>
      <c r="D289" s="75"/>
      <c r="E289" s="75"/>
      <c r="F289" s="10" t="str">
        <f>IF(Tabla1[[#This Row],[Nombre del Contrato]]="","",IF(VLOOKUP(Tabla1[[#This Row],[Nombre del Contrato]],Tabla3[],31,FALSE)="","#N/A",IFERROR(VLOOKUP(Tabla1[[#This Row],[Nombre del Contrato]],Tabla3[],31,FALSE),"#N/A")))</f>
        <v/>
      </c>
      <c r="G289" s="10" t="str">
        <f>IF(Tabla1[[#This Row],[Nombre del Contrato]]="","",IF(VLOOKUP(Tabla1[[#This Row],[Nombre del Contrato]],Tabla3[],20,FALSE)="","#N/A",IFERROR(VLOOKUP(Tabla1[[#This Row],[Nombre del Contrato]],Tabla3[],20,FALSE),"#N/A")))</f>
        <v/>
      </c>
      <c r="H289" s="47" t="str">
        <f>IF(Tabla1[[#This Row],[Nombre del Contrato]]="","",IF(VLOOKUP(Tabla1[[#This Row],[Nombre del Contrato]],Tabla3[],22,FALSE)="","#N/A",IFERROR(VLOOKUP(Tabla1[[#This Row],[Nombre del Contrato]],Tabla3[],22,FALSE),"#N/A")))</f>
        <v/>
      </c>
      <c r="I289" s="81"/>
      <c r="J289" s="81"/>
      <c r="K289" s="75"/>
      <c r="L289" s="10" t="str">
        <f>IF(Tabla1[[#This Row],[Nombre del Contrato]]="","",IF(VLOOKUP(Tabla1[[#This Row],[Nombre del Contrato]],Tabla3[],6,FALSE)="","#N/A",IFERROR(VLOOKUP(Tabla1[[#This Row],[Nombre del Contrato]],Tabla3[],6,FALSE),"#N/A")))</f>
        <v/>
      </c>
      <c r="M289" s="55" t="str">
        <f>IF(Tabla1[[#This Row],[Nombre del Contrato]]="","",IF(VLOOKUP(Tabla1[[#This Row],[Nombre del Contrato]],Tabla3[],19,FALSE)="","#N/A",IFERROR(VLOOKUP(Tabla1[[#This Row],[Nombre del Contrato]],Tabla3[],19,FALSE),"#N/A")))</f>
        <v/>
      </c>
      <c r="N289" s="75"/>
      <c r="O289" s="75"/>
      <c r="P289" s="75"/>
      <c r="Q289" s="75"/>
      <c r="R289" s="75"/>
      <c r="S289" s="75"/>
      <c r="T289" s="75"/>
      <c r="U289" s="75"/>
      <c r="V289" s="75"/>
      <c r="W289" s="75"/>
      <c r="X289" s="75"/>
      <c r="Y289" s="75"/>
      <c r="Z289" s="75"/>
      <c r="AA289" s="75"/>
      <c r="AB289" s="75"/>
      <c r="AC289" s="75"/>
      <c r="AD289" s="75" t="str">
        <f>IF(SUM(Tabla1[[#This Row],[Primera Infancia]:[Adulto Mayor]])=0,"",SUM(Tabla1[[#This Row],[Primera Infancia]:[Adulto Mayor]]))</f>
        <v/>
      </c>
      <c r="AE289" s="75"/>
      <c r="AF289" s="75"/>
      <c r="AG289" s="10"/>
      <c r="AH289" s="10"/>
      <c r="AI289" s="88"/>
      <c r="AJ289" s="88"/>
      <c r="AK289" s="88"/>
      <c r="AL289" s="88"/>
      <c r="AM289" s="88"/>
      <c r="AN289" s="75"/>
      <c r="AO289" s="89"/>
      <c r="AP289" s="93"/>
      <c r="AQ289" s="84"/>
    </row>
    <row r="290" spans="2:43" ht="39.950000000000003" customHeight="1" thickTop="1" thickBot="1" x14ac:dyDescent="0.3">
      <c r="B290" s="78"/>
      <c r="C290" s="75"/>
      <c r="D290" s="75"/>
      <c r="E290" s="75"/>
      <c r="F290" s="10" t="str">
        <f>IF(Tabla1[[#This Row],[Nombre del Contrato]]="","",IF(VLOOKUP(Tabla1[[#This Row],[Nombre del Contrato]],Tabla3[],31,FALSE)="","#N/A",IFERROR(VLOOKUP(Tabla1[[#This Row],[Nombre del Contrato]],Tabla3[],31,FALSE),"#N/A")))</f>
        <v/>
      </c>
      <c r="G290" s="10" t="str">
        <f>IF(Tabla1[[#This Row],[Nombre del Contrato]]="","",IF(VLOOKUP(Tabla1[[#This Row],[Nombre del Contrato]],Tabla3[],20,FALSE)="","#N/A",IFERROR(VLOOKUP(Tabla1[[#This Row],[Nombre del Contrato]],Tabla3[],20,FALSE),"#N/A")))</f>
        <v/>
      </c>
      <c r="H290" s="47" t="str">
        <f>IF(Tabla1[[#This Row],[Nombre del Contrato]]="","",IF(VLOOKUP(Tabla1[[#This Row],[Nombre del Contrato]],Tabla3[],22,FALSE)="","#N/A",IFERROR(VLOOKUP(Tabla1[[#This Row],[Nombre del Contrato]],Tabla3[],22,FALSE),"#N/A")))</f>
        <v/>
      </c>
      <c r="I290" s="81"/>
      <c r="J290" s="81"/>
      <c r="K290" s="75"/>
      <c r="L290" s="10" t="str">
        <f>IF(Tabla1[[#This Row],[Nombre del Contrato]]="","",IF(VLOOKUP(Tabla1[[#This Row],[Nombre del Contrato]],Tabla3[],6,FALSE)="","#N/A",IFERROR(VLOOKUP(Tabla1[[#This Row],[Nombre del Contrato]],Tabla3[],6,FALSE),"#N/A")))</f>
        <v/>
      </c>
      <c r="M290" s="55" t="str">
        <f>IF(Tabla1[[#This Row],[Nombre del Contrato]]="","",IF(VLOOKUP(Tabla1[[#This Row],[Nombre del Contrato]],Tabla3[],19,FALSE)="","#N/A",IFERROR(VLOOKUP(Tabla1[[#This Row],[Nombre del Contrato]],Tabla3[],19,FALSE),"#N/A")))</f>
        <v/>
      </c>
      <c r="N290" s="75"/>
      <c r="O290" s="75"/>
      <c r="P290" s="75"/>
      <c r="Q290" s="75"/>
      <c r="R290" s="75"/>
      <c r="S290" s="75"/>
      <c r="T290" s="75"/>
      <c r="U290" s="75"/>
      <c r="V290" s="75"/>
      <c r="W290" s="75"/>
      <c r="X290" s="75"/>
      <c r="Y290" s="75"/>
      <c r="Z290" s="75"/>
      <c r="AA290" s="75"/>
      <c r="AB290" s="75"/>
      <c r="AC290" s="75"/>
      <c r="AD290" s="75" t="str">
        <f>IF(SUM(Tabla1[[#This Row],[Primera Infancia]:[Adulto Mayor]])=0,"",SUM(Tabla1[[#This Row],[Primera Infancia]:[Adulto Mayor]]))</f>
        <v/>
      </c>
      <c r="AE290" s="75"/>
      <c r="AF290" s="75"/>
      <c r="AG290" s="10"/>
      <c r="AH290" s="10"/>
      <c r="AI290" s="88"/>
      <c r="AJ290" s="88"/>
      <c r="AK290" s="88"/>
      <c r="AL290" s="88"/>
      <c r="AM290" s="88"/>
      <c r="AN290" s="75"/>
      <c r="AO290" s="89"/>
      <c r="AP290" s="93"/>
      <c r="AQ290" s="84"/>
    </row>
    <row r="291" spans="2:43" ht="39.950000000000003" customHeight="1" thickTop="1" thickBot="1" x14ac:dyDescent="0.3">
      <c r="B291" s="78"/>
      <c r="C291" s="75"/>
      <c r="D291" s="75"/>
      <c r="E291" s="75"/>
      <c r="F291" s="10" t="str">
        <f>IF(Tabla1[[#This Row],[Nombre del Contrato]]="","",IF(VLOOKUP(Tabla1[[#This Row],[Nombre del Contrato]],Tabla3[],31,FALSE)="","#N/A",IFERROR(VLOOKUP(Tabla1[[#This Row],[Nombre del Contrato]],Tabla3[],31,FALSE),"#N/A")))</f>
        <v/>
      </c>
      <c r="G291" s="10" t="str">
        <f>IF(Tabla1[[#This Row],[Nombre del Contrato]]="","",IF(VLOOKUP(Tabla1[[#This Row],[Nombre del Contrato]],Tabla3[],20,FALSE)="","#N/A",IFERROR(VLOOKUP(Tabla1[[#This Row],[Nombre del Contrato]],Tabla3[],20,FALSE),"#N/A")))</f>
        <v/>
      </c>
      <c r="H291" s="47" t="str">
        <f>IF(Tabla1[[#This Row],[Nombre del Contrato]]="","",IF(VLOOKUP(Tabla1[[#This Row],[Nombre del Contrato]],Tabla3[],22,FALSE)="","#N/A",IFERROR(VLOOKUP(Tabla1[[#This Row],[Nombre del Contrato]],Tabla3[],22,FALSE),"#N/A")))</f>
        <v/>
      </c>
      <c r="I291" s="81"/>
      <c r="J291" s="81"/>
      <c r="K291" s="75"/>
      <c r="L291" s="10" t="str">
        <f>IF(Tabla1[[#This Row],[Nombre del Contrato]]="","",IF(VLOOKUP(Tabla1[[#This Row],[Nombre del Contrato]],Tabla3[],6,FALSE)="","#N/A",IFERROR(VLOOKUP(Tabla1[[#This Row],[Nombre del Contrato]],Tabla3[],6,FALSE),"#N/A")))</f>
        <v/>
      </c>
      <c r="M291" s="55" t="str">
        <f>IF(Tabla1[[#This Row],[Nombre del Contrato]]="","",IF(VLOOKUP(Tabla1[[#This Row],[Nombre del Contrato]],Tabla3[],19,FALSE)="","#N/A",IFERROR(VLOOKUP(Tabla1[[#This Row],[Nombre del Contrato]],Tabla3[],19,FALSE),"#N/A")))</f>
        <v/>
      </c>
      <c r="N291" s="75"/>
      <c r="O291" s="75"/>
      <c r="P291" s="75"/>
      <c r="Q291" s="75"/>
      <c r="R291" s="75"/>
      <c r="S291" s="75"/>
      <c r="T291" s="75"/>
      <c r="U291" s="75"/>
      <c r="V291" s="75"/>
      <c r="W291" s="75"/>
      <c r="X291" s="75"/>
      <c r="Y291" s="75"/>
      <c r="Z291" s="75"/>
      <c r="AA291" s="75"/>
      <c r="AB291" s="75"/>
      <c r="AC291" s="75"/>
      <c r="AD291" s="75" t="str">
        <f>IF(SUM(Tabla1[[#This Row],[Primera Infancia]:[Adulto Mayor]])=0,"",SUM(Tabla1[[#This Row],[Primera Infancia]:[Adulto Mayor]]))</f>
        <v/>
      </c>
      <c r="AE291" s="75"/>
      <c r="AF291" s="75"/>
      <c r="AG291" s="10"/>
      <c r="AH291" s="10"/>
      <c r="AI291" s="88"/>
      <c r="AJ291" s="88"/>
      <c r="AK291" s="88"/>
      <c r="AL291" s="88"/>
      <c r="AM291" s="88"/>
      <c r="AN291" s="75"/>
      <c r="AO291" s="89"/>
      <c r="AP291" s="93"/>
      <c r="AQ291" s="84"/>
    </row>
    <row r="292" spans="2:43" ht="39.950000000000003" customHeight="1" thickTop="1" thickBot="1" x14ac:dyDescent="0.3">
      <c r="B292" s="78"/>
      <c r="C292" s="75"/>
      <c r="D292" s="75"/>
      <c r="E292" s="75"/>
      <c r="F292" s="10" t="str">
        <f>IF(Tabla1[[#This Row],[Nombre del Contrato]]="","",IF(VLOOKUP(Tabla1[[#This Row],[Nombre del Contrato]],Tabla3[],31,FALSE)="","#N/A",IFERROR(VLOOKUP(Tabla1[[#This Row],[Nombre del Contrato]],Tabla3[],31,FALSE),"#N/A")))</f>
        <v/>
      </c>
      <c r="G292" s="10" t="str">
        <f>IF(Tabla1[[#This Row],[Nombre del Contrato]]="","",IF(VLOOKUP(Tabla1[[#This Row],[Nombre del Contrato]],Tabla3[],20,FALSE)="","#N/A",IFERROR(VLOOKUP(Tabla1[[#This Row],[Nombre del Contrato]],Tabla3[],20,FALSE),"#N/A")))</f>
        <v/>
      </c>
      <c r="H292" s="47" t="str">
        <f>IF(Tabla1[[#This Row],[Nombre del Contrato]]="","",IF(VLOOKUP(Tabla1[[#This Row],[Nombre del Contrato]],Tabla3[],22,FALSE)="","#N/A",IFERROR(VLOOKUP(Tabla1[[#This Row],[Nombre del Contrato]],Tabla3[],22,FALSE),"#N/A")))</f>
        <v/>
      </c>
      <c r="I292" s="81"/>
      <c r="J292" s="81"/>
      <c r="K292" s="75"/>
      <c r="L292" s="10" t="str">
        <f>IF(Tabla1[[#This Row],[Nombre del Contrato]]="","",IF(VLOOKUP(Tabla1[[#This Row],[Nombre del Contrato]],Tabla3[],6,FALSE)="","#N/A",IFERROR(VLOOKUP(Tabla1[[#This Row],[Nombre del Contrato]],Tabla3[],6,FALSE),"#N/A")))</f>
        <v/>
      </c>
      <c r="M292" s="55" t="str">
        <f>IF(Tabla1[[#This Row],[Nombre del Contrato]]="","",IF(VLOOKUP(Tabla1[[#This Row],[Nombre del Contrato]],Tabla3[],19,FALSE)="","#N/A",IFERROR(VLOOKUP(Tabla1[[#This Row],[Nombre del Contrato]],Tabla3[],19,FALSE),"#N/A")))</f>
        <v/>
      </c>
      <c r="N292" s="75"/>
      <c r="O292" s="75"/>
      <c r="P292" s="75"/>
      <c r="Q292" s="75"/>
      <c r="R292" s="75"/>
      <c r="S292" s="75"/>
      <c r="T292" s="75"/>
      <c r="U292" s="75"/>
      <c r="V292" s="75"/>
      <c r="W292" s="75"/>
      <c r="X292" s="75"/>
      <c r="Y292" s="75"/>
      <c r="Z292" s="75"/>
      <c r="AA292" s="75"/>
      <c r="AB292" s="75"/>
      <c r="AC292" s="75"/>
      <c r="AD292" s="75" t="str">
        <f>IF(SUM(Tabla1[[#This Row],[Primera Infancia]:[Adulto Mayor]])=0,"",SUM(Tabla1[[#This Row],[Primera Infancia]:[Adulto Mayor]]))</f>
        <v/>
      </c>
      <c r="AE292" s="75"/>
      <c r="AF292" s="75"/>
      <c r="AG292" s="10"/>
      <c r="AH292" s="10"/>
      <c r="AI292" s="88"/>
      <c r="AJ292" s="88"/>
      <c r="AK292" s="88"/>
      <c r="AL292" s="88"/>
      <c r="AM292" s="88"/>
      <c r="AN292" s="75"/>
      <c r="AO292" s="89"/>
      <c r="AP292" s="93"/>
      <c r="AQ292" s="84"/>
    </row>
    <row r="293" spans="2:43" ht="39.950000000000003" customHeight="1" thickTop="1" thickBot="1" x14ac:dyDescent="0.3">
      <c r="B293" s="78"/>
      <c r="C293" s="75"/>
      <c r="D293" s="75"/>
      <c r="E293" s="75"/>
      <c r="F293" s="10" t="str">
        <f>IF(Tabla1[[#This Row],[Nombre del Contrato]]="","",IF(VLOOKUP(Tabla1[[#This Row],[Nombre del Contrato]],Tabla3[],31,FALSE)="","#N/A",IFERROR(VLOOKUP(Tabla1[[#This Row],[Nombre del Contrato]],Tabla3[],31,FALSE),"#N/A")))</f>
        <v/>
      </c>
      <c r="G293" s="10" t="str">
        <f>IF(Tabla1[[#This Row],[Nombre del Contrato]]="","",IF(VLOOKUP(Tabla1[[#This Row],[Nombre del Contrato]],Tabla3[],20,FALSE)="","#N/A",IFERROR(VLOOKUP(Tabla1[[#This Row],[Nombre del Contrato]],Tabla3[],20,FALSE),"#N/A")))</f>
        <v/>
      </c>
      <c r="H293" s="47" t="str">
        <f>IF(Tabla1[[#This Row],[Nombre del Contrato]]="","",IF(VLOOKUP(Tabla1[[#This Row],[Nombre del Contrato]],Tabla3[],22,FALSE)="","#N/A",IFERROR(VLOOKUP(Tabla1[[#This Row],[Nombre del Contrato]],Tabla3[],22,FALSE),"#N/A")))</f>
        <v/>
      </c>
      <c r="I293" s="81"/>
      <c r="J293" s="81"/>
      <c r="K293" s="75"/>
      <c r="L293" s="10" t="str">
        <f>IF(Tabla1[[#This Row],[Nombre del Contrato]]="","",IF(VLOOKUP(Tabla1[[#This Row],[Nombre del Contrato]],Tabla3[],6,FALSE)="","#N/A",IFERROR(VLOOKUP(Tabla1[[#This Row],[Nombre del Contrato]],Tabla3[],6,FALSE),"#N/A")))</f>
        <v/>
      </c>
      <c r="M293" s="55" t="str">
        <f>IF(Tabla1[[#This Row],[Nombre del Contrato]]="","",IF(VLOOKUP(Tabla1[[#This Row],[Nombre del Contrato]],Tabla3[],19,FALSE)="","#N/A",IFERROR(VLOOKUP(Tabla1[[#This Row],[Nombre del Contrato]],Tabla3[],19,FALSE),"#N/A")))</f>
        <v/>
      </c>
      <c r="N293" s="75"/>
      <c r="O293" s="75"/>
      <c r="P293" s="75"/>
      <c r="Q293" s="75"/>
      <c r="R293" s="75"/>
      <c r="S293" s="75"/>
      <c r="T293" s="75"/>
      <c r="U293" s="75"/>
      <c r="V293" s="75"/>
      <c r="W293" s="75"/>
      <c r="X293" s="75"/>
      <c r="Y293" s="75"/>
      <c r="Z293" s="75"/>
      <c r="AA293" s="75"/>
      <c r="AB293" s="75"/>
      <c r="AC293" s="75"/>
      <c r="AD293" s="75" t="str">
        <f>IF(SUM(Tabla1[[#This Row],[Primera Infancia]:[Adulto Mayor]])=0,"",SUM(Tabla1[[#This Row],[Primera Infancia]:[Adulto Mayor]]))</f>
        <v/>
      </c>
      <c r="AE293" s="75"/>
      <c r="AF293" s="75"/>
      <c r="AG293" s="10"/>
      <c r="AH293" s="10"/>
      <c r="AI293" s="88"/>
      <c r="AJ293" s="88"/>
      <c r="AK293" s="88"/>
      <c r="AL293" s="88"/>
      <c r="AM293" s="88"/>
      <c r="AN293" s="75"/>
      <c r="AO293" s="89"/>
      <c r="AP293" s="93"/>
      <c r="AQ293" s="84"/>
    </row>
    <row r="294" spans="2:43" ht="39.950000000000003" customHeight="1" thickTop="1" thickBot="1" x14ac:dyDescent="0.3">
      <c r="B294" s="78"/>
      <c r="C294" s="75"/>
      <c r="D294" s="75"/>
      <c r="E294" s="75"/>
      <c r="F294" s="10" t="str">
        <f>IF(Tabla1[[#This Row],[Nombre del Contrato]]="","",IF(VLOOKUP(Tabla1[[#This Row],[Nombre del Contrato]],Tabla3[],31,FALSE)="","#N/A",IFERROR(VLOOKUP(Tabla1[[#This Row],[Nombre del Contrato]],Tabla3[],31,FALSE),"#N/A")))</f>
        <v/>
      </c>
      <c r="G294" s="10" t="str">
        <f>IF(Tabla1[[#This Row],[Nombre del Contrato]]="","",IF(VLOOKUP(Tabla1[[#This Row],[Nombre del Contrato]],Tabla3[],20,FALSE)="","#N/A",IFERROR(VLOOKUP(Tabla1[[#This Row],[Nombre del Contrato]],Tabla3[],20,FALSE),"#N/A")))</f>
        <v/>
      </c>
      <c r="H294" s="47" t="str">
        <f>IF(Tabla1[[#This Row],[Nombre del Contrato]]="","",IF(VLOOKUP(Tabla1[[#This Row],[Nombre del Contrato]],Tabla3[],22,FALSE)="","#N/A",IFERROR(VLOOKUP(Tabla1[[#This Row],[Nombre del Contrato]],Tabla3[],22,FALSE),"#N/A")))</f>
        <v/>
      </c>
      <c r="I294" s="81"/>
      <c r="J294" s="81"/>
      <c r="K294" s="75"/>
      <c r="L294" s="10" t="str">
        <f>IF(Tabla1[[#This Row],[Nombre del Contrato]]="","",IF(VLOOKUP(Tabla1[[#This Row],[Nombre del Contrato]],Tabla3[],6,FALSE)="","#N/A",IFERROR(VLOOKUP(Tabla1[[#This Row],[Nombre del Contrato]],Tabla3[],6,FALSE),"#N/A")))</f>
        <v/>
      </c>
      <c r="M294" s="55" t="str">
        <f>IF(Tabla1[[#This Row],[Nombre del Contrato]]="","",IF(VLOOKUP(Tabla1[[#This Row],[Nombre del Contrato]],Tabla3[],19,FALSE)="","#N/A",IFERROR(VLOOKUP(Tabla1[[#This Row],[Nombre del Contrato]],Tabla3[],19,FALSE),"#N/A")))</f>
        <v/>
      </c>
      <c r="N294" s="75"/>
      <c r="O294" s="75"/>
      <c r="P294" s="75"/>
      <c r="Q294" s="75"/>
      <c r="R294" s="75"/>
      <c r="S294" s="75"/>
      <c r="T294" s="75"/>
      <c r="U294" s="75"/>
      <c r="V294" s="75"/>
      <c r="W294" s="75"/>
      <c r="X294" s="75"/>
      <c r="Y294" s="75"/>
      <c r="Z294" s="75"/>
      <c r="AA294" s="75"/>
      <c r="AB294" s="75"/>
      <c r="AC294" s="75"/>
      <c r="AD294" s="75" t="str">
        <f>IF(SUM(Tabla1[[#This Row],[Primera Infancia]:[Adulto Mayor]])=0,"",SUM(Tabla1[[#This Row],[Primera Infancia]:[Adulto Mayor]]))</f>
        <v/>
      </c>
      <c r="AE294" s="75"/>
      <c r="AF294" s="75"/>
      <c r="AG294" s="10"/>
      <c r="AH294" s="10"/>
      <c r="AI294" s="88"/>
      <c r="AJ294" s="88"/>
      <c r="AK294" s="88"/>
      <c r="AL294" s="88"/>
      <c r="AM294" s="88"/>
      <c r="AN294" s="75"/>
      <c r="AO294" s="89"/>
      <c r="AP294" s="93"/>
      <c r="AQ294" s="84"/>
    </row>
    <row r="295" spans="2:43" ht="39.950000000000003" customHeight="1" thickTop="1" thickBot="1" x14ac:dyDescent="0.3">
      <c r="B295" s="78"/>
      <c r="C295" s="75"/>
      <c r="D295" s="75"/>
      <c r="E295" s="75"/>
      <c r="F295" s="10" t="str">
        <f>IF(Tabla1[[#This Row],[Nombre del Contrato]]="","",IF(VLOOKUP(Tabla1[[#This Row],[Nombre del Contrato]],Tabla3[],31,FALSE)="","#N/A",IFERROR(VLOOKUP(Tabla1[[#This Row],[Nombre del Contrato]],Tabla3[],31,FALSE),"#N/A")))</f>
        <v/>
      </c>
      <c r="G295" s="10" t="str">
        <f>IF(Tabla1[[#This Row],[Nombre del Contrato]]="","",IF(VLOOKUP(Tabla1[[#This Row],[Nombre del Contrato]],Tabla3[],20,FALSE)="","#N/A",IFERROR(VLOOKUP(Tabla1[[#This Row],[Nombre del Contrato]],Tabla3[],20,FALSE),"#N/A")))</f>
        <v/>
      </c>
      <c r="H295" s="47" t="str">
        <f>IF(Tabla1[[#This Row],[Nombre del Contrato]]="","",IF(VLOOKUP(Tabla1[[#This Row],[Nombre del Contrato]],Tabla3[],22,FALSE)="","#N/A",IFERROR(VLOOKUP(Tabla1[[#This Row],[Nombre del Contrato]],Tabla3[],22,FALSE),"#N/A")))</f>
        <v/>
      </c>
      <c r="I295" s="81"/>
      <c r="J295" s="81"/>
      <c r="K295" s="75"/>
      <c r="L295" s="10" t="str">
        <f>IF(Tabla1[[#This Row],[Nombre del Contrato]]="","",IF(VLOOKUP(Tabla1[[#This Row],[Nombre del Contrato]],Tabla3[],6,FALSE)="","#N/A",IFERROR(VLOOKUP(Tabla1[[#This Row],[Nombre del Contrato]],Tabla3[],6,FALSE),"#N/A")))</f>
        <v/>
      </c>
      <c r="M295" s="55" t="str">
        <f>IF(Tabla1[[#This Row],[Nombre del Contrato]]="","",IF(VLOOKUP(Tabla1[[#This Row],[Nombre del Contrato]],Tabla3[],19,FALSE)="","#N/A",IFERROR(VLOOKUP(Tabla1[[#This Row],[Nombre del Contrato]],Tabla3[],19,FALSE),"#N/A")))</f>
        <v/>
      </c>
      <c r="N295" s="75"/>
      <c r="O295" s="75"/>
      <c r="P295" s="75"/>
      <c r="Q295" s="75"/>
      <c r="R295" s="75"/>
      <c r="S295" s="75"/>
      <c r="T295" s="75"/>
      <c r="U295" s="75"/>
      <c r="V295" s="75"/>
      <c r="W295" s="75"/>
      <c r="X295" s="75"/>
      <c r="Y295" s="75"/>
      <c r="Z295" s="75"/>
      <c r="AA295" s="75"/>
      <c r="AB295" s="75"/>
      <c r="AC295" s="75"/>
      <c r="AD295" s="75" t="str">
        <f>IF(SUM(Tabla1[[#This Row],[Primera Infancia]:[Adulto Mayor]])=0,"",SUM(Tabla1[[#This Row],[Primera Infancia]:[Adulto Mayor]]))</f>
        <v/>
      </c>
      <c r="AE295" s="75"/>
      <c r="AF295" s="75"/>
      <c r="AG295" s="10"/>
      <c r="AH295" s="10"/>
      <c r="AI295" s="88"/>
      <c r="AJ295" s="88"/>
      <c r="AK295" s="88"/>
      <c r="AL295" s="88"/>
      <c r="AM295" s="88"/>
      <c r="AN295" s="75"/>
      <c r="AO295" s="89"/>
      <c r="AP295" s="93"/>
      <c r="AQ295" s="84"/>
    </row>
    <row r="296" spans="2:43" ht="39.950000000000003" customHeight="1" thickTop="1" thickBot="1" x14ac:dyDescent="0.3">
      <c r="B296" s="78"/>
      <c r="C296" s="75"/>
      <c r="D296" s="75"/>
      <c r="E296" s="75"/>
      <c r="F296" s="10" t="str">
        <f>IF(Tabla1[[#This Row],[Nombre del Contrato]]="","",IF(VLOOKUP(Tabla1[[#This Row],[Nombre del Contrato]],Tabla3[],31,FALSE)="","#N/A",IFERROR(VLOOKUP(Tabla1[[#This Row],[Nombre del Contrato]],Tabla3[],31,FALSE),"#N/A")))</f>
        <v/>
      </c>
      <c r="G296" s="10" t="str">
        <f>IF(Tabla1[[#This Row],[Nombre del Contrato]]="","",IF(VLOOKUP(Tabla1[[#This Row],[Nombre del Contrato]],Tabla3[],20,FALSE)="","#N/A",IFERROR(VLOOKUP(Tabla1[[#This Row],[Nombre del Contrato]],Tabla3[],20,FALSE),"#N/A")))</f>
        <v/>
      </c>
      <c r="H296" s="47" t="str">
        <f>IF(Tabla1[[#This Row],[Nombre del Contrato]]="","",IF(VLOOKUP(Tabla1[[#This Row],[Nombre del Contrato]],Tabla3[],22,FALSE)="","#N/A",IFERROR(VLOOKUP(Tabla1[[#This Row],[Nombre del Contrato]],Tabla3[],22,FALSE),"#N/A")))</f>
        <v/>
      </c>
      <c r="I296" s="81"/>
      <c r="J296" s="81"/>
      <c r="K296" s="75"/>
      <c r="L296" s="10" t="str">
        <f>IF(Tabla1[[#This Row],[Nombre del Contrato]]="","",IF(VLOOKUP(Tabla1[[#This Row],[Nombre del Contrato]],Tabla3[],6,FALSE)="","#N/A",IFERROR(VLOOKUP(Tabla1[[#This Row],[Nombre del Contrato]],Tabla3[],6,FALSE),"#N/A")))</f>
        <v/>
      </c>
      <c r="M296" s="55" t="str">
        <f>IF(Tabla1[[#This Row],[Nombre del Contrato]]="","",IF(VLOOKUP(Tabla1[[#This Row],[Nombre del Contrato]],Tabla3[],19,FALSE)="","#N/A",IFERROR(VLOOKUP(Tabla1[[#This Row],[Nombre del Contrato]],Tabla3[],19,FALSE),"#N/A")))</f>
        <v/>
      </c>
      <c r="N296" s="75"/>
      <c r="O296" s="75"/>
      <c r="P296" s="75"/>
      <c r="Q296" s="75"/>
      <c r="R296" s="75"/>
      <c r="S296" s="75"/>
      <c r="T296" s="75"/>
      <c r="U296" s="75"/>
      <c r="V296" s="75"/>
      <c r="W296" s="75"/>
      <c r="X296" s="75"/>
      <c r="Y296" s="75"/>
      <c r="Z296" s="75"/>
      <c r="AA296" s="75"/>
      <c r="AB296" s="75"/>
      <c r="AC296" s="75"/>
      <c r="AD296" s="75" t="str">
        <f>IF(SUM(Tabla1[[#This Row],[Primera Infancia]:[Adulto Mayor]])=0,"",SUM(Tabla1[[#This Row],[Primera Infancia]:[Adulto Mayor]]))</f>
        <v/>
      </c>
      <c r="AE296" s="75"/>
      <c r="AF296" s="75"/>
      <c r="AG296" s="10"/>
      <c r="AH296" s="10"/>
      <c r="AI296" s="88"/>
      <c r="AJ296" s="88"/>
      <c r="AK296" s="88"/>
      <c r="AL296" s="88"/>
      <c r="AM296" s="88"/>
      <c r="AN296" s="75"/>
      <c r="AO296" s="89"/>
      <c r="AP296" s="93"/>
      <c r="AQ296" s="84"/>
    </row>
    <row r="297" spans="2:43" ht="39.950000000000003" customHeight="1" thickTop="1" thickBot="1" x14ac:dyDescent="0.3">
      <c r="B297" s="78"/>
      <c r="C297" s="75"/>
      <c r="D297" s="75"/>
      <c r="E297" s="75"/>
      <c r="F297" s="10" t="str">
        <f>IF(Tabla1[[#This Row],[Nombre del Contrato]]="","",IF(VLOOKUP(Tabla1[[#This Row],[Nombre del Contrato]],Tabla3[],31,FALSE)="","#N/A",IFERROR(VLOOKUP(Tabla1[[#This Row],[Nombre del Contrato]],Tabla3[],31,FALSE),"#N/A")))</f>
        <v/>
      </c>
      <c r="G297" s="10" t="str">
        <f>IF(Tabla1[[#This Row],[Nombre del Contrato]]="","",IF(VLOOKUP(Tabla1[[#This Row],[Nombre del Contrato]],Tabla3[],20,FALSE)="","#N/A",IFERROR(VLOOKUP(Tabla1[[#This Row],[Nombre del Contrato]],Tabla3[],20,FALSE),"#N/A")))</f>
        <v/>
      </c>
      <c r="H297" s="47" t="str">
        <f>IF(Tabla1[[#This Row],[Nombre del Contrato]]="","",IF(VLOOKUP(Tabla1[[#This Row],[Nombre del Contrato]],Tabla3[],22,FALSE)="","#N/A",IFERROR(VLOOKUP(Tabla1[[#This Row],[Nombre del Contrato]],Tabla3[],22,FALSE),"#N/A")))</f>
        <v/>
      </c>
      <c r="I297" s="81"/>
      <c r="J297" s="81"/>
      <c r="K297" s="75"/>
      <c r="L297" s="10" t="str">
        <f>IF(Tabla1[[#This Row],[Nombre del Contrato]]="","",IF(VLOOKUP(Tabla1[[#This Row],[Nombre del Contrato]],Tabla3[],6,FALSE)="","#N/A",IFERROR(VLOOKUP(Tabla1[[#This Row],[Nombre del Contrato]],Tabla3[],6,FALSE),"#N/A")))</f>
        <v/>
      </c>
      <c r="M297" s="55" t="str">
        <f>IF(Tabla1[[#This Row],[Nombre del Contrato]]="","",IF(VLOOKUP(Tabla1[[#This Row],[Nombre del Contrato]],Tabla3[],19,FALSE)="","#N/A",IFERROR(VLOOKUP(Tabla1[[#This Row],[Nombre del Contrato]],Tabla3[],19,FALSE),"#N/A")))</f>
        <v/>
      </c>
      <c r="N297" s="75"/>
      <c r="O297" s="75"/>
      <c r="P297" s="75"/>
      <c r="Q297" s="75"/>
      <c r="R297" s="75"/>
      <c r="S297" s="75"/>
      <c r="T297" s="75"/>
      <c r="U297" s="75"/>
      <c r="V297" s="75"/>
      <c r="W297" s="75"/>
      <c r="X297" s="75"/>
      <c r="Y297" s="75"/>
      <c r="Z297" s="75"/>
      <c r="AA297" s="75"/>
      <c r="AB297" s="75"/>
      <c r="AC297" s="75"/>
      <c r="AD297" s="75" t="str">
        <f>IF(SUM(Tabla1[[#This Row],[Primera Infancia]:[Adulto Mayor]])=0,"",SUM(Tabla1[[#This Row],[Primera Infancia]:[Adulto Mayor]]))</f>
        <v/>
      </c>
      <c r="AE297" s="75"/>
      <c r="AF297" s="75"/>
      <c r="AG297" s="10"/>
      <c r="AH297" s="10"/>
      <c r="AI297" s="88"/>
      <c r="AJ297" s="88"/>
      <c r="AK297" s="88"/>
      <c r="AL297" s="88"/>
      <c r="AM297" s="88"/>
      <c r="AN297" s="75"/>
      <c r="AO297" s="89"/>
      <c r="AP297" s="93"/>
      <c r="AQ297" s="84"/>
    </row>
    <row r="298" spans="2:43" ht="39.950000000000003" customHeight="1" thickTop="1" thickBot="1" x14ac:dyDescent="0.3">
      <c r="B298" s="78"/>
      <c r="C298" s="75"/>
      <c r="D298" s="75"/>
      <c r="E298" s="75"/>
      <c r="F298" s="10" t="str">
        <f>IF(Tabla1[[#This Row],[Nombre del Contrato]]="","",IF(VLOOKUP(Tabla1[[#This Row],[Nombre del Contrato]],Tabla3[],31,FALSE)="","#N/A",IFERROR(VLOOKUP(Tabla1[[#This Row],[Nombre del Contrato]],Tabla3[],31,FALSE),"#N/A")))</f>
        <v/>
      </c>
      <c r="G298" s="10" t="str">
        <f>IF(Tabla1[[#This Row],[Nombre del Contrato]]="","",IF(VLOOKUP(Tabla1[[#This Row],[Nombre del Contrato]],Tabla3[],20,FALSE)="","#N/A",IFERROR(VLOOKUP(Tabla1[[#This Row],[Nombre del Contrato]],Tabla3[],20,FALSE),"#N/A")))</f>
        <v/>
      </c>
      <c r="H298" s="47" t="str">
        <f>IF(Tabla1[[#This Row],[Nombre del Contrato]]="","",IF(VLOOKUP(Tabla1[[#This Row],[Nombre del Contrato]],Tabla3[],22,FALSE)="","#N/A",IFERROR(VLOOKUP(Tabla1[[#This Row],[Nombre del Contrato]],Tabla3[],22,FALSE),"#N/A")))</f>
        <v/>
      </c>
      <c r="I298" s="81"/>
      <c r="J298" s="81"/>
      <c r="K298" s="75"/>
      <c r="L298" s="10" t="str">
        <f>IF(Tabla1[[#This Row],[Nombre del Contrato]]="","",IF(VLOOKUP(Tabla1[[#This Row],[Nombre del Contrato]],Tabla3[],6,FALSE)="","#N/A",IFERROR(VLOOKUP(Tabla1[[#This Row],[Nombre del Contrato]],Tabla3[],6,FALSE),"#N/A")))</f>
        <v/>
      </c>
      <c r="M298" s="55" t="str">
        <f>IF(Tabla1[[#This Row],[Nombre del Contrato]]="","",IF(VLOOKUP(Tabla1[[#This Row],[Nombre del Contrato]],Tabla3[],19,FALSE)="","#N/A",IFERROR(VLOOKUP(Tabla1[[#This Row],[Nombre del Contrato]],Tabla3[],19,FALSE),"#N/A")))</f>
        <v/>
      </c>
      <c r="N298" s="75"/>
      <c r="O298" s="75"/>
      <c r="P298" s="75"/>
      <c r="Q298" s="75"/>
      <c r="R298" s="75"/>
      <c r="S298" s="75"/>
      <c r="T298" s="75"/>
      <c r="U298" s="75"/>
      <c r="V298" s="75"/>
      <c r="W298" s="75"/>
      <c r="X298" s="75"/>
      <c r="Y298" s="75"/>
      <c r="Z298" s="75"/>
      <c r="AA298" s="75"/>
      <c r="AB298" s="75"/>
      <c r="AC298" s="75"/>
      <c r="AD298" s="75" t="str">
        <f>IF(SUM(Tabla1[[#This Row],[Primera Infancia]:[Adulto Mayor]])=0,"",SUM(Tabla1[[#This Row],[Primera Infancia]:[Adulto Mayor]]))</f>
        <v/>
      </c>
      <c r="AE298" s="75"/>
      <c r="AF298" s="75"/>
      <c r="AG298" s="10"/>
      <c r="AH298" s="10"/>
      <c r="AI298" s="88"/>
      <c r="AJ298" s="88"/>
      <c r="AK298" s="88"/>
      <c r="AL298" s="88"/>
      <c r="AM298" s="88"/>
      <c r="AN298" s="75"/>
      <c r="AO298" s="89"/>
      <c r="AP298" s="93"/>
      <c r="AQ298" s="84"/>
    </row>
    <row r="299" spans="2:43" ht="39.950000000000003" customHeight="1" thickTop="1" thickBot="1" x14ac:dyDescent="0.3">
      <c r="B299" s="78"/>
      <c r="C299" s="75"/>
      <c r="D299" s="75"/>
      <c r="E299" s="75"/>
      <c r="F299" s="10" t="str">
        <f>IF(Tabla1[[#This Row],[Nombre del Contrato]]="","",IF(VLOOKUP(Tabla1[[#This Row],[Nombre del Contrato]],Tabla3[],31,FALSE)="","#N/A",IFERROR(VLOOKUP(Tabla1[[#This Row],[Nombre del Contrato]],Tabla3[],31,FALSE),"#N/A")))</f>
        <v/>
      </c>
      <c r="G299" s="10" t="str">
        <f>IF(Tabla1[[#This Row],[Nombre del Contrato]]="","",IF(VLOOKUP(Tabla1[[#This Row],[Nombre del Contrato]],Tabla3[],20,FALSE)="","#N/A",IFERROR(VLOOKUP(Tabla1[[#This Row],[Nombre del Contrato]],Tabla3[],20,FALSE),"#N/A")))</f>
        <v/>
      </c>
      <c r="H299" s="47" t="str">
        <f>IF(Tabla1[[#This Row],[Nombre del Contrato]]="","",IF(VLOOKUP(Tabla1[[#This Row],[Nombre del Contrato]],Tabla3[],22,FALSE)="","#N/A",IFERROR(VLOOKUP(Tabla1[[#This Row],[Nombre del Contrato]],Tabla3[],22,FALSE),"#N/A")))</f>
        <v/>
      </c>
      <c r="I299" s="81"/>
      <c r="J299" s="81"/>
      <c r="K299" s="75"/>
      <c r="L299" s="10" t="str">
        <f>IF(Tabla1[[#This Row],[Nombre del Contrato]]="","",IF(VLOOKUP(Tabla1[[#This Row],[Nombre del Contrato]],Tabla3[],6,FALSE)="","#N/A",IFERROR(VLOOKUP(Tabla1[[#This Row],[Nombre del Contrato]],Tabla3[],6,FALSE),"#N/A")))</f>
        <v/>
      </c>
      <c r="M299" s="55" t="str">
        <f>IF(Tabla1[[#This Row],[Nombre del Contrato]]="","",IF(VLOOKUP(Tabla1[[#This Row],[Nombre del Contrato]],Tabla3[],19,FALSE)="","#N/A",IFERROR(VLOOKUP(Tabla1[[#This Row],[Nombre del Contrato]],Tabla3[],19,FALSE),"#N/A")))</f>
        <v/>
      </c>
      <c r="N299" s="75"/>
      <c r="O299" s="75"/>
      <c r="P299" s="75"/>
      <c r="Q299" s="75"/>
      <c r="R299" s="75"/>
      <c r="S299" s="75"/>
      <c r="T299" s="75"/>
      <c r="U299" s="75"/>
      <c r="V299" s="75"/>
      <c r="W299" s="75"/>
      <c r="X299" s="75"/>
      <c r="Y299" s="75"/>
      <c r="Z299" s="75"/>
      <c r="AA299" s="75"/>
      <c r="AB299" s="75"/>
      <c r="AC299" s="75"/>
      <c r="AD299" s="75" t="str">
        <f>IF(SUM(Tabla1[[#This Row],[Primera Infancia]:[Adulto Mayor]])=0,"",SUM(Tabla1[[#This Row],[Primera Infancia]:[Adulto Mayor]]))</f>
        <v/>
      </c>
      <c r="AE299" s="75"/>
      <c r="AF299" s="75"/>
      <c r="AG299" s="10"/>
      <c r="AH299" s="10"/>
      <c r="AI299" s="88"/>
      <c r="AJ299" s="88"/>
      <c r="AK299" s="88"/>
      <c r="AL299" s="88"/>
      <c r="AM299" s="88"/>
      <c r="AN299" s="75"/>
      <c r="AO299" s="89"/>
      <c r="AP299" s="93"/>
      <c r="AQ299" s="84"/>
    </row>
    <row r="300" spans="2:43" ht="39.950000000000003" customHeight="1" thickTop="1" thickBot="1" x14ac:dyDescent="0.3">
      <c r="B300" s="78"/>
      <c r="C300" s="75"/>
      <c r="D300" s="75"/>
      <c r="E300" s="75"/>
      <c r="F300" s="10" t="str">
        <f>IF(Tabla1[[#This Row],[Nombre del Contrato]]="","",IF(VLOOKUP(Tabla1[[#This Row],[Nombre del Contrato]],Tabla3[],31,FALSE)="","#N/A",IFERROR(VLOOKUP(Tabla1[[#This Row],[Nombre del Contrato]],Tabla3[],31,FALSE),"#N/A")))</f>
        <v/>
      </c>
      <c r="G300" s="10" t="str">
        <f>IF(Tabla1[[#This Row],[Nombre del Contrato]]="","",IF(VLOOKUP(Tabla1[[#This Row],[Nombre del Contrato]],Tabla3[],20,FALSE)="","#N/A",IFERROR(VLOOKUP(Tabla1[[#This Row],[Nombre del Contrato]],Tabla3[],20,FALSE),"#N/A")))</f>
        <v/>
      </c>
      <c r="H300" s="47" t="str">
        <f>IF(Tabla1[[#This Row],[Nombre del Contrato]]="","",IF(VLOOKUP(Tabla1[[#This Row],[Nombre del Contrato]],Tabla3[],22,FALSE)="","#N/A",IFERROR(VLOOKUP(Tabla1[[#This Row],[Nombre del Contrato]],Tabla3[],22,FALSE),"#N/A")))</f>
        <v/>
      </c>
      <c r="I300" s="81"/>
      <c r="J300" s="81"/>
      <c r="K300" s="75"/>
      <c r="L300" s="10" t="str">
        <f>IF(Tabla1[[#This Row],[Nombre del Contrato]]="","",IF(VLOOKUP(Tabla1[[#This Row],[Nombre del Contrato]],Tabla3[],6,FALSE)="","#N/A",IFERROR(VLOOKUP(Tabla1[[#This Row],[Nombre del Contrato]],Tabla3[],6,FALSE),"#N/A")))</f>
        <v/>
      </c>
      <c r="M300" s="55" t="str">
        <f>IF(Tabla1[[#This Row],[Nombre del Contrato]]="","",IF(VLOOKUP(Tabla1[[#This Row],[Nombre del Contrato]],Tabla3[],19,FALSE)="","#N/A",IFERROR(VLOOKUP(Tabla1[[#This Row],[Nombre del Contrato]],Tabla3[],19,FALSE),"#N/A")))</f>
        <v/>
      </c>
      <c r="N300" s="75"/>
      <c r="O300" s="75"/>
      <c r="P300" s="75"/>
      <c r="Q300" s="75"/>
      <c r="R300" s="75"/>
      <c r="S300" s="75"/>
      <c r="T300" s="75"/>
      <c r="U300" s="75"/>
      <c r="V300" s="75"/>
      <c r="W300" s="75"/>
      <c r="X300" s="75"/>
      <c r="Y300" s="75"/>
      <c r="Z300" s="75"/>
      <c r="AA300" s="75"/>
      <c r="AB300" s="75"/>
      <c r="AC300" s="75"/>
      <c r="AD300" s="75" t="str">
        <f>IF(SUM(Tabla1[[#This Row],[Primera Infancia]:[Adulto Mayor]])=0,"",SUM(Tabla1[[#This Row],[Primera Infancia]:[Adulto Mayor]]))</f>
        <v/>
      </c>
      <c r="AE300" s="75"/>
      <c r="AF300" s="75"/>
      <c r="AG300" s="10"/>
      <c r="AH300" s="10"/>
      <c r="AI300" s="88"/>
      <c r="AJ300" s="88"/>
      <c r="AK300" s="88"/>
      <c r="AL300" s="88"/>
      <c r="AM300" s="88"/>
      <c r="AN300" s="75"/>
      <c r="AO300" s="89"/>
      <c r="AP300" s="93"/>
      <c r="AQ300" s="84"/>
    </row>
    <row r="301" spans="2:43" ht="39.950000000000003" customHeight="1" thickTop="1" thickBot="1" x14ac:dyDescent="0.3">
      <c r="B301" s="78"/>
      <c r="C301" s="75"/>
      <c r="D301" s="75"/>
      <c r="E301" s="75"/>
      <c r="F301" s="10" t="str">
        <f>IF(Tabla1[[#This Row],[Nombre del Contrato]]="","",IF(VLOOKUP(Tabla1[[#This Row],[Nombre del Contrato]],Tabla3[],31,FALSE)="","#N/A",IFERROR(VLOOKUP(Tabla1[[#This Row],[Nombre del Contrato]],Tabla3[],31,FALSE),"#N/A")))</f>
        <v/>
      </c>
      <c r="G301" s="10" t="str">
        <f>IF(Tabla1[[#This Row],[Nombre del Contrato]]="","",IF(VLOOKUP(Tabla1[[#This Row],[Nombre del Contrato]],Tabla3[],20,FALSE)="","#N/A",IFERROR(VLOOKUP(Tabla1[[#This Row],[Nombre del Contrato]],Tabla3[],20,FALSE),"#N/A")))</f>
        <v/>
      </c>
      <c r="H301" s="47" t="str">
        <f>IF(Tabla1[[#This Row],[Nombre del Contrato]]="","",IF(VLOOKUP(Tabla1[[#This Row],[Nombre del Contrato]],Tabla3[],22,FALSE)="","#N/A",IFERROR(VLOOKUP(Tabla1[[#This Row],[Nombre del Contrato]],Tabla3[],22,FALSE),"#N/A")))</f>
        <v/>
      </c>
      <c r="I301" s="81"/>
      <c r="J301" s="81"/>
      <c r="K301" s="75"/>
      <c r="L301" s="10" t="str">
        <f>IF(Tabla1[[#This Row],[Nombre del Contrato]]="","",IF(VLOOKUP(Tabla1[[#This Row],[Nombre del Contrato]],Tabla3[],6,FALSE)="","#N/A",IFERROR(VLOOKUP(Tabla1[[#This Row],[Nombre del Contrato]],Tabla3[],6,FALSE),"#N/A")))</f>
        <v/>
      </c>
      <c r="M301" s="55" t="str">
        <f>IF(Tabla1[[#This Row],[Nombre del Contrato]]="","",IF(VLOOKUP(Tabla1[[#This Row],[Nombre del Contrato]],Tabla3[],19,FALSE)="","#N/A",IFERROR(VLOOKUP(Tabla1[[#This Row],[Nombre del Contrato]],Tabla3[],19,FALSE),"#N/A")))</f>
        <v/>
      </c>
      <c r="N301" s="75"/>
      <c r="O301" s="75"/>
      <c r="P301" s="75"/>
      <c r="Q301" s="75"/>
      <c r="R301" s="75"/>
      <c r="S301" s="75"/>
      <c r="T301" s="75"/>
      <c r="U301" s="75"/>
      <c r="V301" s="75"/>
      <c r="W301" s="75"/>
      <c r="X301" s="75"/>
      <c r="Y301" s="75"/>
      <c r="Z301" s="75"/>
      <c r="AA301" s="75"/>
      <c r="AB301" s="75"/>
      <c r="AC301" s="75"/>
      <c r="AD301" s="75" t="str">
        <f>IF(SUM(Tabla1[[#This Row],[Primera Infancia]:[Adulto Mayor]])=0,"",SUM(Tabla1[[#This Row],[Primera Infancia]:[Adulto Mayor]]))</f>
        <v/>
      </c>
      <c r="AE301" s="75"/>
      <c r="AF301" s="75"/>
      <c r="AG301" s="10"/>
      <c r="AH301" s="10"/>
      <c r="AI301" s="88"/>
      <c r="AJ301" s="88"/>
      <c r="AK301" s="88"/>
      <c r="AL301" s="88"/>
      <c r="AM301" s="88"/>
      <c r="AN301" s="75"/>
      <c r="AO301" s="89"/>
      <c r="AP301" s="93"/>
      <c r="AQ301" s="84"/>
    </row>
    <row r="302" spans="2:43" ht="39.950000000000003" customHeight="1" thickTop="1" thickBot="1" x14ac:dyDescent="0.3">
      <c r="B302" s="78"/>
      <c r="C302" s="75"/>
      <c r="D302" s="75"/>
      <c r="E302" s="75"/>
      <c r="F302" s="10" t="str">
        <f>IF(Tabla1[[#This Row],[Nombre del Contrato]]="","",IF(VLOOKUP(Tabla1[[#This Row],[Nombre del Contrato]],Tabla3[],31,FALSE)="","#N/A",IFERROR(VLOOKUP(Tabla1[[#This Row],[Nombre del Contrato]],Tabla3[],31,FALSE),"#N/A")))</f>
        <v/>
      </c>
      <c r="G302" s="10" t="str">
        <f>IF(Tabla1[[#This Row],[Nombre del Contrato]]="","",IF(VLOOKUP(Tabla1[[#This Row],[Nombre del Contrato]],Tabla3[],20,FALSE)="","#N/A",IFERROR(VLOOKUP(Tabla1[[#This Row],[Nombre del Contrato]],Tabla3[],20,FALSE),"#N/A")))</f>
        <v/>
      </c>
      <c r="H302" s="47" t="str">
        <f>IF(Tabla1[[#This Row],[Nombre del Contrato]]="","",IF(VLOOKUP(Tabla1[[#This Row],[Nombre del Contrato]],Tabla3[],22,FALSE)="","#N/A",IFERROR(VLOOKUP(Tabla1[[#This Row],[Nombre del Contrato]],Tabla3[],22,FALSE),"#N/A")))</f>
        <v/>
      </c>
      <c r="I302" s="81"/>
      <c r="J302" s="81"/>
      <c r="K302" s="75"/>
      <c r="L302" s="10" t="str">
        <f>IF(Tabla1[[#This Row],[Nombre del Contrato]]="","",IF(VLOOKUP(Tabla1[[#This Row],[Nombre del Contrato]],Tabla3[],6,FALSE)="","#N/A",IFERROR(VLOOKUP(Tabla1[[#This Row],[Nombre del Contrato]],Tabla3[],6,FALSE),"#N/A")))</f>
        <v/>
      </c>
      <c r="M302" s="55" t="str">
        <f>IF(Tabla1[[#This Row],[Nombre del Contrato]]="","",IF(VLOOKUP(Tabla1[[#This Row],[Nombre del Contrato]],Tabla3[],19,FALSE)="","#N/A",IFERROR(VLOOKUP(Tabla1[[#This Row],[Nombre del Contrato]],Tabla3[],19,FALSE),"#N/A")))</f>
        <v/>
      </c>
      <c r="N302" s="75"/>
      <c r="O302" s="75"/>
      <c r="P302" s="75"/>
      <c r="Q302" s="75"/>
      <c r="R302" s="75"/>
      <c r="S302" s="75"/>
      <c r="T302" s="75"/>
      <c r="U302" s="75"/>
      <c r="V302" s="75"/>
      <c r="W302" s="75"/>
      <c r="X302" s="75"/>
      <c r="Y302" s="75"/>
      <c r="Z302" s="75"/>
      <c r="AA302" s="75"/>
      <c r="AB302" s="75"/>
      <c r="AC302" s="75"/>
      <c r="AD302" s="75" t="str">
        <f>IF(SUM(Tabla1[[#This Row],[Primera Infancia]:[Adulto Mayor]])=0,"",SUM(Tabla1[[#This Row],[Primera Infancia]:[Adulto Mayor]]))</f>
        <v/>
      </c>
      <c r="AE302" s="75"/>
      <c r="AF302" s="75"/>
      <c r="AG302" s="10"/>
      <c r="AH302" s="10"/>
      <c r="AI302" s="88"/>
      <c r="AJ302" s="88"/>
      <c r="AK302" s="88"/>
      <c r="AL302" s="88"/>
      <c r="AM302" s="88"/>
      <c r="AN302" s="75"/>
      <c r="AO302" s="89"/>
      <c r="AP302" s="93"/>
      <c r="AQ302" s="84"/>
    </row>
    <row r="303" spans="2:43" ht="39.950000000000003" customHeight="1" thickTop="1" thickBot="1" x14ac:dyDescent="0.3">
      <c r="B303" s="78"/>
      <c r="C303" s="75"/>
      <c r="D303" s="75"/>
      <c r="E303" s="75"/>
      <c r="F303" s="10" t="str">
        <f>IF(Tabla1[[#This Row],[Nombre del Contrato]]="","",IF(VLOOKUP(Tabla1[[#This Row],[Nombre del Contrato]],Tabla3[],31,FALSE)="","#N/A",IFERROR(VLOOKUP(Tabla1[[#This Row],[Nombre del Contrato]],Tabla3[],31,FALSE),"#N/A")))</f>
        <v/>
      </c>
      <c r="G303" s="10" t="str">
        <f>IF(Tabla1[[#This Row],[Nombre del Contrato]]="","",IF(VLOOKUP(Tabla1[[#This Row],[Nombre del Contrato]],Tabla3[],20,FALSE)="","#N/A",IFERROR(VLOOKUP(Tabla1[[#This Row],[Nombre del Contrato]],Tabla3[],20,FALSE),"#N/A")))</f>
        <v/>
      </c>
      <c r="H303" s="47" t="str">
        <f>IF(Tabla1[[#This Row],[Nombre del Contrato]]="","",IF(VLOOKUP(Tabla1[[#This Row],[Nombre del Contrato]],Tabla3[],22,FALSE)="","#N/A",IFERROR(VLOOKUP(Tabla1[[#This Row],[Nombre del Contrato]],Tabla3[],22,FALSE),"#N/A")))</f>
        <v/>
      </c>
      <c r="I303" s="81"/>
      <c r="J303" s="81"/>
      <c r="K303" s="75"/>
      <c r="L303" s="10" t="str">
        <f>IF(Tabla1[[#This Row],[Nombre del Contrato]]="","",IF(VLOOKUP(Tabla1[[#This Row],[Nombre del Contrato]],Tabla3[],6,FALSE)="","#N/A",IFERROR(VLOOKUP(Tabla1[[#This Row],[Nombre del Contrato]],Tabla3[],6,FALSE),"#N/A")))</f>
        <v/>
      </c>
      <c r="M303" s="55" t="str">
        <f>IF(Tabla1[[#This Row],[Nombre del Contrato]]="","",IF(VLOOKUP(Tabla1[[#This Row],[Nombre del Contrato]],Tabla3[],19,FALSE)="","#N/A",IFERROR(VLOOKUP(Tabla1[[#This Row],[Nombre del Contrato]],Tabla3[],19,FALSE),"#N/A")))</f>
        <v/>
      </c>
      <c r="N303" s="75"/>
      <c r="O303" s="75"/>
      <c r="P303" s="75"/>
      <c r="Q303" s="75"/>
      <c r="R303" s="75"/>
      <c r="S303" s="75"/>
      <c r="T303" s="75"/>
      <c r="U303" s="75"/>
      <c r="V303" s="75"/>
      <c r="W303" s="75"/>
      <c r="X303" s="75"/>
      <c r="Y303" s="75"/>
      <c r="Z303" s="75"/>
      <c r="AA303" s="75"/>
      <c r="AB303" s="75"/>
      <c r="AC303" s="75"/>
      <c r="AD303" s="75" t="str">
        <f>IF(SUM(Tabla1[[#This Row],[Primera Infancia]:[Adulto Mayor]])=0,"",SUM(Tabla1[[#This Row],[Primera Infancia]:[Adulto Mayor]]))</f>
        <v/>
      </c>
      <c r="AE303" s="75"/>
      <c r="AF303" s="75"/>
      <c r="AG303" s="10"/>
      <c r="AH303" s="10"/>
      <c r="AI303" s="88"/>
      <c r="AJ303" s="88"/>
      <c r="AK303" s="88"/>
      <c r="AL303" s="88"/>
      <c r="AM303" s="88"/>
      <c r="AN303" s="75"/>
      <c r="AO303" s="89"/>
      <c r="AP303" s="93"/>
      <c r="AQ303" s="84"/>
    </row>
    <row r="304" spans="2:43" ht="39.950000000000003" customHeight="1" thickTop="1" thickBot="1" x14ac:dyDescent="0.3">
      <c r="B304" s="78"/>
      <c r="C304" s="75"/>
      <c r="D304" s="75"/>
      <c r="E304" s="75"/>
      <c r="F304" s="10" t="str">
        <f>IF(Tabla1[[#This Row],[Nombre del Contrato]]="","",IF(VLOOKUP(Tabla1[[#This Row],[Nombre del Contrato]],Tabla3[],31,FALSE)="","#N/A",IFERROR(VLOOKUP(Tabla1[[#This Row],[Nombre del Contrato]],Tabla3[],31,FALSE),"#N/A")))</f>
        <v/>
      </c>
      <c r="G304" s="10" t="str">
        <f>IF(Tabla1[[#This Row],[Nombre del Contrato]]="","",IF(VLOOKUP(Tabla1[[#This Row],[Nombre del Contrato]],Tabla3[],20,FALSE)="","#N/A",IFERROR(VLOOKUP(Tabla1[[#This Row],[Nombre del Contrato]],Tabla3[],20,FALSE),"#N/A")))</f>
        <v/>
      </c>
      <c r="H304" s="47" t="str">
        <f>IF(Tabla1[[#This Row],[Nombre del Contrato]]="","",IF(VLOOKUP(Tabla1[[#This Row],[Nombre del Contrato]],Tabla3[],22,FALSE)="","#N/A",IFERROR(VLOOKUP(Tabla1[[#This Row],[Nombre del Contrato]],Tabla3[],22,FALSE),"#N/A")))</f>
        <v/>
      </c>
      <c r="I304" s="81"/>
      <c r="J304" s="81"/>
      <c r="K304" s="75"/>
      <c r="L304" s="10" t="str">
        <f>IF(Tabla1[[#This Row],[Nombre del Contrato]]="","",IF(VLOOKUP(Tabla1[[#This Row],[Nombre del Contrato]],Tabla3[],6,FALSE)="","#N/A",IFERROR(VLOOKUP(Tabla1[[#This Row],[Nombre del Contrato]],Tabla3[],6,FALSE),"#N/A")))</f>
        <v/>
      </c>
      <c r="M304" s="55" t="str">
        <f>IF(Tabla1[[#This Row],[Nombre del Contrato]]="","",IF(VLOOKUP(Tabla1[[#This Row],[Nombre del Contrato]],Tabla3[],19,FALSE)="","#N/A",IFERROR(VLOOKUP(Tabla1[[#This Row],[Nombre del Contrato]],Tabla3[],19,FALSE),"#N/A")))</f>
        <v/>
      </c>
      <c r="N304" s="75"/>
      <c r="O304" s="75"/>
      <c r="P304" s="75"/>
      <c r="Q304" s="75"/>
      <c r="R304" s="75"/>
      <c r="S304" s="75"/>
      <c r="T304" s="75"/>
      <c r="U304" s="75"/>
      <c r="V304" s="75"/>
      <c r="W304" s="75"/>
      <c r="X304" s="75"/>
      <c r="Y304" s="75"/>
      <c r="Z304" s="75"/>
      <c r="AA304" s="75"/>
      <c r="AB304" s="75"/>
      <c r="AC304" s="75"/>
      <c r="AD304" s="75" t="str">
        <f>IF(SUM(Tabla1[[#This Row],[Primera Infancia]:[Adulto Mayor]])=0,"",SUM(Tabla1[[#This Row],[Primera Infancia]:[Adulto Mayor]]))</f>
        <v/>
      </c>
      <c r="AE304" s="75"/>
      <c r="AF304" s="75"/>
      <c r="AG304" s="10"/>
      <c r="AH304" s="10"/>
      <c r="AI304" s="88"/>
      <c r="AJ304" s="88"/>
      <c r="AK304" s="88"/>
      <c r="AL304" s="88"/>
      <c r="AM304" s="88"/>
      <c r="AN304" s="75"/>
      <c r="AO304" s="89"/>
      <c r="AP304" s="93"/>
      <c r="AQ304" s="84"/>
    </row>
    <row r="305" spans="2:43" ht="39.950000000000003" customHeight="1" thickTop="1" thickBot="1" x14ac:dyDescent="0.3">
      <c r="B305" s="78"/>
      <c r="C305" s="75"/>
      <c r="D305" s="75"/>
      <c r="E305" s="75"/>
      <c r="F305" s="10" t="str">
        <f>IF(Tabla1[[#This Row],[Nombre del Contrato]]="","",IF(VLOOKUP(Tabla1[[#This Row],[Nombre del Contrato]],Tabla3[],31,FALSE)="","#N/A",IFERROR(VLOOKUP(Tabla1[[#This Row],[Nombre del Contrato]],Tabla3[],31,FALSE),"#N/A")))</f>
        <v/>
      </c>
      <c r="G305" s="10" t="str">
        <f>IF(Tabla1[[#This Row],[Nombre del Contrato]]="","",IF(VLOOKUP(Tabla1[[#This Row],[Nombre del Contrato]],Tabla3[],20,FALSE)="","#N/A",IFERROR(VLOOKUP(Tabla1[[#This Row],[Nombre del Contrato]],Tabla3[],20,FALSE),"#N/A")))</f>
        <v/>
      </c>
      <c r="H305" s="47" t="str">
        <f>IF(Tabla1[[#This Row],[Nombre del Contrato]]="","",IF(VLOOKUP(Tabla1[[#This Row],[Nombre del Contrato]],Tabla3[],22,FALSE)="","#N/A",IFERROR(VLOOKUP(Tabla1[[#This Row],[Nombre del Contrato]],Tabla3[],22,FALSE),"#N/A")))</f>
        <v/>
      </c>
      <c r="I305" s="81"/>
      <c r="J305" s="81"/>
      <c r="K305" s="75"/>
      <c r="L305" s="10" t="str">
        <f>IF(Tabla1[[#This Row],[Nombre del Contrato]]="","",IF(VLOOKUP(Tabla1[[#This Row],[Nombre del Contrato]],Tabla3[],6,FALSE)="","#N/A",IFERROR(VLOOKUP(Tabla1[[#This Row],[Nombre del Contrato]],Tabla3[],6,FALSE),"#N/A")))</f>
        <v/>
      </c>
      <c r="M305" s="55" t="str">
        <f>IF(Tabla1[[#This Row],[Nombre del Contrato]]="","",IF(VLOOKUP(Tabla1[[#This Row],[Nombre del Contrato]],Tabla3[],19,FALSE)="","#N/A",IFERROR(VLOOKUP(Tabla1[[#This Row],[Nombre del Contrato]],Tabla3[],19,FALSE),"#N/A")))</f>
        <v/>
      </c>
      <c r="N305" s="75"/>
      <c r="O305" s="75"/>
      <c r="P305" s="75"/>
      <c r="Q305" s="75"/>
      <c r="R305" s="75"/>
      <c r="S305" s="75"/>
      <c r="T305" s="75"/>
      <c r="U305" s="75"/>
      <c r="V305" s="75"/>
      <c r="W305" s="75"/>
      <c r="X305" s="75"/>
      <c r="Y305" s="75"/>
      <c r="Z305" s="75"/>
      <c r="AA305" s="75"/>
      <c r="AB305" s="75"/>
      <c r="AC305" s="75"/>
      <c r="AD305" s="75" t="str">
        <f>IF(SUM(Tabla1[[#This Row],[Primera Infancia]:[Adulto Mayor]])=0,"",SUM(Tabla1[[#This Row],[Primera Infancia]:[Adulto Mayor]]))</f>
        <v/>
      </c>
      <c r="AE305" s="75"/>
      <c r="AF305" s="75"/>
      <c r="AG305" s="10"/>
      <c r="AH305" s="10"/>
      <c r="AI305" s="88"/>
      <c r="AJ305" s="88"/>
      <c r="AK305" s="88"/>
      <c r="AL305" s="88"/>
      <c r="AM305" s="88"/>
      <c r="AN305" s="75"/>
      <c r="AO305" s="89"/>
      <c r="AP305" s="93"/>
      <c r="AQ305" s="84"/>
    </row>
    <row r="306" spans="2:43" ht="39.950000000000003" customHeight="1" thickTop="1" thickBot="1" x14ac:dyDescent="0.3">
      <c r="B306" s="78"/>
      <c r="C306" s="75"/>
      <c r="D306" s="75"/>
      <c r="E306" s="75"/>
      <c r="F306" s="10" t="str">
        <f>IF(Tabla1[[#This Row],[Nombre del Contrato]]="","",IF(VLOOKUP(Tabla1[[#This Row],[Nombre del Contrato]],Tabla3[],31,FALSE)="","#N/A",IFERROR(VLOOKUP(Tabla1[[#This Row],[Nombre del Contrato]],Tabla3[],31,FALSE),"#N/A")))</f>
        <v/>
      </c>
      <c r="G306" s="10" t="str">
        <f>IF(Tabla1[[#This Row],[Nombre del Contrato]]="","",IF(VLOOKUP(Tabla1[[#This Row],[Nombre del Contrato]],Tabla3[],20,FALSE)="","#N/A",IFERROR(VLOOKUP(Tabla1[[#This Row],[Nombre del Contrato]],Tabla3[],20,FALSE),"#N/A")))</f>
        <v/>
      </c>
      <c r="H306" s="47" t="str">
        <f>IF(Tabla1[[#This Row],[Nombre del Contrato]]="","",IF(VLOOKUP(Tabla1[[#This Row],[Nombre del Contrato]],Tabla3[],22,FALSE)="","#N/A",IFERROR(VLOOKUP(Tabla1[[#This Row],[Nombre del Contrato]],Tabla3[],22,FALSE),"#N/A")))</f>
        <v/>
      </c>
      <c r="I306" s="81"/>
      <c r="J306" s="81"/>
      <c r="K306" s="75"/>
      <c r="L306" s="10" t="str">
        <f>IF(Tabla1[[#This Row],[Nombre del Contrato]]="","",IF(VLOOKUP(Tabla1[[#This Row],[Nombre del Contrato]],Tabla3[],6,FALSE)="","#N/A",IFERROR(VLOOKUP(Tabla1[[#This Row],[Nombre del Contrato]],Tabla3[],6,FALSE),"#N/A")))</f>
        <v/>
      </c>
      <c r="M306" s="55" t="str">
        <f>IF(Tabla1[[#This Row],[Nombre del Contrato]]="","",IF(VLOOKUP(Tabla1[[#This Row],[Nombre del Contrato]],Tabla3[],19,FALSE)="","#N/A",IFERROR(VLOOKUP(Tabla1[[#This Row],[Nombre del Contrato]],Tabla3[],19,FALSE),"#N/A")))</f>
        <v/>
      </c>
      <c r="N306" s="75"/>
      <c r="O306" s="75"/>
      <c r="P306" s="75"/>
      <c r="Q306" s="75"/>
      <c r="R306" s="75"/>
      <c r="S306" s="75"/>
      <c r="T306" s="75"/>
      <c r="U306" s="75"/>
      <c r="V306" s="75"/>
      <c r="W306" s="75"/>
      <c r="X306" s="75"/>
      <c r="Y306" s="75"/>
      <c r="Z306" s="75"/>
      <c r="AA306" s="75"/>
      <c r="AB306" s="75"/>
      <c r="AC306" s="75"/>
      <c r="AD306" s="75" t="str">
        <f>IF(SUM(Tabla1[[#This Row],[Primera Infancia]:[Adulto Mayor]])=0,"",SUM(Tabla1[[#This Row],[Primera Infancia]:[Adulto Mayor]]))</f>
        <v/>
      </c>
      <c r="AE306" s="75"/>
      <c r="AF306" s="75"/>
      <c r="AG306" s="10"/>
      <c r="AH306" s="10"/>
      <c r="AI306" s="88"/>
      <c r="AJ306" s="88"/>
      <c r="AK306" s="88"/>
      <c r="AL306" s="88"/>
      <c r="AM306" s="88"/>
      <c r="AN306" s="75"/>
      <c r="AO306" s="89"/>
      <c r="AP306" s="93"/>
      <c r="AQ306" s="84"/>
    </row>
    <row r="307" spans="2:43" ht="39.950000000000003" customHeight="1" thickTop="1" thickBot="1" x14ac:dyDescent="0.3">
      <c r="B307" s="78"/>
      <c r="C307" s="75"/>
      <c r="D307" s="75"/>
      <c r="E307" s="75"/>
      <c r="F307" s="10" t="str">
        <f>IF(Tabla1[[#This Row],[Nombre del Contrato]]="","",IF(VLOOKUP(Tabla1[[#This Row],[Nombre del Contrato]],Tabla3[],31,FALSE)="","#N/A",IFERROR(VLOOKUP(Tabla1[[#This Row],[Nombre del Contrato]],Tabla3[],31,FALSE),"#N/A")))</f>
        <v/>
      </c>
      <c r="G307" s="10" t="str">
        <f>IF(Tabla1[[#This Row],[Nombre del Contrato]]="","",IF(VLOOKUP(Tabla1[[#This Row],[Nombre del Contrato]],Tabla3[],20,FALSE)="","#N/A",IFERROR(VLOOKUP(Tabla1[[#This Row],[Nombre del Contrato]],Tabla3[],20,FALSE),"#N/A")))</f>
        <v/>
      </c>
      <c r="H307" s="47" t="str">
        <f>IF(Tabla1[[#This Row],[Nombre del Contrato]]="","",IF(VLOOKUP(Tabla1[[#This Row],[Nombre del Contrato]],Tabla3[],22,FALSE)="","#N/A",IFERROR(VLOOKUP(Tabla1[[#This Row],[Nombre del Contrato]],Tabla3[],22,FALSE),"#N/A")))</f>
        <v/>
      </c>
      <c r="I307" s="81"/>
      <c r="J307" s="81"/>
      <c r="K307" s="75"/>
      <c r="L307" s="10" t="str">
        <f>IF(Tabla1[[#This Row],[Nombre del Contrato]]="","",IF(VLOOKUP(Tabla1[[#This Row],[Nombre del Contrato]],Tabla3[],6,FALSE)="","#N/A",IFERROR(VLOOKUP(Tabla1[[#This Row],[Nombre del Contrato]],Tabla3[],6,FALSE),"#N/A")))</f>
        <v/>
      </c>
      <c r="M307" s="55" t="str">
        <f>IF(Tabla1[[#This Row],[Nombre del Contrato]]="","",IF(VLOOKUP(Tabla1[[#This Row],[Nombre del Contrato]],Tabla3[],19,FALSE)="","#N/A",IFERROR(VLOOKUP(Tabla1[[#This Row],[Nombre del Contrato]],Tabla3[],19,FALSE),"#N/A")))</f>
        <v/>
      </c>
      <c r="N307" s="75"/>
      <c r="O307" s="75"/>
      <c r="P307" s="75"/>
      <c r="Q307" s="75"/>
      <c r="R307" s="75"/>
      <c r="S307" s="75"/>
      <c r="T307" s="75"/>
      <c r="U307" s="75"/>
      <c r="V307" s="75"/>
      <c r="W307" s="75"/>
      <c r="X307" s="75"/>
      <c r="Y307" s="75"/>
      <c r="Z307" s="75"/>
      <c r="AA307" s="75"/>
      <c r="AB307" s="75"/>
      <c r="AC307" s="75"/>
      <c r="AD307" s="75" t="str">
        <f>IF(SUM(Tabla1[[#This Row],[Primera Infancia]:[Adulto Mayor]])=0,"",SUM(Tabla1[[#This Row],[Primera Infancia]:[Adulto Mayor]]))</f>
        <v/>
      </c>
      <c r="AE307" s="75"/>
      <c r="AF307" s="75"/>
      <c r="AG307" s="10"/>
      <c r="AH307" s="10"/>
      <c r="AI307" s="88"/>
      <c r="AJ307" s="88"/>
      <c r="AK307" s="88"/>
      <c r="AL307" s="88"/>
      <c r="AM307" s="88"/>
      <c r="AN307" s="75"/>
      <c r="AO307" s="89"/>
      <c r="AP307" s="93"/>
      <c r="AQ307" s="84"/>
    </row>
    <row r="308" spans="2:43" ht="39.950000000000003" customHeight="1" thickTop="1" thickBot="1" x14ac:dyDescent="0.3">
      <c r="B308" s="78"/>
      <c r="C308" s="75"/>
      <c r="D308" s="75"/>
      <c r="E308" s="75"/>
      <c r="F308" s="10" t="str">
        <f>IF(Tabla1[[#This Row],[Nombre del Contrato]]="","",IF(VLOOKUP(Tabla1[[#This Row],[Nombre del Contrato]],Tabla3[],31,FALSE)="","#N/A",IFERROR(VLOOKUP(Tabla1[[#This Row],[Nombre del Contrato]],Tabla3[],31,FALSE),"#N/A")))</f>
        <v/>
      </c>
      <c r="G308" s="10" t="str">
        <f>IF(Tabla1[[#This Row],[Nombre del Contrato]]="","",IF(VLOOKUP(Tabla1[[#This Row],[Nombre del Contrato]],Tabla3[],20,FALSE)="","#N/A",IFERROR(VLOOKUP(Tabla1[[#This Row],[Nombre del Contrato]],Tabla3[],20,FALSE),"#N/A")))</f>
        <v/>
      </c>
      <c r="H308" s="47" t="str">
        <f>IF(Tabla1[[#This Row],[Nombre del Contrato]]="","",IF(VLOOKUP(Tabla1[[#This Row],[Nombre del Contrato]],Tabla3[],22,FALSE)="","#N/A",IFERROR(VLOOKUP(Tabla1[[#This Row],[Nombre del Contrato]],Tabla3[],22,FALSE),"#N/A")))</f>
        <v/>
      </c>
      <c r="I308" s="81"/>
      <c r="J308" s="81"/>
      <c r="K308" s="75"/>
      <c r="L308" s="10" t="str">
        <f>IF(Tabla1[[#This Row],[Nombre del Contrato]]="","",IF(VLOOKUP(Tabla1[[#This Row],[Nombre del Contrato]],Tabla3[],6,FALSE)="","#N/A",IFERROR(VLOOKUP(Tabla1[[#This Row],[Nombre del Contrato]],Tabla3[],6,FALSE),"#N/A")))</f>
        <v/>
      </c>
      <c r="M308" s="55" t="str">
        <f>IF(Tabla1[[#This Row],[Nombre del Contrato]]="","",IF(VLOOKUP(Tabla1[[#This Row],[Nombre del Contrato]],Tabla3[],19,FALSE)="","#N/A",IFERROR(VLOOKUP(Tabla1[[#This Row],[Nombre del Contrato]],Tabla3[],19,FALSE),"#N/A")))</f>
        <v/>
      </c>
      <c r="N308" s="75"/>
      <c r="O308" s="75"/>
      <c r="P308" s="75"/>
      <c r="Q308" s="75"/>
      <c r="R308" s="75"/>
      <c r="S308" s="75"/>
      <c r="T308" s="75"/>
      <c r="U308" s="75"/>
      <c r="V308" s="75"/>
      <c r="W308" s="75"/>
      <c r="X308" s="75"/>
      <c r="Y308" s="75"/>
      <c r="Z308" s="75"/>
      <c r="AA308" s="75"/>
      <c r="AB308" s="75"/>
      <c r="AC308" s="75"/>
      <c r="AD308" s="75" t="str">
        <f>IF(SUM(Tabla1[[#This Row],[Primera Infancia]:[Adulto Mayor]])=0,"",SUM(Tabla1[[#This Row],[Primera Infancia]:[Adulto Mayor]]))</f>
        <v/>
      </c>
      <c r="AE308" s="75"/>
      <c r="AF308" s="75"/>
      <c r="AG308" s="10"/>
      <c r="AH308" s="10"/>
      <c r="AI308" s="88"/>
      <c r="AJ308" s="88"/>
      <c r="AK308" s="88"/>
      <c r="AL308" s="88"/>
      <c r="AM308" s="88"/>
      <c r="AN308" s="75"/>
      <c r="AO308" s="89"/>
      <c r="AP308" s="93"/>
      <c r="AQ308" s="84"/>
    </row>
    <row r="309" spans="2:43" ht="39.950000000000003" customHeight="1" thickTop="1" thickBot="1" x14ac:dyDescent="0.3">
      <c r="B309" s="78"/>
      <c r="C309" s="75"/>
      <c r="D309" s="75"/>
      <c r="E309" s="75"/>
      <c r="F309" s="10" t="str">
        <f>IF(Tabla1[[#This Row],[Nombre del Contrato]]="","",IF(VLOOKUP(Tabla1[[#This Row],[Nombre del Contrato]],Tabla3[],31,FALSE)="","#N/A",IFERROR(VLOOKUP(Tabla1[[#This Row],[Nombre del Contrato]],Tabla3[],31,FALSE),"#N/A")))</f>
        <v/>
      </c>
      <c r="G309" s="10" t="str">
        <f>IF(Tabla1[[#This Row],[Nombre del Contrato]]="","",IF(VLOOKUP(Tabla1[[#This Row],[Nombre del Contrato]],Tabla3[],20,FALSE)="","#N/A",IFERROR(VLOOKUP(Tabla1[[#This Row],[Nombre del Contrato]],Tabla3[],20,FALSE),"#N/A")))</f>
        <v/>
      </c>
      <c r="H309" s="47" t="str">
        <f>IF(Tabla1[[#This Row],[Nombre del Contrato]]="","",IF(VLOOKUP(Tabla1[[#This Row],[Nombre del Contrato]],Tabla3[],22,FALSE)="","#N/A",IFERROR(VLOOKUP(Tabla1[[#This Row],[Nombre del Contrato]],Tabla3[],22,FALSE),"#N/A")))</f>
        <v/>
      </c>
      <c r="I309" s="81"/>
      <c r="J309" s="81"/>
      <c r="K309" s="75"/>
      <c r="L309" s="10" t="str">
        <f>IF(Tabla1[[#This Row],[Nombre del Contrato]]="","",IF(VLOOKUP(Tabla1[[#This Row],[Nombre del Contrato]],Tabla3[],6,FALSE)="","#N/A",IFERROR(VLOOKUP(Tabla1[[#This Row],[Nombre del Contrato]],Tabla3[],6,FALSE),"#N/A")))</f>
        <v/>
      </c>
      <c r="M309" s="55" t="str">
        <f>IF(Tabla1[[#This Row],[Nombre del Contrato]]="","",IF(VLOOKUP(Tabla1[[#This Row],[Nombre del Contrato]],Tabla3[],19,FALSE)="","#N/A",IFERROR(VLOOKUP(Tabla1[[#This Row],[Nombre del Contrato]],Tabla3[],19,FALSE),"#N/A")))</f>
        <v/>
      </c>
      <c r="N309" s="75"/>
      <c r="O309" s="75"/>
      <c r="P309" s="75"/>
      <c r="Q309" s="75"/>
      <c r="R309" s="75"/>
      <c r="S309" s="75"/>
      <c r="T309" s="75"/>
      <c r="U309" s="75"/>
      <c r="V309" s="75"/>
      <c r="W309" s="75"/>
      <c r="X309" s="75"/>
      <c r="Y309" s="75"/>
      <c r="Z309" s="75"/>
      <c r="AA309" s="75"/>
      <c r="AB309" s="75"/>
      <c r="AC309" s="75"/>
      <c r="AD309" s="75" t="str">
        <f>IF(SUM(Tabla1[[#This Row],[Primera Infancia]:[Adulto Mayor]])=0,"",SUM(Tabla1[[#This Row],[Primera Infancia]:[Adulto Mayor]]))</f>
        <v/>
      </c>
      <c r="AE309" s="75"/>
      <c r="AF309" s="75"/>
      <c r="AG309" s="10"/>
      <c r="AH309" s="10"/>
      <c r="AI309" s="88"/>
      <c r="AJ309" s="88"/>
      <c r="AK309" s="88"/>
      <c r="AL309" s="88"/>
      <c r="AM309" s="88"/>
      <c r="AN309" s="75"/>
      <c r="AO309" s="89"/>
      <c r="AP309" s="93"/>
      <c r="AQ309" s="84"/>
    </row>
    <row r="310" spans="2:43" ht="39.950000000000003" customHeight="1" thickTop="1" thickBot="1" x14ac:dyDescent="0.3">
      <c r="B310" s="78"/>
      <c r="C310" s="75"/>
      <c r="D310" s="75"/>
      <c r="E310" s="75"/>
      <c r="F310" s="10" t="str">
        <f>IF(Tabla1[[#This Row],[Nombre del Contrato]]="","",IF(VLOOKUP(Tabla1[[#This Row],[Nombre del Contrato]],Tabla3[],31,FALSE)="","#N/A",IFERROR(VLOOKUP(Tabla1[[#This Row],[Nombre del Contrato]],Tabla3[],31,FALSE),"#N/A")))</f>
        <v/>
      </c>
      <c r="G310" s="10" t="str">
        <f>IF(Tabla1[[#This Row],[Nombre del Contrato]]="","",IF(VLOOKUP(Tabla1[[#This Row],[Nombre del Contrato]],Tabla3[],20,FALSE)="","#N/A",IFERROR(VLOOKUP(Tabla1[[#This Row],[Nombre del Contrato]],Tabla3[],20,FALSE),"#N/A")))</f>
        <v/>
      </c>
      <c r="H310" s="47" t="str">
        <f>IF(Tabla1[[#This Row],[Nombre del Contrato]]="","",IF(VLOOKUP(Tabla1[[#This Row],[Nombre del Contrato]],Tabla3[],22,FALSE)="","#N/A",IFERROR(VLOOKUP(Tabla1[[#This Row],[Nombre del Contrato]],Tabla3[],22,FALSE),"#N/A")))</f>
        <v/>
      </c>
      <c r="I310" s="81"/>
      <c r="J310" s="81"/>
      <c r="K310" s="75"/>
      <c r="L310" s="10" t="str">
        <f>IF(Tabla1[[#This Row],[Nombre del Contrato]]="","",IF(VLOOKUP(Tabla1[[#This Row],[Nombre del Contrato]],Tabla3[],6,FALSE)="","#N/A",IFERROR(VLOOKUP(Tabla1[[#This Row],[Nombre del Contrato]],Tabla3[],6,FALSE),"#N/A")))</f>
        <v/>
      </c>
      <c r="M310" s="55" t="str">
        <f>IF(Tabla1[[#This Row],[Nombre del Contrato]]="","",IF(VLOOKUP(Tabla1[[#This Row],[Nombre del Contrato]],Tabla3[],19,FALSE)="","#N/A",IFERROR(VLOOKUP(Tabla1[[#This Row],[Nombre del Contrato]],Tabla3[],19,FALSE),"#N/A")))</f>
        <v/>
      </c>
      <c r="N310" s="75"/>
      <c r="O310" s="75"/>
      <c r="P310" s="75"/>
      <c r="Q310" s="75"/>
      <c r="R310" s="75"/>
      <c r="S310" s="75"/>
      <c r="T310" s="75"/>
      <c r="U310" s="75"/>
      <c r="V310" s="75"/>
      <c r="W310" s="75"/>
      <c r="X310" s="75"/>
      <c r="Y310" s="75"/>
      <c r="Z310" s="75"/>
      <c r="AA310" s="75"/>
      <c r="AB310" s="75"/>
      <c r="AC310" s="75"/>
      <c r="AD310" s="75" t="str">
        <f>IF(SUM(Tabla1[[#This Row],[Primera Infancia]:[Adulto Mayor]])=0,"",SUM(Tabla1[[#This Row],[Primera Infancia]:[Adulto Mayor]]))</f>
        <v/>
      </c>
      <c r="AE310" s="75"/>
      <c r="AF310" s="75"/>
      <c r="AG310" s="10"/>
      <c r="AH310" s="10"/>
      <c r="AI310" s="88"/>
      <c r="AJ310" s="88"/>
      <c r="AK310" s="88"/>
      <c r="AL310" s="88"/>
      <c r="AM310" s="88"/>
      <c r="AN310" s="75"/>
      <c r="AO310" s="89"/>
      <c r="AP310" s="93"/>
      <c r="AQ310" s="84"/>
    </row>
    <row r="311" spans="2:43" ht="39.950000000000003" customHeight="1" thickTop="1" thickBot="1" x14ac:dyDescent="0.3">
      <c r="B311" s="78"/>
      <c r="C311" s="75"/>
      <c r="D311" s="75"/>
      <c r="E311" s="75"/>
      <c r="F311" s="10" t="str">
        <f>IF(Tabla1[[#This Row],[Nombre del Contrato]]="","",IF(VLOOKUP(Tabla1[[#This Row],[Nombre del Contrato]],Tabla3[],31,FALSE)="","#N/A",IFERROR(VLOOKUP(Tabla1[[#This Row],[Nombre del Contrato]],Tabla3[],31,FALSE),"#N/A")))</f>
        <v/>
      </c>
      <c r="G311" s="10" t="str">
        <f>IF(Tabla1[[#This Row],[Nombre del Contrato]]="","",IF(VLOOKUP(Tabla1[[#This Row],[Nombre del Contrato]],Tabla3[],20,FALSE)="","#N/A",IFERROR(VLOOKUP(Tabla1[[#This Row],[Nombre del Contrato]],Tabla3[],20,FALSE),"#N/A")))</f>
        <v/>
      </c>
      <c r="H311" s="47" t="str">
        <f>IF(Tabla1[[#This Row],[Nombre del Contrato]]="","",IF(VLOOKUP(Tabla1[[#This Row],[Nombre del Contrato]],Tabla3[],22,FALSE)="","#N/A",IFERROR(VLOOKUP(Tabla1[[#This Row],[Nombre del Contrato]],Tabla3[],22,FALSE),"#N/A")))</f>
        <v/>
      </c>
      <c r="I311" s="81"/>
      <c r="J311" s="81"/>
      <c r="K311" s="75"/>
      <c r="L311" s="10" t="str">
        <f>IF(Tabla1[[#This Row],[Nombre del Contrato]]="","",IF(VLOOKUP(Tabla1[[#This Row],[Nombre del Contrato]],Tabla3[],6,FALSE)="","#N/A",IFERROR(VLOOKUP(Tabla1[[#This Row],[Nombre del Contrato]],Tabla3[],6,FALSE),"#N/A")))</f>
        <v/>
      </c>
      <c r="M311" s="55" t="str">
        <f>IF(Tabla1[[#This Row],[Nombre del Contrato]]="","",IF(VLOOKUP(Tabla1[[#This Row],[Nombre del Contrato]],Tabla3[],19,FALSE)="","#N/A",IFERROR(VLOOKUP(Tabla1[[#This Row],[Nombre del Contrato]],Tabla3[],19,FALSE),"#N/A")))</f>
        <v/>
      </c>
      <c r="N311" s="75"/>
      <c r="O311" s="75"/>
      <c r="P311" s="75"/>
      <c r="Q311" s="75"/>
      <c r="R311" s="75"/>
      <c r="S311" s="75"/>
      <c r="T311" s="75"/>
      <c r="U311" s="75"/>
      <c r="V311" s="75"/>
      <c r="W311" s="75"/>
      <c r="X311" s="75"/>
      <c r="Y311" s="75"/>
      <c r="Z311" s="75"/>
      <c r="AA311" s="75"/>
      <c r="AB311" s="75"/>
      <c r="AC311" s="75"/>
      <c r="AD311" s="75" t="str">
        <f>IF(SUM(Tabla1[[#This Row],[Primera Infancia]:[Adulto Mayor]])=0,"",SUM(Tabla1[[#This Row],[Primera Infancia]:[Adulto Mayor]]))</f>
        <v/>
      </c>
      <c r="AE311" s="75"/>
      <c r="AF311" s="75"/>
      <c r="AG311" s="10"/>
      <c r="AH311" s="10"/>
      <c r="AI311" s="88"/>
      <c r="AJ311" s="88"/>
      <c r="AK311" s="88"/>
      <c r="AL311" s="88"/>
      <c r="AM311" s="88"/>
      <c r="AN311" s="75"/>
      <c r="AO311" s="89"/>
      <c r="AP311" s="93"/>
      <c r="AQ311" s="84"/>
    </row>
    <row r="312" spans="2:43" ht="39.950000000000003" customHeight="1" thickTop="1" thickBot="1" x14ac:dyDescent="0.3">
      <c r="B312" s="78"/>
      <c r="C312" s="75"/>
      <c r="D312" s="75"/>
      <c r="E312" s="75"/>
      <c r="F312" s="10" t="str">
        <f>IF(Tabla1[[#This Row],[Nombre del Contrato]]="","",IF(VLOOKUP(Tabla1[[#This Row],[Nombre del Contrato]],Tabla3[],31,FALSE)="","#N/A",IFERROR(VLOOKUP(Tabla1[[#This Row],[Nombre del Contrato]],Tabla3[],31,FALSE),"#N/A")))</f>
        <v/>
      </c>
      <c r="G312" s="10" t="str">
        <f>IF(Tabla1[[#This Row],[Nombre del Contrato]]="","",IF(VLOOKUP(Tabla1[[#This Row],[Nombre del Contrato]],Tabla3[],20,FALSE)="","#N/A",IFERROR(VLOOKUP(Tabla1[[#This Row],[Nombre del Contrato]],Tabla3[],20,FALSE),"#N/A")))</f>
        <v/>
      </c>
      <c r="H312" s="47" t="str">
        <f>IF(Tabla1[[#This Row],[Nombre del Contrato]]="","",IF(VLOOKUP(Tabla1[[#This Row],[Nombre del Contrato]],Tabla3[],22,FALSE)="","#N/A",IFERROR(VLOOKUP(Tabla1[[#This Row],[Nombre del Contrato]],Tabla3[],22,FALSE),"#N/A")))</f>
        <v/>
      </c>
      <c r="I312" s="81"/>
      <c r="J312" s="81"/>
      <c r="K312" s="75"/>
      <c r="L312" s="10" t="str">
        <f>IF(Tabla1[[#This Row],[Nombre del Contrato]]="","",IF(VLOOKUP(Tabla1[[#This Row],[Nombre del Contrato]],Tabla3[],6,FALSE)="","#N/A",IFERROR(VLOOKUP(Tabla1[[#This Row],[Nombre del Contrato]],Tabla3[],6,FALSE),"#N/A")))</f>
        <v/>
      </c>
      <c r="M312" s="55" t="str">
        <f>IF(Tabla1[[#This Row],[Nombre del Contrato]]="","",IF(VLOOKUP(Tabla1[[#This Row],[Nombre del Contrato]],Tabla3[],19,FALSE)="","#N/A",IFERROR(VLOOKUP(Tabla1[[#This Row],[Nombre del Contrato]],Tabla3[],19,FALSE),"#N/A")))</f>
        <v/>
      </c>
      <c r="N312" s="75"/>
      <c r="O312" s="75"/>
      <c r="P312" s="75"/>
      <c r="Q312" s="75"/>
      <c r="R312" s="75"/>
      <c r="S312" s="75"/>
      <c r="T312" s="75"/>
      <c r="U312" s="75"/>
      <c r="V312" s="75"/>
      <c r="W312" s="75"/>
      <c r="X312" s="75"/>
      <c r="Y312" s="75"/>
      <c r="Z312" s="75"/>
      <c r="AA312" s="75"/>
      <c r="AB312" s="75"/>
      <c r="AC312" s="75"/>
      <c r="AD312" s="75" t="str">
        <f>IF(SUM(Tabla1[[#This Row],[Primera Infancia]:[Adulto Mayor]])=0,"",SUM(Tabla1[[#This Row],[Primera Infancia]:[Adulto Mayor]]))</f>
        <v/>
      </c>
      <c r="AE312" s="75"/>
      <c r="AF312" s="75"/>
      <c r="AG312" s="10"/>
      <c r="AH312" s="10"/>
      <c r="AI312" s="88"/>
      <c r="AJ312" s="88"/>
      <c r="AK312" s="88"/>
      <c r="AL312" s="88"/>
      <c r="AM312" s="88"/>
      <c r="AN312" s="75"/>
      <c r="AO312" s="89"/>
      <c r="AP312" s="93"/>
      <c r="AQ312" s="84"/>
    </row>
    <row r="313" spans="2:43" ht="39.950000000000003" customHeight="1" thickTop="1" thickBot="1" x14ac:dyDescent="0.3">
      <c r="B313" s="78"/>
      <c r="C313" s="75"/>
      <c r="D313" s="75"/>
      <c r="E313" s="75"/>
      <c r="F313" s="10" t="str">
        <f>IF(Tabla1[[#This Row],[Nombre del Contrato]]="","",IF(VLOOKUP(Tabla1[[#This Row],[Nombre del Contrato]],Tabla3[],31,FALSE)="","#N/A",IFERROR(VLOOKUP(Tabla1[[#This Row],[Nombre del Contrato]],Tabla3[],31,FALSE),"#N/A")))</f>
        <v/>
      </c>
      <c r="G313" s="10" t="str">
        <f>IF(Tabla1[[#This Row],[Nombre del Contrato]]="","",IF(VLOOKUP(Tabla1[[#This Row],[Nombre del Contrato]],Tabla3[],20,FALSE)="","#N/A",IFERROR(VLOOKUP(Tabla1[[#This Row],[Nombre del Contrato]],Tabla3[],20,FALSE),"#N/A")))</f>
        <v/>
      </c>
      <c r="H313" s="47" t="str">
        <f>IF(Tabla1[[#This Row],[Nombre del Contrato]]="","",IF(VLOOKUP(Tabla1[[#This Row],[Nombre del Contrato]],Tabla3[],22,FALSE)="","#N/A",IFERROR(VLOOKUP(Tabla1[[#This Row],[Nombre del Contrato]],Tabla3[],22,FALSE),"#N/A")))</f>
        <v/>
      </c>
      <c r="I313" s="81"/>
      <c r="J313" s="81"/>
      <c r="K313" s="75"/>
      <c r="L313" s="10" t="str">
        <f>IF(Tabla1[[#This Row],[Nombre del Contrato]]="","",IF(VLOOKUP(Tabla1[[#This Row],[Nombre del Contrato]],Tabla3[],6,FALSE)="","#N/A",IFERROR(VLOOKUP(Tabla1[[#This Row],[Nombre del Contrato]],Tabla3[],6,FALSE),"#N/A")))</f>
        <v/>
      </c>
      <c r="M313" s="55" t="str">
        <f>IF(Tabla1[[#This Row],[Nombre del Contrato]]="","",IF(VLOOKUP(Tabla1[[#This Row],[Nombre del Contrato]],Tabla3[],19,FALSE)="","#N/A",IFERROR(VLOOKUP(Tabla1[[#This Row],[Nombre del Contrato]],Tabla3[],19,FALSE),"#N/A")))</f>
        <v/>
      </c>
      <c r="N313" s="75"/>
      <c r="O313" s="75"/>
      <c r="P313" s="75"/>
      <c r="Q313" s="75"/>
      <c r="R313" s="75"/>
      <c r="S313" s="75"/>
      <c r="T313" s="75"/>
      <c r="U313" s="75"/>
      <c r="V313" s="75"/>
      <c r="W313" s="75"/>
      <c r="X313" s="75"/>
      <c r="Y313" s="75"/>
      <c r="Z313" s="75"/>
      <c r="AA313" s="75"/>
      <c r="AB313" s="75"/>
      <c r="AC313" s="75"/>
      <c r="AD313" s="75" t="str">
        <f>IF(SUM(Tabla1[[#This Row],[Primera Infancia]:[Adulto Mayor]])=0,"",SUM(Tabla1[[#This Row],[Primera Infancia]:[Adulto Mayor]]))</f>
        <v/>
      </c>
      <c r="AE313" s="75"/>
      <c r="AF313" s="75"/>
      <c r="AG313" s="10"/>
      <c r="AH313" s="10"/>
      <c r="AI313" s="88"/>
      <c r="AJ313" s="88"/>
      <c r="AK313" s="88"/>
      <c r="AL313" s="88"/>
      <c r="AM313" s="88"/>
      <c r="AN313" s="75"/>
      <c r="AO313" s="89"/>
      <c r="AP313" s="93"/>
      <c r="AQ313" s="84"/>
    </row>
    <row r="314" spans="2:43" ht="39.950000000000003" customHeight="1" thickTop="1" thickBot="1" x14ac:dyDescent="0.3">
      <c r="B314" s="78"/>
      <c r="C314" s="75"/>
      <c r="D314" s="75"/>
      <c r="E314" s="75"/>
      <c r="F314" s="10" t="str">
        <f>IF(Tabla1[[#This Row],[Nombre del Contrato]]="","",IF(VLOOKUP(Tabla1[[#This Row],[Nombre del Contrato]],Tabla3[],31,FALSE)="","#N/A",IFERROR(VLOOKUP(Tabla1[[#This Row],[Nombre del Contrato]],Tabla3[],31,FALSE),"#N/A")))</f>
        <v/>
      </c>
      <c r="G314" s="10" t="str">
        <f>IF(Tabla1[[#This Row],[Nombre del Contrato]]="","",IF(VLOOKUP(Tabla1[[#This Row],[Nombre del Contrato]],Tabla3[],20,FALSE)="","#N/A",IFERROR(VLOOKUP(Tabla1[[#This Row],[Nombre del Contrato]],Tabla3[],20,FALSE),"#N/A")))</f>
        <v/>
      </c>
      <c r="H314" s="47" t="str">
        <f>IF(Tabla1[[#This Row],[Nombre del Contrato]]="","",IF(VLOOKUP(Tabla1[[#This Row],[Nombre del Contrato]],Tabla3[],22,FALSE)="","#N/A",IFERROR(VLOOKUP(Tabla1[[#This Row],[Nombre del Contrato]],Tabla3[],22,FALSE),"#N/A")))</f>
        <v/>
      </c>
      <c r="I314" s="81"/>
      <c r="J314" s="81"/>
      <c r="K314" s="75"/>
      <c r="L314" s="10" t="str">
        <f>IF(Tabla1[[#This Row],[Nombre del Contrato]]="","",IF(VLOOKUP(Tabla1[[#This Row],[Nombre del Contrato]],Tabla3[],6,FALSE)="","#N/A",IFERROR(VLOOKUP(Tabla1[[#This Row],[Nombre del Contrato]],Tabla3[],6,FALSE),"#N/A")))</f>
        <v/>
      </c>
      <c r="M314" s="55" t="str">
        <f>IF(Tabla1[[#This Row],[Nombre del Contrato]]="","",IF(VLOOKUP(Tabla1[[#This Row],[Nombre del Contrato]],Tabla3[],19,FALSE)="","#N/A",IFERROR(VLOOKUP(Tabla1[[#This Row],[Nombre del Contrato]],Tabla3[],19,FALSE),"#N/A")))</f>
        <v/>
      </c>
      <c r="N314" s="75"/>
      <c r="O314" s="75"/>
      <c r="P314" s="75"/>
      <c r="Q314" s="75"/>
      <c r="R314" s="75"/>
      <c r="S314" s="75"/>
      <c r="T314" s="75"/>
      <c r="U314" s="75"/>
      <c r="V314" s="75"/>
      <c r="W314" s="75"/>
      <c r="X314" s="75"/>
      <c r="Y314" s="75"/>
      <c r="Z314" s="75"/>
      <c r="AA314" s="75"/>
      <c r="AB314" s="75"/>
      <c r="AC314" s="75"/>
      <c r="AD314" s="75" t="str">
        <f>IF(SUM(Tabla1[[#This Row],[Primera Infancia]:[Adulto Mayor]])=0,"",SUM(Tabla1[[#This Row],[Primera Infancia]:[Adulto Mayor]]))</f>
        <v/>
      </c>
      <c r="AE314" s="75"/>
      <c r="AF314" s="75"/>
      <c r="AG314" s="10"/>
      <c r="AH314" s="10"/>
      <c r="AI314" s="88"/>
      <c r="AJ314" s="88"/>
      <c r="AK314" s="88"/>
      <c r="AL314" s="88"/>
      <c r="AM314" s="88"/>
      <c r="AN314" s="75"/>
      <c r="AO314" s="89"/>
      <c r="AP314" s="93"/>
      <c r="AQ314" s="84"/>
    </row>
    <row r="315" spans="2:43" ht="39.950000000000003" customHeight="1" thickTop="1" thickBot="1" x14ac:dyDescent="0.3">
      <c r="B315" s="78"/>
      <c r="C315" s="75"/>
      <c r="D315" s="75"/>
      <c r="E315" s="75"/>
      <c r="F315" s="10" t="str">
        <f>IF(Tabla1[[#This Row],[Nombre del Contrato]]="","",IF(VLOOKUP(Tabla1[[#This Row],[Nombre del Contrato]],Tabla3[],31,FALSE)="","#N/A",IFERROR(VLOOKUP(Tabla1[[#This Row],[Nombre del Contrato]],Tabla3[],31,FALSE),"#N/A")))</f>
        <v/>
      </c>
      <c r="G315" s="10" t="str">
        <f>IF(Tabla1[[#This Row],[Nombre del Contrato]]="","",IF(VLOOKUP(Tabla1[[#This Row],[Nombre del Contrato]],Tabla3[],20,FALSE)="","#N/A",IFERROR(VLOOKUP(Tabla1[[#This Row],[Nombre del Contrato]],Tabla3[],20,FALSE),"#N/A")))</f>
        <v/>
      </c>
      <c r="H315" s="47" t="str">
        <f>IF(Tabla1[[#This Row],[Nombre del Contrato]]="","",IF(VLOOKUP(Tabla1[[#This Row],[Nombre del Contrato]],Tabla3[],22,FALSE)="","#N/A",IFERROR(VLOOKUP(Tabla1[[#This Row],[Nombre del Contrato]],Tabla3[],22,FALSE),"#N/A")))</f>
        <v/>
      </c>
      <c r="I315" s="81"/>
      <c r="J315" s="81"/>
      <c r="K315" s="75"/>
      <c r="L315" s="10" t="str">
        <f>IF(Tabla1[[#This Row],[Nombre del Contrato]]="","",IF(VLOOKUP(Tabla1[[#This Row],[Nombre del Contrato]],Tabla3[],6,FALSE)="","#N/A",IFERROR(VLOOKUP(Tabla1[[#This Row],[Nombre del Contrato]],Tabla3[],6,FALSE),"#N/A")))</f>
        <v/>
      </c>
      <c r="M315" s="55" t="str">
        <f>IF(Tabla1[[#This Row],[Nombre del Contrato]]="","",IF(VLOOKUP(Tabla1[[#This Row],[Nombre del Contrato]],Tabla3[],19,FALSE)="","#N/A",IFERROR(VLOOKUP(Tabla1[[#This Row],[Nombre del Contrato]],Tabla3[],19,FALSE),"#N/A")))</f>
        <v/>
      </c>
      <c r="N315" s="75"/>
      <c r="O315" s="75"/>
      <c r="P315" s="75"/>
      <c r="Q315" s="75"/>
      <c r="R315" s="75"/>
      <c r="S315" s="75"/>
      <c r="T315" s="75"/>
      <c r="U315" s="75"/>
      <c r="V315" s="75"/>
      <c r="W315" s="75"/>
      <c r="X315" s="75"/>
      <c r="Y315" s="75"/>
      <c r="Z315" s="75"/>
      <c r="AA315" s="75"/>
      <c r="AB315" s="75"/>
      <c r="AC315" s="75"/>
      <c r="AD315" s="75" t="str">
        <f>IF(SUM(Tabla1[[#This Row],[Primera Infancia]:[Adulto Mayor]])=0,"",SUM(Tabla1[[#This Row],[Primera Infancia]:[Adulto Mayor]]))</f>
        <v/>
      </c>
      <c r="AE315" s="75"/>
      <c r="AF315" s="75"/>
      <c r="AG315" s="10"/>
      <c r="AH315" s="10"/>
      <c r="AI315" s="88"/>
      <c r="AJ315" s="88"/>
      <c r="AK315" s="88"/>
      <c r="AL315" s="88"/>
      <c r="AM315" s="88"/>
      <c r="AN315" s="75"/>
      <c r="AO315" s="89"/>
      <c r="AP315" s="93"/>
      <c r="AQ315" s="84"/>
    </row>
    <row r="316" spans="2:43" ht="39.950000000000003" customHeight="1" thickTop="1" thickBot="1" x14ac:dyDescent="0.3">
      <c r="B316" s="78"/>
      <c r="C316" s="75"/>
      <c r="D316" s="75"/>
      <c r="E316" s="75"/>
      <c r="F316" s="10" t="str">
        <f>IF(Tabla1[[#This Row],[Nombre del Contrato]]="","",IF(VLOOKUP(Tabla1[[#This Row],[Nombre del Contrato]],Tabla3[],31,FALSE)="","#N/A",IFERROR(VLOOKUP(Tabla1[[#This Row],[Nombre del Contrato]],Tabla3[],31,FALSE),"#N/A")))</f>
        <v/>
      </c>
      <c r="G316" s="10" t="str">
        <f>IF(Tabla1[[#This Row],[Nombre del Contrato]]="","",IF(VLOOKUP(Tabla1[[#This Row],[Nombre del Contrato]],Tabla3[],20,FALSE)="","#N/A",IFERROR(VLOOKUP(Tabla1[[#This Row],[Nombre del Contrato]],Tabla3[],20,FALSE),"#N/A")))</f>
        <v/>
      </c>
      <c r="H316" s="47" t="str">
        <f>IF(Tabla1[[#This Row],[Nombre del Contrato]]="","",IF(VLOOKUP(Tabla1[[#This Row],[Nombre del Contrato]],Tabla3[],22,FALSE)="","#N/A",IFERROR(VLOOKUP(Tabla1[[#This Row],[Nombre del Contrato]],Tabla3[],22,FALSE),"#N/A")))</f>
        <v/>
      </c>
      <c r="I316" s="81"/>
      <c r="J316" s="81"/>
      <c r="K316" s="75"/>
      <c r="L316" s="10" t="str">
        <f>IF(Tabla1[[#This Row],[Nombre del Contrato]]="","",IF(VLOOKUP(Tabla1[[#This Row],[Nombre del Contrato]],Tabla3[],6,FALSE)="","#N/A",IFERROR(VLOOKUP(Tabla1[[#This Row],[Nombre del Contrato]],Tabla3[],6,FALSE),"#N/A")))</f>
        <v/>
      </c>
      <c r="M316" s="55" t="str">
        <f>IF(Tabla1[[#This Row],[Nombre del Contrato]]="","",IF(VLOOKUP(Tabla1[[#This Row],[Nombre del Contrato]],Tabla3[],19,FALSE)="","#N/A",IFERROR(VLOOKUP(Tabla1[[#This Row],[Nombre del Contrato]],Tabla3[],19,FALSE),"#N/A")))</f>
        <v/>
      </c>
      <c r="N316" s="75"/>
      <c r="O316" s="75"/>
      <c r="P316" s="75"/>
      <c r="Q316" s="75"/>
      <c r="R316" s="75"/>
      <c r="S316" s="75"/>
      <c r="T316" s="75"/>
      <c r="U316" s="75"/>
      <c r="V316" s="75"/>
      <c r="W316" s="75"/>
      <c r="X316" s="75"/>
      <c r="Y316" s="75"/>
      <c r="Z316" s="75"/>
      <c r="AA316" s="75"/>
      <c r="AB316" s="75"/>
      <c r="AC316" s="75"/>
      <c r="AD316" s="75" t="str">
        <f>IF(SUM(Tabla1[[#This Row],[Primera Infancia]:[Adulto Mayor]])=0,"",SUM(Tabla1[[#This Row],[Primera Infancia]:[Adulto Mayor]]))</f>
        <v/>
      </c>
      <c r="AE316" s="75"/>
      <c r="AF316" s="75"/>
      <c r="AG316" s="10"/>
      <c r="AH316" s="10"/>
      <c r="AI316" s="88"/>
      <c r="AJ316" s="88"/>
      <c r="AK316" s="88"/>
      <c r="AL316" s="88"/>
      <c r="AM316" s="88"/>
      <c r="AN316" s="75"/>
      <c r="AO316" s="89"/>
      <c r="AP316" s="93"/>
      <c r="AQ316" s="84"/>
    </row>
    <row r="317" spans="2:43" ht="39.950000000000003" customHeight="1" thickTop="1" thickBot="1" x14ac:dyDescent="0.3">
      <c r="B317" s="78"/>
      <c r="C317" s="75"/>
      <c r="D317" s="75"/>
      <c r="E317" s="75"/>
      <c r="F317" s="10" t="str">
        <f>IF(Tabla1[[#This Row],[Nombre del Contrato]]="","",IF(VLOOKUP(Tabla1[[#This Row],[Nombre del Contrato]],Tabla3[],31,FALSE)="","#N/A",IFERROR(VLOOKUP(Tabla1[[#This Row],[Nombre del Contrato]],Tabla3[],31,FALSE),"#N/A")))</f>
        <v/>
      </c>
      <c r="G317" s="10" t="str">
        <f>IF(Tabla1[[#This Row],[Nombre del Contrato]]="","",IF(VLOOKUP(Tabla1[[#This Row],[Nombre del Contrato]],Tabla3[],20,FALSE)="","#N/A",IFERROR(VLOOKUP(Tabla1[[#This Row],[Nombre del Contrato]],Tabla3[],20,FALSE),"#N/A")))</f>
        <v/>
      </c>
      <c r="H317" s="47" t="str">
        <f>IF(Tabla1[[#This Row],[Nombre del Contrato]]="","",IF(VLOOKUP(Tabla1[[#This Row],[Nombre del Contrato]],Tabla3[],22,FALSE)="","#N/A",IFERROR(VLOOKUP(Tabla1[[#This Row],[Nombre del Contrato]],Tabla3[],22,FALSE),"#N/A")))</f>
        <v/>
      </c>
      <c r="I317" s="81"/>
      <c r="J317" s="81"/>
      <c r="K317" s="75"/>
      <c r="L317" s="10" t="str">
        <f>IF(Tabla1[[#This Row],[Nombre del Contrato]]="","",IF(VLOOKUP(Tabla1[[#This Row],[Nombre del Contrato]],Tabla3[],6,FALSE)="","#N/A",IFERROR(VLOOKUP(Tabla1[[#This Row],[Nombre del Contrato]],Tabla3[],6,FALSE),"#N/A")))</f>
        <v/>
      </c>
      <c r="M317" s="55" t="str">
        <f>IF(Tabla1[[#This Row],[Nombre del Contrato]]="","",IF(VLOOKUP(Tabla1[[#This Row],[Nombre del Contrato]],Tabla3[],19,FALSE)="","#N/A",IFERROR(VLOOKUP(Tabla1[[#This Row],[Nombre del Contrato]],Tabla3[],19,FALSE),"#N/A")))</f>
        <v/>
      </c>
      <c r="N317" s="75"/>
      <c r="O317" s="75"/>
      <c r="P317" s="75"/>
      <c r="Q317" s="75"/>
      <c r="R317" s="75"/>
      <c r="S317" s="75"/>
      <c r="T317" s="75"/>
      <c r="U317" s="75"/>
      <c r="V317" s="75"/>
      <c r="W317" s="75"/>
      <c r="X317" s="75"/>
      <c r="Y317" s="75"/>
      <c r="Z317" s="75"/>
      <c r="AA317" s="75"/>
      <c r="AB317" s="75"/>
      <c r="AC317" s="75"/>
      <c r="AD317" s="75" t="str">
        <f>IF(SUM(Tabla1[[#This Row],[Primera Infancia]:[Adulto Mayor]])=0,"",SUM(Tabla1[[#This Row],[Primera Infancia]:[Adulto Mayor]]))</f>
        <v/>
      </c>
      <c r="AE317" s="75"/>
      <c r="AF317" s="75"/>
      <c r="AG317" s="10"/>
      <c r="AH317" s="10"/>
      <c r="AI317" s="88"/>
      <c r="AJ317" s="88"/>
      <c r="AK317" s="88"/>
      <c r="AL317" s="88"/>
      <c r="AM317" s="88"/>
      <c r="AN317" s="75"/>
      <c r="AO317" s="89"/>
      <c r="AP317" s="93"/>
      <c r="AQ317" s="84"/>
    </row>
    <row r="318" spans="2:43" ht="39.950000000000003" customHeight="1" thickTop="1" thickBot="1" x14ac:dyDescent="0.3">
      <c r="B318" s="78"/>
      <c r="C318" s="75"/>
      <c r="D318" s="75"/>
      <c r="E318" s="75"/>
      <c r="F318" s="10" t="str">
        <f>IF(Tabla1[[#This Row],[Nombre del Contrato]]="","",IF(VLOOKUP(Tabla1[[#This Row],[Nombre del Contrato]],Tabla3[],31,FALSE)="","#N/A",IFERROR(VLOOKUP(Tabla1[[#This Row],[Nombre del Contrato]],Tabla3[],31,FALSE),"#N/A")))</f>
        <v/>
      </c>
      <c r="G318" s="10" t="str">
        <f>IF(Tabla1[[#This Row],[Nombre del Contrato]]="","",IF(VLOOKUP(Tabla1[[#This Row],[Nombre del Contrato]],Tabla3[],20,FALSE)="","#N/A",IFERROR(VLOOKUP(Tabla1[[#This Row],[Nombre del Contrato]],Tabla3[],20,FALSE),"#N/A")))</f>
        <v/>
      </c>
      <c r="H318" s="47" t="str">
        <f>IF(Tabla1[[#This Row],[Nombre del Contrato]]="","",IF(VLOOKUP(Tabla1[[#This Row],[Nombre del Contrato]],Tabla3[],22,FALSE)="","#N/A",IFERROR(VLOOKUP(Tabla1[[#This Row],[Nombre del Contrato]],Tabla3[],22,FALSE),"#N/A")))</f>
        <v/>
      </c>
      <c r="I318" s="81"/>
      <c r="J318" s="81"/>
      <c r="K318" s="75"/>
      <c r="L318" s="10" t="str">
        <f>IF(Tabla1[[#This Row],[Nombre del Contrato]]="","",IF(VLOOKUP(Tabla1[[#This Row],[Nombre del Contrato]],Tabla3[],6,FALSE)="","#N/A",IFERROR(VLOOKUP(Tabla1[[#This Row],[Nombre del Contrato]],Tabla3[],6,FALSE),"#N/A")))</f>
        <v/>
      </c>
      <c r="M318" s="55" t="str">
        <f>IF(Tabla1[[#This Row],[Nombre del Contrato]]="","",IF(VLOOKUP(Tabla1[[#This Row],[Nombre del Contrato]],Tabla3[],19,FALSE)="","#N/A",IFERROR(VLOOKUP(Tabla1[[#This Row],[Nombre del Contrato]],Tabla3[],19,FALSE),"#N/A")))</f>
        <v/>
      </c>
      <c r="N318" s="75"/>
      <c r="O318" s="75"/>
      <c r="P318" s="75"/>
      <c r="Q318" s="75"/>
      <c r="R318" s="75"/>
      <c r="S318" s="75"/>
      <c r="T318" s="75"/>
      <c r="U318" s="75"/>
      <c r="V318" s="75"/>
      <c r="W318" s="75"/>
      <c r="X318" s="75"/>
      <c r="Y318" s="75"/>
      <c r="Z318" s="75"/>
      <c r="AA318" s="75"/>
      <c r="AB318" s="75"/>
      <c r="AC318" s="75"/>
      <c r="AD318" s="75" t="str">
        <f>IF(SUM(Tabla1[[#This Row],[Primera Infancia]:[Adulto Mayor]])=0,"",SUM(Tabla1[[#This Row],[Primera Infancia]:[Adulto Mayor]]))</f>
        <v/>
      </c>
      <c r="AE318" s="75"/>
      <c r="AF318" s="75"/>
      <c r="AG318" s="10"/>
      <c r="AH318" s="10"/>
      <c r="AI318" s="88"/>
      <c r="AJ318" s="88"/>
      <c r="AK318" s="88"/>
      <c r="AL318" s="88"/>
      <c r="AM318" s="88"/>
      <c r="AN318" s="75"/>
      <c r="AO318" s="89"/>
      <c r="AP318" s="93"/>
      <c r="AQ318" s="84"/>
    </row>
    <row r="319" spans="2:43" ht="39.950000000000003" customHeight="1" thickTop="1" thickBot="1" x14ac:dyDescent="0.3">
      <c r="B319" s="78"/>
      <c r="C319" s="75"/>
      <c r="D319" s="75"/>
      <c r="E319" s="75"/>
      <c r="F319" s="10" t="str">
        <f>IF(Tabla1[[#This Row],[Nombre del Contrato]]="","",IF(VLOOKUP(Tabla1[[#This Row],[Nombre del Contrato]],Tabla3[],31,FALSE)="","#N/A",IFERROR(VLOOKUP(Tabla1[[#This Row],[Nombre del Contrato]],Tabla3[],31,FALSE),"#N/A")))</f>
        <v/>
      </c>
      <c r="G319" s="10" t="str">
        <f>IF(Tabla1[[#This Row],[Nombre del Contrato]]="","",IF(VLOOKUP(Tabla1[[#This Row],[Nombre del Contrato]],Tabla3[],20,FALSE)="","#N/A",IFERROR(VLOOKUP(Tabla1[[#This Row],[Nombre del Contrato]],Tabla3[],20,FALSE),"#N/A")))</f>
        <v/>
      </c>
      <c r="H319" s="47" t="str">
        <f>IF(Tabla1[[#This Row],[Nombre del Contrato]]="","",IF(VLOOKUP(Tabla1[[#This Row],[Nombre del Contrato]],Tabla3[],22,FALSE)="","#N/A",IFERROR(VLOOKUP(Tabla1[[#This Row],[Nombre del Contrato]],Tabla3[],22,FALSE),"#N/A")))</f>
        <v/>
      </c>
      <c r="I319" s="81"/>
      <c r="J319" s="81"/>
      <c r="K319" s="75"/>
      <c r="L319" s="10" t="str">
        <f>IF(Tabla1[[#This Row],[Nombre del Contrato]]="","",IF(VLOOKUP(Tabla1[[#This Row],[Nombre del Contrato]],Tabla3[],6,FALSE)="","#N/A",IFERROR(VLOOKUP(Tabla1[[#This Row],[Nombre del Contrato]],Tabla3[],6,FALSE),"#N/A")))</f>
        <v/>
      </c>
      <c r="M319" s="55" t="str">
        <f>IF(Tabla1[[#This Row],[Nombre del Contrato]]="","",IF(VLOOKUP(Tabla1[[#This Row],[Nombre del Contrato]],Tabla3[],19,FALSE)="","#N/A",IFERROR(VLOOKUP(Tabla1[[#This Row],[Nombre del Contrato]],Tabla3[],19,FALSE),"#N/A")))</f>
        <v/>
      </c>
      <c r="N319" s="75"/>
      <c r="O319" s="75"/>
      <c r="P319" s="75"/>
      <c r="Q319" s="75"/>
      <c r="R319" s="75"/>
      <c r="S319" s="75"/>
      <c r="T319" s="75"/>
      <c r="U319" s="75"/>
      <c r="V319" s="75"/>
      <c r="W319" s="75"/>
      <c r="X319" s="75"/>
      <c r="Y319" s="75"/>
      <c r="Z319" s="75"/>
      <c r="AA319" s="75"/>
      <c r="AB319" s="75"/>
      <c r="AC319" s="75"/>
      <c r="AD319" s="75" t="str">
        <f>IF(SUM(Tabla1[[#This Row],[Primera Infancia]:[Adulto Mayor]])=0,"",SUM(Tabla1[[#This Row],[Primera Infancia]:[Adulto Mayor]]))</f>
        <v/>
      </c>
      <c r="AE319" s="75"/>
      <c r="AF319" s="75"/>
      <c r="AG319" s="10"/>
      <c r="AH319" s="10"/>
      <c r="AI319" s="88"/>
      <c r="AJ319" s="88"/>
      <c r="AK319" s="88"/>
      <c r="AL319" s="88"/>
      <c r="AM319" s="88"/>
      <c r="AN319" s="75"/>
      <c r="AO319" s="89"/>
      <c r="AP319" s="93"/>
      <c r="AQ319" s="84"/>
    </row>
    <row r="320" spans="2:43" ht="39.950000000000003" customHeight="1" thickTop="1" thickBot="1" x14ac:dyDescent="0.3">
      <c r="B320" s="78"/>
      <c r="C320" s="75"/>
      <c r="D320" s="75"/>
      <c r="E320" s="75"/>
      <c r="F320" s="10" t="str">
        <f>IF(Tabla1[[#This Row],[Nombre del Contrato]]="","",IF(VLOOKUP(Tabla1[[#This Row],[Nombre del Contrato]],Tabla3[],31,FALSE)="","#N/A",IFERROR(VLOOKUP(Tabla1[[#This Row],[Nombre del Contrato]],Tabla3[],31,FALSE),"#N/A")))</f>
        <v/>
      </c>
      <c r="G320" s="10" t="str">
        <f>IF(Tabla1[[#This Row],[Nombre del Contrato]]="","",IF(VLOOKUP(Tabla1[[#This Row],[Nombre del Contrato]],Tabla3[],20,FALSE)="","#N/A",IFERROR(VLOOKUP(Tabla1[[#This Row],[Nombre del Contrato]],Tabla3[],20,FALSE),"#N/A")))</f>
        <v/>
      </c>
      <c r="H320" s="47" t="str">
        <f>IF(Tabla1[[#This Row],[Nombre del Contrato]]="","",IF(VLOOKUP(Tabla1[[#This Row],[Nombre del Contrato]],Tabla3[],22,FALSE)="","#N/A",IFERROR(VLOOKUP(Tabla1[[#This Row],[Nombre del Contrato]],Tabla3[],22,FALSE),"#N/A")))</f>
        <v/>
      </c>
      <c r="I320" s="81"/>
      <c r="J320" s="81"/>
      <c r="K320" s="75"/>
      <c r="L320" s="10" t="str">
        <f>IF(Tabla1[[#This Row],[Nombre del Contrato]]="","",IF(VLOOKUP(Tabla1[[#This Row],[Nombre del Contrato]],Tabla3[],6,FALSE)="","#N/A",IFERROR(VLOOKUP(Tabla1[[#This Row],[Nombre del Contrato]],Tabla3[],6,FALSE),"#N/A")))</f>
        <v/>
      </c>
      <c r="M320" s="55" t="str">
        <f>IF(Tabla1[[#This Row],[Nombre del Contrato]]="","",IF(VLOOKUP(Tabla1[[#This Row],[Nombre del Contrato]],Tabla3[],19,FALSE)="","#N/A",IFERROR(VLOOKUP(Tabla1[[#This Row],[Nombre del Contrato]],Tabla3[],19,FALSE),"#N/A")))</f>
        <v/>
      </c>
      <c r="N320" s="75"/>
      <c r="O320" s="75"/>
      <c r="P320" s="75"/>
      <c r="Q320" s="75"/>
      <c r="R320" s="75"/>
      <c r="S320" s="75"/>
      <c r="T320" s="75"/>
      <c r="U320" s="75"/>
      <c r="V320" s="75"/>
      <c r="W320" s="75"/>
      <c r="X320" s="75"/>
      <c r="Y320" s="75"/>
      <c r="Z320" s="75"/>
      <c r="AA320" s="75"/>
      <c r="AB320" s="75"/>
      <c r="AC320" s="75"/>
      <c r="AD320" s="75" t="str">
        <f>IF(SUM(Tabla1[[#This Row],[Primera Infancia]:[Adulto Mayor]])=0,"",SUM(Tabla1[[#This Row],[Primera Infancia]:[Adulto Mayor]]))</f>
        <v/>
      </c>
      <c r="AE320" s="75"/>
      <c r="AF320" s="75"/>
      <c r="AG320" s="10"/>
      <c r="AH320" s="10"/>
      <c r="AI320" s="88"/>
      <c r="AJ320" s="88"/>
      <c r="AK320" s="88"/>
      <c r="AL320" s="88"/>
      <c r="AM320" s="88"/>
      <c r="AN320" s="75"/>
      <c r="AO320" s="89"/>
      <c r="AP320" s="93"/>
      <c r="AQ320" s="84"/>
    </row>
    <row r="321" spans="2:43" ht="39.950000000000003" customHeight="1" thickTop="1" thickBot="1" x14ac:dyDescent="0.3">
      <c r="B321" s="78"/>
      <c r="C321" s="75"/>
      <c r="D321" s="75"/>
      <c r="E321" s="75"/>
      <c r="F321" s="10" t="str">
        <f>IF(Tabla1[[#This Row],[Nombre del Contrato]]="","",IF(VLOOKUP(Tabla1[[#This Row],[Nombre del Contrato]],Tabla3[],31,FALSE)="","#N/A",IFERROR(VLOOKUP(Tabla1[[#This Row],[Nombre del Contrato]],Tabla3[],31,FALSE),"#N/A")))</f>
        <v/>
      </c>
      <c r="G321" s="10" t="str">
        <f>IF(Tabla1[[#This Row],[Nombre del Contrato]]="","",IF(VLOOKUP(Tabla1[[#This Row],[Nombre del Contrato]],Tabla3[],20,FALSE)="","#N/A",IFERROR(VLOOKUP(Tabla1[[#This Row],[Nombre del Contrato]],Tabla3[],20,FALSE),"#N/A")))</f>
        <v/>
      </c>
      <c r="H321" s="47" t="str">
        <f>IF(Tabla1[[#This Row],[Nombre del Contrato]]="","",IF(VLOOKUP(Tabla1[[#This Row],[Nombre del Contrato]],Tabla3[],22,FALSE)="","#N/A",IFERROR(VLOOKUP(Tabla1[[#This Row],[Nombre del Contrato]],Tabla3[],22,FALSE),"#N/A")))</f>
        <v/>
      </c>
      <c r="I321" s="81"/>
      <c r="J321" s="81"/>
      <c r="K321" s="75"/>
      <c r="L321" s="10" t="str">
        <f>IF(Tabla1[[#This Row],[Nombre del Contrato]]="","",IF(VLOOKUP(Tabla1[[#This Row],[Nombre del Contrato]],Tabla3[],6,FALSE)="","#N/A",IFERROR(VLOOKUP(Tabla1[[#This Row],[Nombre del Contrato]],Tabla3[],6,FALSE),"#N/A")))</f>
        <v/>
      </c>
      <c r="M321" s="55" t="str">
        <f>IF(Tabla1[[#This Row],[Nombre del Contrato]]="","",IF(VLOOKUP(Tabla1[[#This Row],[Nombre del Contrato]],Tabla3[],19,FALSE)="","#N/A",IFERROR(VLOOKUP(Tabla1[[#This Row],[Nombre del Contrato]],Tabla3[],19,FALSE),"#N/A")))</f>
        <v/>
      </c>
      <c r="N321" s="75"/>
      <c r="O321" s="75"/>
      <c r="P321" s="75"/>
      <c r="Q321" s="75"/>
      <c r="R321" s="75"/>
      <c r="S321" s="75"/>
      <c r="T321" s="75"/>
      <c r="U321" s="75"/>
      <c r="V321" s="75"/>
      <c r="W321" s="75"/>
      <c r="X321" s="75"/>
      <c r="Y321" s="75"/>
      <c r="Z321" s="75"/>
      <c r="AA321" s="75"/>
      <c r="AB321" s="75"/>
      <c r="AC321" s="75"/>
      <c r="AD321" s="75" t="str">
        <f>IF(SUM(Tabla1[[#This Row],[Primera Infancia]:[Adulto Mayor]])=0,"",SUM(Tabla1[[#This Row],[Primera Infancia]:[Adulto Mayor]]))</f>
        <v/>
      </c>
      <c r="AE321" s="75"/>
      <c r="AF321" s="75"/>
      <c r="AG321" s="10"/>
      <c r="AH321" s="10"/>
      <c r="AI321" s="88"/>
      <c r="AJ321" s="88"/>
      <c r="AK321" s="88"/>
      <c r="AL321" s="88"/>
      <c r="AM321" s="88"/>
      <c r="AN321" s="75"/>
      <c r="AO321" s="89"/>
      <c r="AP321" s="93"/>
      <c r="AQ321" s="84"/>
    </row>
    <row r="322" spans="2:43" ht="39.950000000000003" customHeight="1" thickTop="1" thickBot="1" x14ac:dyDescent="0.3">
      <c r="B322" s="78"/>
      <c r="C322" s="75"/>
      <c r="D322" s="75"/>
      <c r="E322" s="75"/>
      <c r="F322" s="10" t="str">
        <f>IF(Tabla1[[#This Row],[Nombre del Contrato]]="","",IF(VLOOKUP(Tabla1[[#This Row],[Nombre del Contrato]],Tabla3[],31,FALSE)="","#N/A",IFERROR(VLOOKUP(Tabla1[[#This Row],[Nombre del Contrato]],Tabla3[],31,FALSE),"#N/A")))</f>
        <v/>
      </c>
      <c r="G322" s="10" t="str">
        <f>IF(Tabla1[[#This Row],[Nombre del Contrato]]="","",IF(VLOOKUP(Tabla1[[#This Row],[Nombre del Contrato]],Tabla3[],20,FALSE)="","#N/A",IFERROR(VLOOKUP(Tabla1[[#This Row],[Nombre del Contrato]],Tabla3[],20,FALSE),"#N/A")))</f>
        <v/>
      </c>
      <c r="H322" s="47" t="str">
        <f>IF(Tabla1[[#This Row],[Nombre del Contrato]]="","",IF(VLOOKUP(Tabla1[[#This Row],[Nombre del Contrato]],Tabla3[],22,FALSE)="","#N/A",IFERROR(VLOOKUP(Tabla1[[#This Row],[Nombre del Contrato]],Tabla3[],22,FALSE),"#N/A")))</f>
        <v/>
      </c>
      <c r="I322" s="81"/>
      <c r="J322" s="81"/>
      <c r="K322" s="75"/>
      <c r="L322" s="10" t="str">
        <f>IF(Tabla1[[#This Row],[Nombre del Contrato]]="","",IF(VLOOKUP(Tabla1[[#This Row],[Nombre del Contrato]],Tabla3[],6,FALSE)="","#N/A",IFERROR(VLOOKUP(Tabla1[[#This Row],[Nombre del Contrato]],Tabla3[],6,FALSE),"#N/A")))</f>
        <v/>
      </c>
      <c r="M322" s="55" t="str">
        <f>IF(Tabla1[[#This Row],[Nombre del Contrato]]="","",IF(VLOOKUP(Tabla1[[#This Row],[Nombre del Contrato]],Tabla3[],19,FALSE)="","#N/A",IFERROR(VLOOKUP(Tabla1[[#This Row],[Nombre del Contrato]],Tabla3[],19,FALSE),"#N/A")))</f>
        <v/>
      </c>
      <c r="N322" s="75"/>
      <c r="O322" s="75"/>
      <c r="P322" s="75"/>
      <c r="Q322" s="75"/>
      <c r="R322" s="75"/>
      <c r="S322" s="75"/>
      <c r="T322" s="75"/>
      <c r="U322" s="75"/>
      <c r="V322" s="75"/>
      <c r="W322" s="75"/>
      <c r="X322" s="75"/>
      <c r="Y322" s="75"/>
      <c r="Z322" s="75"/>
      <c r="AA322" s="75"/>
      <c r="AB322" s="75"/>
      <c r="AC322" s="75"/>
      <c r="AD322" s="75" t="str">
        <f>IF(SUM(Tabla1[[#This Row],[Primera Infancia]:[Adulto Mayor]])=0,"",SUM(Tabla1[[#This Row],[Primera Infancia]:[Adulto Mayor]]))</f>
        <v/>
      </c>
      <c r="AE322" s="75"/>
      <c r="AF322" s="75"/>
      <c r="AG322" s="10"/>
      <c r="AH322" s="10"/>
      <c r="AI322" s="88"/>
      <c r="AJ322" s="88"/>
      <c r="AK322" s="88"/>
      <c r="AL322" s="88"/>
      <c r="AM322" s="88"/>
      <c r="AN322" s="75"/>
      <c r="AO322" s="89"/>
      <c r="AP322" s="93"/>
      <c r="AQ322" s="84"/>
    </row>
    <row r="323" spans="2:43" ht="39.950000000000003" customHeight="1" thickTop="1" thickBot="1" x14ac:dyDescent="0.3">
      <c r="B323" s="78"/>
      <c r="C323" s="75"/>
      <c r="D323" s="75"/>
      <c r="E323" s="75"/>
      <c r="F323" s="10" t="str">
        <f>IF(Tabla1[[#This Row],[Nombre del Contrato]]="","",IF(VLOOKUP(Tabla1[[#This Row],[Nombre del Contrato]],Tabla3[],31,FALSE)="","#N/A",IFERROR(VLOOKUP(Tabla1[[#This Row],[Nombre del Contrato]],Tabla3[],31,FALSE),"#N/A")))</f>
        <v/>
      </c>
      <c r="G323" s="10" t="str">
        <f>IF(Tabla1[[#This Row],[Nombre del Contrato]]="","",IF(VLOOKUP(Tabla1[[#This Row],[Nombre del Contrato]],Tabla3[],20,FALSE)="","#N/A",IFERROR(VLOOKUP(Tabla1[[#This Row],[Nombre del Contrato]],Tabla3[],20,FALSE),"#N/A")))</f>
        <v/>
      </c>
      <c r="H323" s="47" t="str">
        <f>IF(Tabla1[[#This Row],[Nombre del Contrato]]="","",IF(VLOOKUP(Tabla1[[#This Row],[Nombre del Contrato]],Tabla3[],22,FALSE)="","#N/A",IFERROR(VLOOKUP(Tabla1[[#This Row],[Nombre del Contrato]],Tabla3[],22,FALSE),"#N/A")))</f>
        <v/>
      </c>
      <c r="I323" s="81"/>
      <c r="J323" s="81"/>
      <c r="K323" s="75"/>
      <c r="L323" s="10" t="str">
        <f>IF(Tabla1[[#This Row],[Nombre del Contrato]]="","",IF(VLOOKUP(Tabla1[[#This Row],[Nombre del Contrato]],Tabla3[],6,FALSE)="","#N/A",IFERROR(VLOOKUP(Tabla1[[#This Row],[Nombre del Contrato]],Tabla3[],6,FALSE),"#N/A")))</f>
        <v/>
      </c>
      <c r="M323" s="55" t="str">
        <f>IF(Tabla1[[#This Row],[Nombre del Contrato]]="","",IF(VLOOKUP(Tabla1[[#This Row],[Nombre del Contrato]],Tabla3[],19,FALSE)="","#N/A",IFERROR(VLOOKUP(Tabla1[[#This Row],[Nombre del Contrato]],Tabla3[],19,FALSE),"#N/A")))</f>
        <v/>
      </c>
      <c r="N323" s="75"/>
      <c r="O323" s="75"/>
      <c r="P323" s="75"/>
      <c r="Q323" s="75"/>
      <c r="R323" s="75"/>
      <c r="S323" s="75"/>
      <c r="T323" s="75"/>
      <c r="U323" s="75"/>
      <c r="V323" s="75"/>
      <c r="W323" s="75"/>
      <c r="X323" s="75"/>
      <c r="Y323" s="75"/>
      <c r="Z323" s="75"/>
      <c r="AA323" s="75"/>
      <c r="AB323" s="75"/>
      <c r="AC323" s="75"/>
      <c r="AD323" s="75" t="str">
        <f>IF(SUM(Tabla1[[#This Row],[Primera Infancia]:[Adulto Mayor]])=0,"",SUM(Tabla1[[#This Row],[Primera Infancia]:[Adulto Mayor]]))</f>
        <v/>
      </c>
      <c r="AE323" s="75"/>
      <c r="AF323" s="75"/>
      <c r="AG323" s="10"/>
      <c r="AH323" s="10"/>
      <c r="AI323" s="88"/>
      <c r="AJ323" s="88"/>
      <c r="AK323" s="88"/>
      <c r="AL323" s="88"/>
      <c r="AM323" s="88"/>
      <c r="AN323" s="75"/>
      <c r="AO323" s="89"/>
      <c r="AP323" s="93"/>
      <c r="AQ323" s="84"/>
    </row>
    <row r="324" spans="2:43" ht="39.950000000000003" customHeight="1" thickTop="1" thickBot="1" x14ac:dyDescent="0.3">
      <c r="B324" s="78"/>
      <c r="C324" s="75"/>
      <c r="D324" s="75"/>
      <c r="E324" s="75"/>
      <c r="F324" s="10" t="str">
        <f>IF(Tabla1[[#This Row],[Nombre del Contrato]]="","",IF(VLOOKUP(Tabla1[[#This Row],[Nombre del Contrato]],Tabla3[],31,FALSE)="","#N/A",IFERROR(VLOOKUP(Tabla1[[#This Row],[Nombre del Contrato]],Tabla3[],31,FALSE),"#N/A")))</f>
        <v/>
      </c>
      <c r="G324" s="10" t="str">
        <f>IF(Tabla1[[#This Row],[Nombre del Contrato]]="","",IF(VLOOKUP(Tabla1[[#This Row],[Nombre del Contrato]],Tabla3[],20,FALSE)="","#N/A",IFERROR(VLOOKUP(Tabla1[[#This Row],[Nombre del Contrato]],Tabla3[],20,FALSE),"#N/A")))</f>
        <v/>
      </c>
      <c r="H324" s="47" t="str">
        <f>IF(Tabla1[[#This Row],[Nombre del Contrato]]="","",IF(VLOOKUP(Tabla1[[#This Row],[Nombre del Contrato]],Tabla3[],22,FALSE)="","#N/A",IFERROR(VLOOKUP(Tabla1[[#This Row],[Nombre del Contrato]],Tabla3[],22,FALSE),"#N/A")))</f>
        <v/>
      </c>
      <c r="I324" s="81"/>
      <c r="J324" s="81"/>
      <c r="K324" s="75"/>
      <c r="L324" s="10" t="str">
        <f>IF(Tabla1[[#This Row],[Nombre del Contrato]]="","",IF(VLOOKUP(Tabla1[[#This Row],[Nombre del Contrato]],Tabla3[],6,FALSE)="","#N/A",IFERROR(VLOOKUP(Tabla1[[#This Row],[Nombre del Contrato]],Tabla3[],6,FALSE),"#N/A")))</f>
        <v/>
      </c>
      <c r="M324" s="55" t="str">
        <f>IF(Tabla1[[#This Row],[Nombre del Contrato]]="","",IF(VLOOKUP(Tabla1[[#This Row],[Nombre del Contrato]],Tabla3[],19,FALSE)="","#N/A",IFERROR(VLOOKUP(Tabla1[[#This Row],[Nombre del Contrato]],Tabla3[],19,FALSE),"#N/A")))</f>
        <v/>
      </c>
      <c r="N324" s="75"/>
      <c r="O324" s="75"/>
      <c r="P324" s="75"/>
      <c r="Q324" s="75"/>
      <c r="R324" s="75"/>
      <c r="S324" s="75"/>
      <c r="T324" s="75"/>
      <c r="U324" s="75"/>
      <c r="V324" s="75"/>
      <c r="W324" s="75"/>
      <c r="X324" s="75"/>
      <c r="Y324" s="75"/>
      <c r="Z324" s="75"/>
      <c r="AA324" s="75"/>
      <c r="AB324" s="75"/>
      <c r="AC324" s="75"/>
      <c r="AD324" s="75" t="str">
        <f>IF(SUM(Tabla1[[#This Row],[Primera Infancia]:[Adulto Mayor]])=0,"",SUM(Tabla1[[#This Row],[Primera Infancia]:[Adulto Mayor]]))</f>
        <v/>
      </c>
      <c r="AE324" s="75"/>
      <c r="AF324" s="75"/>
      <c r="AG324" s="10"/>
      <c r="AH324" s="10"/>
      <c r="AI324" s="88"/>
      <c r="AJ324" s="88"/>
      <c r="AK324" s="88"/>
      <c r="AL324" s="88"/>
      <c r="AM324" s="88"/>
      <c r="AN324" s="75"/>
      <c r="AO324" s="89"/>
      <c r="AP324" s="93"/>
      <c r="AQ324" s="84"/>
    </row>
    <row r="325" spans="2:43" ht="39.950000000000003" customHeight="1" thickTop="1" thickBot="1" x14ac:dyDescent="0.3">
      <c r="B325" s="78"/>
      <c r="C325" s="75"/>
      <c r="D325" s="75"/>
      <c r="E325" s="75"/>
      <c r="F325" s="10" t="str">
        <f>IF(Tabla1[[#This Row],[Nombre del Contrato]]="","",IF(VLOOKUP(Tabla1[[#This Row],[Nombre del Contrato]],Tabla3[],31,FALSE)="","#N/A",IFERROR(VLOOKUP(Tabla1[[#This Row],[Nombre del Contrato]],Tabla3[],31,FALSE),"#N/A")))</f>
        <v/>
      </c>
      <c r="G325" s="10" t="str">
        <f>IF(Tabla1[[#This Row],[Nombre del Contrato]]="","",IF(VLOOKUP(Tabla1[[#This Row],[Nombre del Contrato]],Tabla3[],20,FALSE)="","#N/A",IFERROR(VLOOKUP(Tabla1[[#This Row],[Nombre del Contrato]],Tabla3[],20,FALSE),"#N/A")))</f>
        <v/>
      </c>
      <c r="H325" s="47" t="str">
        <f>IF(Tabla1[[#This Row],[Nombre del Contrato]]="","",IF(VLOOKUP(Tabla1[[#This Row],[Nombre del Contrato]],Tabla3[],22,FALSE)="","#N/A",IFERROR(VLOOKUP(Tabla1[[#This Row],[Nombre del Contrato]],Tabla3[],22,FALSE),"#N/A")))</f>
        <v/>
      </c>
      <c r="I325" s="81"/>
      <c r="J325" s="81"/>
      <c r="K325" s="75"/>
      <c r="L325" s="10" t="str">
        <f>IF(Tabla1[[#This Row],[Nombre del Contrato]]="","",IF(VLOOKUP(Tabla1[[#This Row],[Nombre del Contrato]],Tabla3[],6,FALSE)="","#N/A",IFERROR(VLOOKUP(Tabla1[[#This Row],[Nombre del Contrato]],Tabla3[],6,FALSE),"#N/A")))</f>
        <v/>
      </c>
      <c r="M325" s="55" t="str">
        <f>IF(Tabla1[[#This Row],[Nombre del Contrato]]="","",IF(VLOOKUP(Tabla1[[#This Row],[Nombre del Contrato]],Tabla3[],19,FALSE)="","#N/A",IFERROR(VLOOKUP(Tabla1[[#This Row],[Nombre del Contrato]],Tabla3[],19,FALSE),"#N/A")))</f>
        <v/>
      </c>
      <c r="N325" s="75"/>
      <c r="O325" s="75"/>
      <c r="P325" s="75"/>
      <c r="Q325" s="75"/>
      <c r="R325" s="75"/>
      <c r="S325" s="75"/>
      <c r="T325" s="75"/>
      <c r="U325" s="75"/>
      <c r="V325" s="75"/>
      <c r="W325" s="75"/>
      <c r="X325" s="75"/>
      <c r="Y325" s="75"/>
      <c r="Z325" s="75"/>
      <c r="AA325" s="75"/>
      <c r="AB325" s="75"/>
      <c r="AC325" s="75"/>
      <c r="AD325" s="75" t="str">
        <f>IF(SUM(Tabla1[[#This Row],[Primera Infancia]:[Adulto Mayor]])=0,"",SUM(Tabla1[[#This Row],[Primera Infancia]:[Adulto Mayor]]))</f>
        <v/>
      </c>
      <c r="AE325" s="75"/>
      <c r="AF325" s="75"/>
      <c r="AG325" s="10"/>
      <c r="AH325" s="10"/>
      <c r="AI325" s="88"/>
      <c r="AJ325" s="88"/>
      <c r="AK325" s="88"/>
      <c r="AL325" s="88"/>
      <c r="AM325" s="88"/>
      <c r="AN325" s="75"/>
      <c r="AO325" s="89"/>
      <c r="AP325" s="93"/>
      <c r="AQ325" s="84"/>
    </row>
    <row r="326" spans="2:43" ht="39.950000000000003" customHeight="1" thickTop="1" thickBot="1" x14ac:dyDescent="0.3">
      <c r="B326" s="78"/>
      <c r="C326" s="75"/>
      <c r="D326" s="75"/>
      <c r="E326" s="75"/>
      <c r="F326" s="10" t="str">
        <f>IF(Tabla1[[#This Row],[Nombre del Contrato]]="","",IF(VLOOKUP(Tabla1[[#This Row],[Nombre del Contrato]],Tabla3[],31,FALSE)="","#N/A",IFERROR(VLOOKUP(Tabla1[[#This Row],[Nombre del Contrato]],Tabla3[],31,FALSE),"#N/A")))</f>
        <v/>
      </c>
      <c r="G326" s="10" t="str">
        <f>IF(Tabla1[[#This Row],[Nombre del Contrato]]="","",IF(VLOOKUP(Tabla1[[#This Row],[Nombre del Contrato]],Tabla3[],20,FALSE)="","#N/A",IFERROR(VLOOKUP(Tabla1[[#This Row],[Nombre del Contrato]],Tabla3[],20,FALSE),"#N/A")))</f>
        <v/>
      </c>
      <c r="H326" s="47" t="str">
        <f>IF(Tabla1[[#This Row],[Nombre del Contrato]]="","",IF(VLOOKUP(Tabla1[[#This Row],[Nombre del Contrato]],Tabla3[],22,FALSE)="","#N/A",IFERROR(VLOOKUP(Tabla1[[#This Row],[Nombre del Contrato]],Tabla3[],22,FALSE),"#N/A")))</f>
        <v/>
      </c>
      <c r="I326" s="81"/>
      <c r="J326" s="81"/>
      <c r="K326" s="75"/>
      <c r="L326" s="10" t="str">
        <f>IF(Tabla1[[#This Row],[Nombre del Contrato]]="","",IF(VLOOKUP(Tabla1[[#This Row],[Nombre del Contrato]],Tabla3[],6,FALSE)="","#N/A",IFERROR(VLOOKUP(Tabla1[[#This Row],[Nombre del Contrato]],Tabla3[],6,FALSE),"#N/A")))</f>
        <v/>
      </c>
      <c r="M326" s="55" t="str">
        <f>IF(Tabla1[[#This Row],[Nombre del Contrato]]="","",IF(VLOOKUP(Tabla1[[#This Row],[Nombre del Contrato]],Tabla3[],19,FALSE)="","#N/A",IFERROR(VLOOKUP(Tabla1[[#This Row],[Nombre del Contrato]],Tabla3[],19,FALSE),"#N/A")))</f>
        <v/>
      </c>
      <c r="N326" s="75"/>
      <c r="O326" s="75"/>
      <c r="P326" s="75"/>
      <c r="Q326" s="75"/>
      <c r="R326" s="75"/>
      <c r="S326" s="75"/>
      <c r="T326" s="75"/>
      <c r="U326" s="75"/>
      <c r="V326" s="75"/>
      <c r="W326" s="75"/>
      <c r="X326" s="75"/>
      <c r="Y326" s="75"/>
      <c r="Z326" s="75"/>
      <c r="AA326" s="75"/>
      <c r="AB326" s="75"/>
      <c r="AC326" s="75"/>
      <c r="AD326" s="75" t="str">
        <f>IF(SUM(Tabla1[[#This Row],[Primera Infancia]:[Adulto Mayor]])=0,"",SUM(Tabla1[[#This Row],[Primera Infancia]:[Adulto Mayor]]))</f>
        <v/>
      </c>
      <c r="AE326" s="75"/>
      <c r="AF326" s="75"/>
      <c r="AG326" s="10"/>
      <c r="AH326" s="10"/>
      <c r="AI326" s="88"/>
      <c r="AJ326" s="88"/>
      <c r="AK326" s="88"/>
      <c r="AL326" s="88"/>
      <c r="AM326" s="88"/>
      <c r="AN326" s="75"/>
      <c r="AO326" s="89"/>
      <c r="AP326" s="93"/>
      <c r="AQ326" s="84"/>
    </row>
    <row r="327" spans="2:43" ht="39.950000000000003" customHeight="1" thickTop="1" thickBot="1" x14ac:dyDescent="0.3">
      <c r="B327" s="78"/>
      <c r="C327" s="75"/>
      <c r="D327" s="75"/>
      <c r="E327" s="75"/>
      <c r="F327" s="10" t="str">
        <f>IF(Tabla1[[#This Row],[Nombre del Contrato]]="","",IF(VLOOKUP(Tabla1[[#This Row],[Nombre del Contrato]],Tabla3[],31,FALSE)="","#N/A",IFERROR(VLOOKUP(Tabla1[[#This Row],[Nombre del Contrato]],Tabla3[],31,FALSE),"#N/A")))</f>
        <v/>
      </c>
      <c r="G327" s="10" t="str">
        <f>IF(Tabla1[[#This Row],[Nombre del Contrato]]="","",IF(VLOOKUP(Tabla1[[#This Row],[Nombre del Contrato]],Tabla3[],20,FALSE)="","#N/A",IFERROR(VLOOKUP(Tabla1[[#This Row],[Nombre del Contrato]],Tabla3[],20,FALSE),"#N/A")))</f>
        <v/>
      </c>
      <c r="H327" s="47" t="str">
        <f>IF(Tabla1[[#This Row],[Nombre del Contrato]]="","",IF(VLOOKUP(Tabla1[[#This Row],[Nombre del Contrato]],Tabla3[],22,FALSE)="","#N/A",IFERROR(VLOOKUP(Tabla1[[#This Row],[Nombre del Contrato]],Tabla3[],22,FALSE),"#N/A")))</f>
        <v/>
      </c>
      <c r="I327" s="81"/>
      <c r="J327" s="81"/>
      <c r="K327" s="75"/>
      <c r="L327" s="10" t="str">
        <f>IF(Tabla1[[#This Row],[Nombre del Contrato]]="","",IF(VLOOKUP(Tabla1[[#This Row],[Nombre del Contrato]],Tabla3[],6,FALSE)="","#N/A",IFERROR(VLOOKUP(Tabla1[[#This Row],[Nombre del Contrato]],Tabla3[],6,FALSE),"#N/A")))</f>
        <v/>
      </c>
      <c r="M327" s="55" t="str">
        <f>IF(Tabla1[[#This Row],[Nombre del Contrato]]="","",IF(VLOOKUP(Tabla1[[#This Row],[Nombre del Contrato]],Tabla3[],19,FALSE)="","#N/A",IFERROR(VLOOKUP(Tabla1[[#This Row],[Nombre del Contrato]],Tabla3[],19,FALSE),"#N/A")))</f>
        <v/>
      </c>
      <c r="N327" s="75"/>
      <c r="O327" s="75"/>
      <c r="P327" s="75"/>
      <c r="Q327" s="75"/>
      <c r="R327" s="75"/>
      <c r="S327" s="75"/>
      <c r="T327" s="75"/>
      <c r="U327" s="75"/>
      <c r="V327" s="75"/>
      <c r="W327" s="75"/>
      <c r="X327" s="75"/>
      <c r="Y327" s="75"/>
      <c r="Z327" s="75"/>
      <c r="AA327" s="75"/>
      <c r="AB327" s="75"/>
      <c r="AC327" s="75"/>
      <c r="AD327" s="75" t="str">
        <f>IF(SUM(Tabla1[[#This Row],[Primera Infancia]:[Adulto Mayor]])=0,"",SUM(Tabla1[[#This Row],[Primera Infancia]:[Adulto Mayor]]))</f>
        <v/>
      </c>
      <c r="AE327" s="75"/>
      <c r="AF327" s="75"/>
      <c r="AG327" s="10"/>
      <c r="AH327" s="10"/>
      <c r="AI327" s="88"/>
      <c r="AJ327" s="88"/>
      <c r="AK327" s="88"/>
      <c r="AL327" s="88"/>
      <c r="AM327" s="88"/>
      <c r="AN327" s="75"/>
      <c r="AO327" s="89"/>
      <c r="AP327" s="93"/>
      <c r="AQ327" s="84"/>
    </row>
    <row r="328" spans="2:43" ht="39.950000000000003" customHeight="1" thickTop="1" thickBot="1" x14ac:dyDescent="0.3">
      <c r="B328" s="78"/>
      <c r="C328" s="75"/>
      <c r="D328" s="75"/>
      <c r="E328" s="75"/>
      <c r="F328" s="10" t="str">
        <f>IF(Tabla1[[#This Row],[Nombre del Contrato]]="","",IF(VLOOKUP(Tabla1[[#This Row],[Nombre del Contrato]],Tabla3[],31,FALSE)="","#N/A",IFERROR(VLOOKUP(Tabla1[[#This Row],[Nombre del Contrato]],Tabla3[],31,FALSE),"#N/A")))</f>
        <v/>
      </c>
      <c r="G328" s="10" t="str">
        <f>IF(Tabla1[[#This Row],[Nombre del Contrato]]="","",IF(VLOOKUP(Tabla1[[#This Row],[Nombre del Contrato]],Tabla3[],20,FALSE)="","#N/A",IFERROR(VLOOKUP(Tabla1[[#This Row],[Nombre del Contrato]],Tabla3[],20,FALSE),"#N/A")))</f>
        <v/>
      </c>
      <c r="H328" s="47" t="str">
        <f>IF(Tabla1[[#This Row],[Nombre del Contrato]]="","",IF(VLOOKUP(Tabla1[[#This Row],[Nombre del Contrato]],Tabla3[],22,FALSE)="","#N/A",IFERROR(VLOOKUP(Tabla1[[#This Row],[Nombre del Contrato]],Tabla3[],22,FALSE),"#N/A")))</f>
        <v/>
      </c>
      <c r="I328" s="81"/>
      <c r="J328" s="81"/>
      <c r="K328" s="75"/>
      <c r="L328" s="10" t="str">
        <f>IF(Tabla1[[#This Row],[Nombre del Contrato]]="","",IF(VLOOKUP(Tabla1[[#This Row],[Nombre del Contrato]],Tabla3[],6,FALSE)="","#N/A",IFERROR(VLOOKUP(Tabla1[[#This Row],[Nombre del Contrato]],Tabla3[],6,FALSE),"#N/A")))</f>
        <v/>
      </c>
      <c r="M328" s="55" t="str">
        <f>IF(Tabla1[[#This Row],[Nombre del Contrato]]="","",IF(VLOOKUP(Tabla1[[#This Row],[Nombre del Contrato]],Tabla3[],19,FALSE)="","#N/A",IFERROR(VLOOKUP(Tabla1[[#This Row],[Nombre del Contrato]],Tabla3[],19,FALSE),"#N/A")))</f>
        <v/>
      </c>
      <c r="N328" s="75"/>
      <c r="O328" s="75"/>
      <c r="P328" s="75"/>
      <c r="Q328" s="75"/>
      <c r="R328" s="75"/>
      <c r="S328" s="75"/>
      <c r="T328" s="75"/>
      <c r="U328" s="75"/>
      <c r="V328" s="75"/>
      <c r="W328" s="75"/>
      <c r="X328" s="75"/>
      <c r="Y328" s="75"/>
      <c r="Z328" s="75"/>
      <c r="AA328" s="75"/>
      <c r="AB328" s="75"/>
      <c r="AC328" s="75"/>
      <c r="AD328" s="75" t="str">
        <f>IF(SUM(Tabla1[[#This Row],[Primera Infancia]:[Adulto Mayor]])=0,"",SUM(Tabla1[[#This Row],[Primera Infancia]:[Adulto Mayor]]))</f>
        <v/>
      </c>
      <c r="AE328" s="75"/>
      <c r="AF328" s="75"/>
      <c r="AG328" s="10"/>
      <c r="AH328" s="10"/>
      <c r="AI328" s="88"/>
      <c r="AJ328" s="88"/>
      <c r="AK328" s="88"/>
      <c r="AL328" s="88"/>
      <c r="AM328" s="88"/>
      <c r="AN328" s="75"/>
      <c r="AO328" s="89"/>
      <c r="AP328" s="93"/>
      <c r="AQ328" s="84"/>
    </row>
    <row r="329" spans="2:43" ht="39.950000000000003" customHeight="1" thickTop="1" thickBot="1" x14ac:dyDescent="0.3">
      <c r="B329" s="78"/>
      <c r="C329" s="75"/>
      <c r="D329" s="75"/>
      <c r="E329" s="75"/>
      <c r="F329" s="10" t="str">
        <f>IF(Tabla1[[#This Row],[Nombre del Contrato]]="","",IF(VLOOKUP(Tabla1[[#This Row],[Nombre del Contrato]],Tabla3[],31,FALSE)="","#N/A",IFERROR(VLOOKUP(Tabla1[[#This Row],[Nombre del Contrato]],Tabla3[],31,FALSE),"#N/A")))</f>
        <v/>
      </c>
      <c r="G329" s="10" t="str">
        <f>IF(Tabla1[[#This Row],[Nombre del Contrato]]="","",IF(VLOOKUP(Tabla1[[#This Row],[Nombre del Contrato]],Tabla3[],20,FALSE)="","#N/A",IFERROR(VLOOKUP(Tabla1[[#This Row],[Nombre del Contrato]],Tabla3[],20,FALSE),"#N/A")))</f>
        <v/>
      </c>
      <c r="H329" s="47" t="str">
        <f>IF(Tabla1[[#This Row],[Nombre del Contrato]]="","",IF(VLOOKUP(Tabla1[[#This Row],[Nombre del Contrato]],Tabla3[],22,FALSE)="","#N/A",IFERROR(VLOOKUP(Tabla1[[#This Row],[Nombre del Contrato]],Tabla3[],22,FALSE),"#N/A")))</f>
        <v/>
      </c>
      <c r="I329" s="81"/>
      <c r="J329" s="81"/>
      <c r="K329" s="75"/>
      <c r="L329" s="10" t="str">
        <f>IF(Tabla1[[#This Row],[Nombre del Contrato]]="","",IF(VLOOKUP(Tabla1[[#This Row],[Nombre del Contrato]],Tabla3[],6,FALSE)="","#N/A",IFERROR(VLOOKUP(Tabla1[[#This Row],[Nombre del Contrato]],Tabla3[],6,FALSE),"#N/A")))</f>
        <v/>
      </c>
      <c r="M329" s="55" t="str">
        <f>IF(Tabla1[[#This Row],[Nombre del Contrato]]="","",IF(VLOOKUP(Tabla1[[#This Row],[Nombre del Contrato]],Tabla3[],19,FALSE)="","#N/A",IFERROR(VLOOKUP(Tabla1[[#This Row],[Nombre del Contrato]],Tabla3[],19,FALSE),"#N/A")))</f>
        <v/>
      </c>
      <c r="N329" s="75"/>
      <c r="O329" s="75"/>
      <c r="P329" s="75"/>
      <c r="Q329" s="75"/>
      <c r="R329" s="75"/>
      <c r="S329" s="75"/>
      <c r="T329" s="75"/>
      <c r="U329" s="75"/>
      <c r="V329" s="75"/>
      <c r="W329" s="75"/>
      <c r="X329" s="75"/>
      <c r="Y329" s="75"/>
      <c r="Z329" s="75"/>
      <c r="AA329" s="75"/>
      <c r="AB329" s="75"/>
      <c r="AC329" s="75"/>
      <c r="AD329" s="75" t="str">
        <f>IF(SUM(Tabla1[[#This Row],[Primera Infancia]:[Adulto Mayor]])=0,"",SUM(Tabla1[[#This Row],[Primera Infancia]:[Adulto Mayor]]))</f>
        <v/>
      </c>
      <c r="AE329" s="75"/>
      <c r="AF329" s="75"/>
      <c r="AG329" s="10"/>
      <c r="AH329" s="10"/>
      <c r="AI329" s="88"/>
      <c r="AJ329" s="88"/>
      <c r="AK329" s="88"/>
      <c r="AL329" s="88"/>
      <c r="AM329" s="88"/>
      <c r="AN329" s="75"/>
      <c r="AO329" s="89"/>
      <c r="AP329" s="93"/>
      <c r="AQ329" s="84"/>
    </row>
    <row r="330" spans="2:43" ht="39.950000000000003" customHeight="1" thickTop="1" thickBot="1" x14ac:dyDescent="0.3">
      <c r="B330" s="78"/>
      <c r="C330" s="75"/>
      <c r="D330" s="75"/>
      <c r="E330" s="75"/>
      <c r="F330" s="10" t="str">
        <f>IF(Tabla1[[#This Row],[Nombre del Contrato]]="","",IF(VLOOKUP(Tabla1[[#This Row],[Nombre del Contrato]],Tabla3[],31,FALSE)="","#N/A",IFERROR(VLOOKUP(Tabla1[[#This Row],[Nombre del Contrato]],Tabla3[],31,FALSE),"#N/A")))</f>
        <v/>
      </c>
      <c r="G330" s="10" t="str">
        <f>IF(Tabla1[[#This Row],[Nombre del Contrato]]="","",IF(VLOOKUP(Tabla1[[#This Row],[Nombre del Contrato]],Tabla3[],20,FALSE)="","#N/A",IFERROR(VLOOKUP(Tabla1[[#This Row],[Nombre del Contrato]],Tabla3[],20,FALSE),"#N/A")))</f>
        <v/>
      </c>
      <c r="H330" s="47" t="str">
        <f>IF(Tabla1[[#This Row],[Nombre del Contrato]]="","",IF(VLOOKUP(Tabla1[[#This Row],[Nombre del Contrato]],Tabla3[],22,FALSE)="","#N/A",IFERROR(VLOOKUP(Tabla1[[#This Row],[Nombre del Contrato]],Tabla3[],22,FALSE),"#N/A")))</f>
        <v/>
      </c>
      <c r="I330" s="81"/>
      <c r="J330" s="81"/>
      <c r="K330" s="75"/>
      <c r="L330" s="10" t="str">
        <f>IF(Tabla1[[#This Row],[Nombre del Contrato]]="","",IF(VLOOKUP(Tabla1[[#This Row],[Nombre del Contrato]],Tabla3[],6,FALSE)="","#N/A",IFERROR(VLOOKUP(Tabla1[[#This Row],[Nombre del Contrato]],Tabla3[],6,FALSE),"#N/A")))</f>
        <v/>
      </c>
      <c r="M330" s="55" t="str">
        <f>IF(Tabla1[[#This Row],[Nombre del Contrato]]="","",IF(VLOOKUP(Tabla1[[#This Row],[Nombre del Contrato]],Tabla3[],19,FALSE)="","#N/A",IFERROR(VLOOKUP(Tabla1[[#This Row],[Nombre del Contrato]],Tabla3[],19,FALSE),"#N/A")))</f>
        <v/>
      </c>
      <c r="N330" s="75"/>
      <c r="O330" s="75"/>
      <c r="P330" s="75"/>
      <c r="Q330" s="75"/>
      <c r="R330" s="75"/>
      <c r="S330" s="75"/>
      <c r="T330" s="75"/>
      <c r="U330" s="75"/>
      <c r="V330" s="75"/>
      <c r="W330" s="75"/>
      <c r="X330" s="75"/>
      <c r="Y330" s="75"/>
      <c r="Z330" s="75"/>
      <c r="AA330" s="75"/>
      <c r="AB330" s="75"/>
      <c r="AC330" s="75"/>
      <c r="AD330" s="75" t="str">
        <f>IF(SUM(Tabla1[[#This Row],[Primera Infancia]:[Adulto Mayor]])=0,"",SUM(Tabla1[[#This Row],[Primera Infancia]:[Adulto Mayor]]))</f>
        <v/>
      </c>
      <c r="AE330" s="75"/>
      <c r="AF330" s="75"/>
      <c r="AG330" s="10"/>
      <c r="AH330" s="10"/>
      <c r="AI330" s="88"/>
      <c r="AJ330" s="88"/>
      <c r="AK330" s="88"/>
      <c r="AL330" s="88"/>
      <c r="AM330" s="88"/>
      <c r="AN330" s="75"/>
      <c r="AO330" s="89"/>
      <c r="AP330" s="93"/>
      <c r="AQ330" s="84"/>
    </row>
    <row r="331" spans="2:43" ht="39.950000000000003" customHeight="1" thickTop="1" thickBot="1" x14ac:dyDescent="0.3">
      <c r="B331" s="78"/>
      <c r="C331" s="75"/>
      <c r="D331" s="75"/>
      <c r="E331" s="75"/>
      <c r="F331" s="10" t="str">
        <f>IF(Tabla1[[#This Row],[Nombre del Contrato]]="","",IF(VLOOKUP(Tabla1[[#This Row],[Nombre del Contrato]],Tabla3[],31,FALSE)="","#N/A",IFERROR(VLOOKUP(Tabla1[[#This Row],[Nombre del Contrato]],Tabla3[],31,FALSE),"#N/A")))</f>
        <v/>
      </c>
      <c r="G331" s="10" t="str">
        <f>IF(Tabla1[[#This Row],[Nombre del Contrato]]="","",IF(VLOOKUP(Tabla1[[#This Row],[Nombre del Contrato]],Tabla3[],20,FALSE)="","#N/A",IFERROR(VLOOKUP(Tabla1[[#This Row],[Nombre del Contrato]],Tabla3[],20,FALSE),"#N/A")))</f>
        <v/>
      </c>
      <c r="H331" s="47" t="str">
        <f>IF(Tabla1[[#This Row],[Nombre del Contrato]]="","",IF(VLOOKUP(Tabla1[[#This Row],[Nombre del Contrato]],Tabla3[],22,FALSE)="","#N/A",IFERROR(VLOOKUP(Tabla1[[#This Row],[Nombre del Contrato]],Tabla3[],22,FALSE),"#N/A")))</f>
        <v/>
      </c>
      <c r="I331" s="81"/>
      <c r="J331" s="81"/>
      <c r="K331" s="75"/>
      <c r="L331" s="10" t="str">
        <f>IF(Tabla1[[#This Row],[Nombre del Contrato]]="","",IF(VLOOKUP(Tabla1[[#This Row],[Nombre del Contrato]],Tabla3[],6,FALSE)="","#N/A",IFERROR(VLOOKUP(Tabla1[[#This Row],[Nombre del Contrato]],Tabla3[],6,FALSE),"#N/A")))</f>
        <v/>
      </c>
      <c r="M331" s="55" t="str">
        <f>IF(Tabla1[[#This Row],[Nombre del Contrato]]="","",IF(VLOOKUP(Tabla1[[#This Row],[Nombre del Contrato]],Tabla3[],19,FALSE)="","#N/A",IFERROR(VLOOKUP(Tabla1[[#This Row],[Nombre del Contrato]],Tabla3[],19,FALSE),"#N/A")))</f>
        <v/>
      </c>
      <c r="N331" s="75"/>
      <c r="O331" s="75"/>
      <c r="P331" s="75"/>
      <c r="Q331" s="75"/>
      <c r="R331" s="75"/>
      <c r="S331" s="75"/>
      <c r="T331" s="75"/>
      <c r="U331" s="75"/>
      <c r="V331" s="75"/>
      <c r="W331" s="75"/>
      <c r="X331" s="75"/>
      <c r="Y331" s="75"/>
      <c r="Z331" s="75"/>
      <c r="AA331" s="75"/>
      <c r="AB331" s="75"/>
      <c r="AC331" s="75"/>
      <c r="AD331" s="75" t="str">
        <f>IF(SUM(Tabla1[[#This Row],[Primera Infancia]:[Adulto Mayor]])=0,"",SUM(Tabla1[[#This Row],[Primera Infancia]:[Adulto Mayor]]))</f>
        <v/>
      </c>
      <c r="AE331" s="75"/>
      <c r="AF331" s="75"/>
      <c r="AG331" s="10"/>
      <c r="AH331" s="10"/>
      <c r="AI331" s="88"/>
      <c r="AJ331" s="88"/>
      <c r="AK331" s="88"/>
      <c r="AL331" s="88"/>
      <c r="AM331" s="88"/>
      <c r="AN331" s="75"/>
      <c r="AO331" s="89"/>
      <c r="AP331" s="93"/>
      <c r="AQ331" s="84"/>
    </row>
    <row r="332" spans="2:43" ht="39.950000000000003" customHeight="1" thickTop="1" thickBot="1" x14ac:dyDescent="0.3">
      <c r="B332" s="78"/>
      <c r="C332" s="75"/>
      <c r="D332" s="75"/>
      <c r="E332" s="75"/>
      <c r="F332" s="10" t="str">
        <f>IF(Tabla1[[#This Row],[Nombre del Contrato]]="","",IF(VLOOKUP(Tabla1[[#This Row],[Nombre del Contrato]],Tabla3[],31,FALSE)="","#N/A",IFERROR(VLOOKUP(Tabla1[[#This Row],[Nombre del Contrato]],Tabla3[],31,FALSE),"#N/A")))</f>
        <v/>
      </c>
      <c r="G332" s="10" t="str">
        <f>IF(Tabla1[[#This Row],[Nombre del Contrato]]="","",IF(VLOOKUP(Tabla1[[#This Row],[Nombre del Contrato]],Tabla3[],20,FALSE)="","#N/A",IFERROR(VLOOKUP(Tabla1[[#This Row],[Nombre del Contrato]],Tabla3[],20,FALSE),"#N/A")))</f>
        <v/>
      </c>
      <c r="H332" s="47" t="str">
        <f>IF(Tabla1[[#This Row],[Nombre del Contrato]]="","",IF(VLOOKUP(Tabla1[[#This Row],[Nombre del Contrato]],Tabla3[],22,FALSE)="","#N/A",IFERROR(VLOOKUP(Tabla1[[#This Row],[Nombre del Contrato]],Tabla3[],22,FALSE),"#N/A")))</f>
        <v/>
      </c>
      <c r="I332" s="81"/>
      <c r="J332" s="81"/>
      <c r="K332" s="75"/>
      <c r="L332" s="10" t="str">
        <f>IF(Tabla1[[#This Row],[Nombre del Contrato]]="","",IF(VLOOKUP(Tabla1[[#This Row],[Nombre del Contrato]],Tabla3[],6,FALSE)="","#N/A",IFERROR(VLOOKUP(Tabla1[[#This Row],[Nombre del Contrato]],Tabla3[],6,FALSE),"#N/A")))</f>
        <v/>
      </c>
      <c r="M332" s="55" t="str">
        <f>IF(Tabla1[[#This Row],[Nombre del Contrato]]="","",IF(VLOOKUP(Tabla1[[#This Row],[Nombre del Contrato]],Tabla3[],19,FALSE)="","#N/A",IFERROR(VLOOKUP(Tabla1[[#This Row],[Nombre del Contrato]],Tabla3[],19,FALSE),"#N/A")))</f>
        <v/>
      </c>
      <c r="N332" s="75"/>
      <c r="O332" s="75"/>
      <c r="P332" s="75"/>
      <c r="Q332" s="75"/>
      <c r="R332" s="75"/>
      <c r="S332" s="75"/>
      <c r="T332" s="75"/>
      <c r="U332" s="75"/>
      <c r="V332" s="75"/>
      <c r="W332" s="75"/>
      <c r="X332" s="75"/>
      <c r="Y332" s="75"/>
      <c r="Z332" s="75"/>
      <c r="AA332" s="75"/>
      <c r="AB332" s="75"/>
      <c r="AC332" s="75"/>
      <c r="AD332" s="75" t="str">
        <f>IF(SUM(Tabla1[[#This Row],[Primera Infancia]:[Adulto Mayor]])=0,"",SUM(Tabla1[[#This Row],[Primera Infancia]:[Adulto Mayor]]))</f>
        <v/>
      </c>
      <c r="AE332" s="75"/>
      <c r="AF332" s="75"/>
      <c r="AG332" s="10"/>
      <c r="AH332" s="10"/>
      <c r="AI332" s="88"/>
      <c r="AJ332" s="88"/>
      <c r="AK332" s="88"/>
      <c r="AL332" s="88"/>
      <c r="AM332" s="88"/>
      <c r="AN332" s="75"/>
      <c r="AO332" s="89"/>
      <c r="AP332" s="93"/>
      <c r="AQ332" s="84"/>
    </row>
    <row r="333" spans="2:43" ht="39.950000000000003" customHeight="1" thickTop="1" thickBot="1" x14ac:dyDescent="0.3">
      <c r="B333" s="78"/>
      <c r="C333" s="75"/>
      <c r="D333" s="75"/>
      <c r="E333" s="75"/>
      <c r="F333" s="10" t="str">
        <f>IF(Tabla1[[#This Row],[Nombre del Contrato]]="","",IF(VLOOKUP(Tabla1[[#This Row],[Nombre del Contrato]],Tabla3[],31,FALSE)="","#N/A",IFERROR(VLOOKUP(Tabla1[[#This Row],[Nombre del Contrato]],Tabla3[],31,FALSE),"#N/A")))</f>
        <v/>
      </c>
      <c r="G333" s="10" t="str">
        <f>IF(Tabla1[[#This Row],[Nombre del Contrato]]="","",IF(VLOOKUP(Tabla1[[#This Row],[Nombre del Contrato]],Tabla3[],20,FALSE)="","#N/A",IFERROR(VLOOKUP(Tabla1[[#This Row],[Nombre del Contrato]],Tabla3[],20,FALSE),"#N/A")))</f>
        <v/>
      </c>
      <c r="H333" s="47" t="str">
        <f>IF(Tabla1[[#This Row],[Nombre del Contrato]]="","",IF(VLOOKUP(Tabla1[[#This Row],[Nombre del Contrato]],Tabla3[],22,FALSE)="","#N/A",IFERROR(VLOOKUP(Tabla1[[#This Row],[Nombre del Contrato]],Tabla3[],22,FALSE),"#N/A")))</f>
        <v/>
      </c>
      <c r="I333" s="81"/>
      <c r="J333" s="81"/>
      <c r="K333" s="75"/>
      <c r="L333" s="10" t="str">
        <f>IF(Tabla1[[#This Row],[Nombre del Contrato]]="","",IF(VLOOKUP(Tabla1[[#This Row],[Nombre del Contrato]],Tabla3[],6,FALSE)="","#N/A",IFERROR(VLOOKUP(Tabla1[[#This Row],[Nombre del Contrato]],Tabla3[],6,FALSE),"#N/A")))</f>
        <v/>
      </c>
      <c r="M333" s="55" t="str">
        <f>IF(Tabla1[[#This Row],[Nombre del Contrato]]="","",IF(VLOOKUP(Tabla1[[#This Row],[Nombre del Contrato]],Tabla3[],19,FALSE)="","#N/A",IFERROR(VLOOKUP(Tabla1[[#This Row],[Nombre del Contrato]],Tabla3[],19,FALSE),"#N/A")))</f>
        <v/>
      </c>
      <c r="N333" s="75"/>
      <c r="O333" s="75"/>
      <c r="P333" s="75"/>
      <c r="Q333" s="75"/>
      <c r="R333" s="75"/>
      <c r="S333" s="75"/>
      <c r="T333" s="75"/>
      <c r="U333" s="75"/>
      <c r="V333" s="75"/>
      <c r="W333" s="75"/>
      <c r="X333" s="75"/>
      <c r="Y333" s="75"/>
      <c r="Z333" s="75"/>
      <c r="AA333" s="75"/>
      <c r="AB333" s="75"/>
      <c r="AC333" s="75"/>
      <c r="AD333" s="75" t="str">
        <f>IF(SUM(Tabla1[[#This Row],[Primera Infancia]:[Adulto Mayor]])=0,"",SUM(Tabla1[[#This Row],[Primera Infancia]:[Adulto Mayor]]))</f>
        <v/>
      </c>
      <c r="AE333" s="75"/>
      <c r="AF333" s="75"/>
      <c r="AG333" s="10"/>
      <c r="AH333" s="10"/>
      <c r="AI333" s="88"/>
      <c r="AJ333" s="88"/>
      <c r="AK333" s="88"/>
      <c r="AL333" s="88"/>
      <c r="AM333" s="88"/>
      <c r="AN333" s="75"/>
      <c r="AO333" s="89"/>
      <c r="AP333" s="93"/>
      <c r="AQ333" s="84"/>
    </row>
    <row r="334" spans="2:43" ht="39.950000000000003" customHeight="1" thickTop="1" thickBot="1" x14ac:dyDescent="0.3">
      <c r="B334" s="78"/>
      <c r="C334" s="75"/>
      <c r="D334" s="75"/>
      <c r="E334" s="75"/>
      <c r="F334" s="10" t="str">
        <f>IF(Tabla1[[#This Row],[Nombre del Contrato]]="","",IF(VLOOKUP(Tabla1[[#This Row],[Nombre del Contrato]],Tabla3[],31,FALSE)="","#N/A",IFERROR(VLOOKUP(Tabla1[[#This Row],[Nombre del Contrato]],Tabla3[],31,FALSE),"#N/A")))</f>
        <v/>
      </c>
      <c r="G334" s="10" t="str">
        <f>IF(Tabla1[[#This Row],[Nombre del Contrato]]="","",IF(VLOOKUP(Tabla1[[#This Row],[Nombre del Contrato]],Tabla3[],20,FALSE)="","#N/A",IFERROR(VLOOKUP(Tabla1[[#This Row],[Nombre del Contrato]],Tabla3[],20,FALSE),"#N/A")))</f>
        <v/>
      </c>
      <c r="H334" s="47" t="str">
        <f>IF(Tabla1[[#This Row],[Nombre del Contrato]]="","",IF(VLOOKUP(Tabla1[[#This Row],[Nombre del Contrato]],Tabla3[],22,FALSE)="","#N/A",IFERROR(VLOOKUP(Tabla1[[#This Row],[Nombre del Contrato]],Tabla3[],22,FALSE),"#N/A")))</f>
        <v/>
      </c>
      <c r="I334" s="81"/>
      <c r="J334" s="81"/>
      <c r="K334" s="75"/>
      <c r="L334" s="10" t="str">
        <f>IF(Tabla1[[#This Row],[Nombre del Contrato]]="","",IF(VLOOKUP(Tabla1[[#This Row],[Nombre del Contrato]],Tabla3[],6,FALSE)="","#N/A",IFERROR(VLOOKUP(Tabla1[[#This Row],[Nombre del Contrato]],Tabla3[],6,FALSE),"#N/A")))</f>
        <v/>
      </c>
      <c r="M334" s="55" t="str">
        <f>IF(Tabla1[[#This Row],[Nombre del Contrato]]="","",IF(VLOOKUP(Tabla1[[#This Row],[Nombre del Contrato]],Tabla3[],19,FALSE)="","#N/A",IFERROR(VLOOKUP(Tabla1[[#This Row],[Nombre del Contrato]],Tabla3[],19,FALSE),"#N/A")))</f>
        <v/>
      </c>
      <c r="N334" s="75"/>
      <c r="O334" s="75"/>
      <c r="P334" s="75"/>
      <c r="Q334" s="75"/>
      <c r="R334" s="75"/>
      <c r="S334" s="75"/>
      <c r="T334" s="75"/>
      <c r="U334" s="75"/>
      <c r="V334" s="75"/>
      <c r="W334" s="75"/>
      <c r="X334" s="75"/>
      <c r="Y334" s="75"/>
      <c r="Z334" s="75"/>
      <c r="AA334" s="75"/>
      <c r="AB334" s="75"/>
      <c r="AC334" s="75"/>
      <c r="AD334" s="75" t="str">
        <f>IF(SUM(Tabla1[[#This Row],[Primera Infancia]:[Adulto Mayor]])=0,"",SUM(Tabla1[[#This Row],[Primera Infancia]:[Adulto Mayor]]))</f>
        <v/>
      </c>
      <c r="AE334" s="75"/>
      <c r="AF334" s="75"/>
      <c r="AG334" s="10"/>
      <c r="AH334" s="10"/>
      <c r="AI334" s="88"/>
      <c r="AJ334" s="88"/>
      <c r="AK334" s="88"/>
      <c r="AL334" s="88"/>
      <c r="AM334" s="88"/>
      <c r="AN334" s="75"/>
      <c r="AO334" s="89"/>
      <c r="AP334" s="93"/>
      <c r="AQ334" s="84"/>
    </row>
    <row r="335" spans="2:43" ht="39.950000000000003" customHeight="1" thickTop="1" thickBot="1" x14ac:dyDescent="0.3">
      <c r="B335" s="78"/>
      <c r="C335" s="75"/>
      <c r="D335" s="75"/>
      <c r="E335" s="75"/>
      <c r="F335" s="10" t="str">
        <f>IF(Tabla1[[#This Row],[Nombre del Contrato]]="","",IF(VLOOKUP(Tabla1[[#This Row],[Nombre del Contrato]],Tabla3[],31,FALSE)="","#N/A",IFERROR(VLOOKUP(Tabla1[[#This Row],[Nombre del Contrato]],Tabla3[],31,FALSE),"#N/A")))</f>
        <v/>
      </c>
      <c r="G335" s="10" t="str">
        <f>IF(Tabla1[[#This Row],[Nombre del Contrato]]="","",IF(VLOOKUP(Tabla1[[#This Row],[Nombre del Contrato]],Tabla3[],20,FALSE)="","#N/A",IFERROR(VLOOKUP(Tabla1[[#This Row],[Nombre del Contrato]],Tabla3[],20,FALSE),"#N/A")))</f>
        <v/>
      </c>
      <c r="H335" s="47" t="str">
        <f>IF(Tabla1[[#This Row],[Nombre del Contrato]]="","",IF(VLOOKUP(Tabla1[[#This Row],[Nombre del Contrato]],Tabla3[],22,FALSE)="","#N/A",IFERROR(VLOOKUP(Tabla1[[#This Row],[Nombre del Contrato]],Tabla3[],22,FALSE),"#N/A")))</f>
        <v/>
      </c>
      <c r="I335" s="81"/>
      <c r="J335" s="81"/>
      <c r="K335" s="75"/>
      <c r="L335" s="10" t="str">
        <f>IF(Tabla1[[#This Row],[Nombre del Contrato]]="","",IF(VLOOKUP(Tabla1[[#This Row],[Nombre del Contrato]],Tabla3[],6,FALSE)="","#N/A",IFERROR(VLOOKUP(Tabla1[[#This Row],[Nombre del Contrato]],Tabla3[],6,FALSE),"#N/A")))</f>
        <v/>
      </c>
      <c r="M335" s="55" t="str">
        <f>IF(Tabla1[[#This Row],[Nombre del Contrato]]="","",IF(VLOOKUP(Tabla1[[#This Row],[Nombre del Contrato]],Tabla3[],19,FALSE)="","#N/A",IFERROR(VLOOKUP(Tabla1[[#This Row],[Nombre del Contrato]],Tabla3[],19,FALSE),"#N/A")))</f>
        <v/>
      </c>
      <c r="N335" s="75"/>
      <c r="O335" s="75"/>
      <c r="P335" s="75"/>
      <c r="Q335" s="75"/>
      <c r="R335" s="75"/>
      <c r="S335" s="75"/>
      <c r="T335" s="75"/>
      <c r="U335" s="75"/>
      <c r="V335" s="75"/>
      <c r="W335" s="75"/>
      <c r="X335" s="75"/>
      <c r="Y335" s="75"/>
      <c r="Z335" s="75"/>
      <c r="AA335" s="75"/>
      <c r="AB335" s="75"/>
      <c r="AC335" s="75"/>
      <c r="AD335" s="75" t="str">
        <f>IF(SUM(Tabla1[[#This Row],[Primera Infancia]:[Adulto Mayor]])=0,"",SUM(Tabla1[[#This Row],[Primera Infancia]:[Adulto Mayor]]))</f>
        <v/>
      </c>
      <c r="AE335" s="75"/>
      <c r="AF335" s="75"/>
      <c r="AG335" s="10"/>
      <c r="AH335" s="10"/>
      <c r="AI335" s="88"/>
      <c r="AJ335" s="88"/>
      <c r="AK335" s="88"/>
      <c r="AL335" s="88"/>
      <c r="AM335" s="88"/>
      <c r="AN335" s="75"/>
      <c r="AO335" s="89"/>
      <c r="AP335" s="93"/>
      <c r="AQ335" s="84"/>
    </row>
    <row r="336" spans="2:43" ht="39.950000000000003" customHeight="1" thickTop="1" thickBot="1" x14ac:dyDescent="0.3">
      <c r="B336" s="78"/>
      <c r="C336" s="75"/>
      <c r="D336" s="75"/>
      <c r="E336" s="75"/>
      <c r="F336" s="10" t="str">
        <f>IF(Tabla1[[#This Row],[Nombre del Contrato]]="","",IF(VLOOKUP(Tabla1[[#This Row],[Nombre del Contrato]],Tabla3[],31,FALSE)="","#N/A",IFERROR(VLOOKUP(Tabla1[[#This Row],[Nombre del Contrato]],Tabla3[],31,FALSE),"#N/A")))</f>
        <v/>
      </c>
      <c r="G336" s="10" t="str">
        <f>IF(Tabla1[[#This Row],[Nombre del Contrato]]="","",IF(VLOOKUP(Tabla1[[#This Row],[Nombre del Contrato]],Tabla3[],20,FALSE)="","#N/A",IFERROR(VLOOKUP(Tabla1[[#This Row],[Nombre del Contrato]],Tabla3[],20,FALSE),"#N/A")))</f>
        <v/>
      </c>
      <c r="H336" s="47" t="str">
        <f>IF(Tabla1[[#This Row],[Nombre del Contrato]]="","",IF(VLOOKUP(Tabla1[[#This Row],[Nombre del Contrato]],Tabla3[],22,FALSE)="","#N/A",IFERROR(VLOOKUP(Tabla1[[#This Row],[Nombre del Contrato]],Tabla3[],22,FALSE),"#N/A")))</f>
        <v/>
      </c>
      <c r="I336" s="81"/>
      <c r="J336" s="81"/>
      <c r="K336" s="75"/>
      <c r="L336" s="10" t="str">
        <f>IF(Tabla1[[#This Row],[Nombre del Contrato]]="","",IF(VLOOKUP(Tabla1[[#This Row],[Nombre del Contrato]],Tabla3[],6,FALSE)="","#N/A",IFERROR(VLOOKUP(Tabla1[[#This Row],[Nombre del Contrato]],Tabla3[],6,FALSE),"#N/A")))</f>
        <v/>
      </c>
      <c r="M336" s="55" t="str">
        <f>IF(Tabla1[[#This Row],[Nombre del Contrato]]="","",IF(VLOOKUP(Tabla1[[#This Row],[Nombre del Contrato]],Tabla3[],19,FALSE)="","#N/A",IFERROR(VLOOKUP(Tabla1[[#This Row],[Nombre del Contrato]],Tabla3[],19,FALSE),"#N/A")))</f>
        <v/>
      </c>
      <c r="N336" s="75"/>
      <c r="O336" s="75"/>
      <c r="P336" s="75"/>
      <c r="Q336" s="75"/>
      <c r="R336" s="75"/>
      <c r="S336" s="75"/>
      <c r="T336" s="75"/>
      <c r="U336" s="75"/>
      <c r="V336" s="75"/>
      <c r="W336" s="75"/>
      <c r="X336" s="75"/>
      <c r="Y336" s="75"/>
      <c r="Z336" s="75"/>
      <c r="AA336" s="75"/>
      <c r="AB336" s="75"/>
      <c r="AC336" s="75"/>
      <c r="AD336" s="75" t="str">
        <f>IF(SUM(Tabla1[[#This Row],[Primera Infancia]:[Adulto Mayor]])=0,"",SUM(Tabla1[[#This Row],[Primera Infancia]:[Adulto Mayor]]))</f>
        <v/>
      </c>
      <c r="AE336" s="75"/>
      <c r="AF336" s="75"/>
      <c r="AG336" s="10"/>
      <c r="AH336" s="10"/>
      <c r="AI336" s="88"/>
      <c r="AJ336" s="88"/>
      <c r="AK336" s="88"/>
      <c r="AL336" s="88"/>
      <c r="AM336" s="88"/>
      <c r="AN336" s="75"/>
      <c r="AO336" s="89"/>
      <c r="AP336" s="93"/>
      <c r="AQ336" s="84"/>
    </row>
    <row r="337" spans="2:43" ht="39.950000000000003" customHeight="1" thickTop="1" thickBot="1" x14ac:dyDescent="0.3">
      <c r="B337" s="78"/>
      <c r="C337" s="75"/>
      <c r="D337" s="75"/>
      <c r="E337" s="75"/>
      <c r="F337" s="10" t="str">
        <f>IF(Tabla1[[#This Row],[Nombre del Contrato]]="","",IF(VLOOKUP(Tabla1[[#This Row],[Nombre del Contrato]],Tabla3[],31,FALSE)="","#N/A",IFERROR(VLOOKUP(Tabla1[[#This Row],[Nombre del Contrato]],Tabla3[],31,FALSE),"#N/A")))</f>
        <v/>
      </c>
      <c r="G337" s="10" t="str">
        <f>IF(Tabla1[[#This Row],[Nombre del Contrato]]="","",IF(VLOOKUP(Tabla1[[#This Row],[Nombre del Contrato]],Tabla3[],20,FALSE)="","#N/A",IFERROR(VLOOKUP(Tabla1[[#This Row],[Nombre del Contrato]],Tabla3[],20,FALSE),"#N/A")))</f>
        <v/>
      </c>
      <c r="H337" s="47" t="str">
        <f>IF(Tabla1[[#This Row],[Nombre del Contrato]]="","",IF(VLOOKUP(Tabla1[[#This Row],[Nombre del Contrato]],Tabla3[],22,FALSE)="","#N/A",IFERROR(VLOOKUP(Tabla1[[#This Row],[Nombre del Contrato]],Tabla3[],22,FALSE),"#N/A")))</f>
        <v/>
      </c>
      <c r="I337" s="81"/>
      <c r="J337" s="81"/>
      <c r="K337" s="75"/>
      <c r="L337" s="10" t="str">
        <f>IF(Tabla1[[#This Row],[Nombre del Contrato]]="","",IF(VLOOKUP(Tabla1[[#This Row],[Nombre del Contrato]],Tabla3[],6,FALSE)="","#N/A",IFERROR(VLOOKUP(Tabla1[[#This Row],[Nombre del Contrato]],Tabla3[],6,FALSE),"#N/A")))</f>
        <v/>
      </c>
      <c r="M337" s="55" t="str">
        <f>IF(Tabla1[[#This Row],[Nombre del Contrato]]="","",IF(VLOOKUP(Tabla1[[#This Row],[Nombre del Contrato]],Tabla3[],19,FALSE)="","#N/A",IFERROR(VLOOKUP(Tabla1[[#This Row],[Nombre del Contrato]],Tabla3[],19,FALSE),"#N/A")))</f>
        <v/>
      </c>
      <c r="N337" s="75"/>
      <c r="O337" s="75"/>
      <c r="P337" s="75"/>
      <c r="Q337" s="75"/>
      <c r="R337" s="75"/>
      <c r="S337" s="75"/>
      <c r="T337" s="75"/>
      <c r="U337" s="75"/>
      <c r="V337" s="75"/>
      <c r="W337" s="75"/>
      <c r="X337" s="75"/>
      <c r="Y337" s="75"/>
      <c r="Z337" s="75"/>
      <c r="AA337" s="75"/>
      <c r="AB337" s="75"/>
      <c r="AC337" s="75"/>
      <c r="AD337" s="75" t="str">
        <f>IF(SUM(Tabla1[[#This Row],[Primera Infancia]:[Adulto Mayor]])=0,"",SUM(Tabla1[[#This Row],[Primera Infancia]:[Adulto Mayor]]))</f>
        <v/>
      </c>
      <c r="AE337" s="75"/>
      <c r="AF337" s="75"/>
      <c r="AG337" s="10"/>
      <c r="AH337" s="10"/>
      <c r="AI337" s="88"/>
      <c r="AJ337" s="88"/>
      <c r="AK337" s="88"/>
      <c r="AL337" s="88"/>
      <c r="AM337" s="88"/>
      <c r="AN337" s="75"/>
      <c r="AO337" s="89"/>
      <c r="AP337" s="93"/>
      <c r="AQ337" s="84"/>
    </row>
    <row r="338" spans="2:43" ht="39.950000000000003" customHeight="1" thickTop="1" thickBot="1" x14ac:dyDescent="0.3">
      <c r="B338" s="78"/>
      <c r="C338" s="75"/>
      <c r="D338" s="75"/>
      <c r="E338" s="75"/>
      <c r="F338" s="10" t="str">
        <f>IF(Tabla1[[#This Row],[Nombre del Contrato]]="","",IF(VLOOKUP(Tabla1[[#This Row],[Nombre del Contrato]],Tabla3[],31,FALSE)="","#N/A",IFERROR(VLOOKUP(Tabla1[[#This Row],[Nombre del Contrato]],Tabla3[],31,FALSE),"#N/A")))</f>
        <v/>
      </c>
      <c r="G338" s="10" t="str">
        <f>IF(Tabla1[[#This Row],[Nombre del Contrato]]="","",IF(VLOOKUP(Tabla1[[#This Row],[Nombre del Contrato]],Tabla3[],20,FALSE)="","#N/A",IFERROR(VLOOKUP(Tabla1[[#This Row],[Nombre del Contrato]],Tabla3[],20,FALSE),"#N/A")))</f>
        <v/>
      </c>
      <c r="H338" s="47" t="str">
        <f>IF(Tabla1[[#This Row],[Nombre del Contrato]]="","",IF(VLOOKUP(Tabla1[[#This Row],[Nombre del Contrato]],Tabla3[],22,FALSE)="","#N/A",IFERROR(VLOOKUP(Tabla1[[#This Row],[Nombre del Contrato]],Tabla3[],22,FALSE),"#N/A")))</f>
        <v/>
      </c>
      <c r="I338" s="81"/>
      <c r="J338" s="81"/>
      <c r="K338" s="75"/>
      <c r="L338" s="10" t="str">
        <f>IF(Tabla1[[#This Row],[Nombre del Contrato]]="","",IF(VLOOKUP(Tabla1[[#This Row],[Nombre del Contrato]],Tabla3[],6,FALSE)="","#N/A",IFERROR(VLOOKUP(Tabla1[[#This Row],[Nombre del Contrato]],Tabla3[],6,FALSE),"#N/A")))</f>
        <v/>
      </c>
      <c r="M338" s="55" t="str">
        <f>IF(Tabla1[[#This Row],[Nombre del Contrato]]="","",IF(VLOOKUP(Tabla1[[#This Row],[Nombre del Contrato]],Tabla3[],19,FALSE)="","#N/A",IFERROR(VLOOKUP(Tabla1[[#This Row],[Nombre del Contrato]],Tabla3[],19,FALSE),"#N/A")))</f>
        <v/>
      </c>
      <c r="N338" s="75"/>
      <c r="O338" s="75"/>
      <c r="P338" s="75"/>
      <c r="Q338" s="75"/>
      <c r="R338" s="75"/>
      <c r="S338" s="75"/>
      <c r="T338" s="75"/>
      <c r="U338" s="75"/>
      <c r="V338" s="75"/>
      <c r="W338" s="75"/>
      <c r="X338" s="75"/>
      <c r="Y338" s="75"/>
      <c r="Z338" s="75"/>
      <c r="AA338" s="75"/>
      <c r="AB338" s="75"/>
      <c r="AC338" s="75"/>
      <c r="AD338" s="75" t="str">
        <f>IF(SUM(Tabla1[[#This Row],[Primera Infancia]:[Adulto Mayor]])=0,"",SUM(Tabla1[[#This Row],[Primera Infancia]:[Adulto Mayor]]))</f>
        <v/>
      </c>
      <c r="AE338" s="75"/>
      <c r="AF338" s="75"/>
      <c r="AG338" s="10"/>
      <c r="AH338" s="10"/>
      <c r="AI338" s="88"/>
      <c r="AJ338" s="88"/>
      <c r="AK338" s="88"/>
      <c r="AL338" s="88"/>
      <c r="AM338" s="88"/>
      <c r="AN338" s="75"/>
      <c r="AO338" s="89"/>
      <c r="AP338" s="93"/>
      <c r="AQ338" s="84"/>
    </row>
    <row r="339" spans="2:43" ht="39.950000000000003" customHeight="1" thickTop="1" thickBot="1" x14ac:dyDescent="0.3">
      <c r="B339" s="78"/>
      <c r="C339" s="75"/>
      <c r="D339" s="75"/>
      <c r="E339" s="75"/>
      <c r="F339" s="10" t="str">
        <f>IF(Tabla1[[#This Row],[Nombre del Contrato]]="","",IF(VLOOKUP(Tabla1[[#This Row],[Nombre del Contrato]],Tabla3[],31,FALSE)="","#N/A",IFERROR(VLOOKUP(Tabla1[[#This Row],[Nombre del Contrato]],Tabla3[],31,FALSE),"#N/A")))</f>
        <v/>
      </c>
      <c r="G339" s="10" t="str">
        <f>IF(Tabla1[[#This Row],[Nombre del Contrato]]="","",IF(VLOOKUP(Tabla1[[#This Row],[Nombre del Contrato]],Tabla3[],20,FALSE)="","#N/A",IFERROR(VLOOKUP(Tabla1[[#This Row],[Nombre del Contrato]],Tabla3[],20,FALSE),"#N/A")))</f>
        <v/>
      </c>
      <c r="H339" s="47" t="str">
        <f>IF(Tabla1[[#This Row],[Nombre del Contrato]]="","",IF(VLOOKUP(Tabla1[[#This Row],[Nombre del Contrato]],Tabla3[],22,FALSE)="","#N/A",IFERROR(VLOOKUP(Tabla1[[#This Row],[Nombre del Contrato]],Tabla3[],22,FALSE),"#N/A")))</f>
        <v/>
      </c>
      <c r="I339" s="81"/>
      <c r="J339" s="81"/>
      <c r="K339" s="75"/>
      <c r="L339" s="10" t="str">
        <f>IF(Tabla1[[#This Row],[Nombre del Contrato]]="","",IF(VLOOKUP(Tabla1[[#This Row],[Nombre del Contrato]],Tabla3[],6,FALSE)="","#N/A",IFERROR(VLOOKUP(Tabla1[[#This Row],[Nombre del Contrato]],Tabla3[],6,FALSE),"#N/A")))</f>
        <v/>
      </c>
      <c r="M339" s="55" t="str">
        <f>IF(Tabla1[[#This Row],[Nombre del Contrato]]="","",IF(VLOOKUP(Tabla1[[#This Row],[Nombre del Contrato]],Tabla3[],19,FALSE)="","#N/A",IFERROR(VLOOKUP(Tabla1[[#This Row],[Nombre del Contrato]],Tabla3[],19,FALSE),"#N/A")))</f>
        <v/>
      </c>
      <c r="N339" s="75"/>
      <c r="O339" s="75"/>
      <c r="P339" s="75"/>
      <c r="Q339" s="75"/>
      <c r="R339" s="75"/>
      <c r="S339" s="75"/>
      <c r="T339" s="75"/>
      <c r="U339" s="75"/>
      <c r="V339" s="75"/>
      <c r="W339" s="75"/>
      <c r="X339" s="75"/>
      <c r="Y339" s="75"/>
      <c r="Z339" s="75"/>
      <c r="AA339" s="75"/>
      <c r="AB339" s="75"/>
      <c r="AC339" s="75"/>
      <c r="AD339" s="75" t="str">
        <f>IF(SUM(Tabla1[[#This Row],[Primera Infancia]:[Adulto Mayor]])=0,"",SUM(Tabla1[[#This Row],[Primera Infancia]:[Adulto Mayor]]))</f>
        <v/>
      </c>
      <c r="AE339" s="75"/>
      <c r="AF339" s="75"/>
      <c r="AG339" s="10"/>
      <c r="AH339" s="10"/>
      <c r="AI339" s="88"/>
      <c r="AJ339" s="88"/>
      <c r="AK339" s="88"/>
      <c r="AL339" s="88"/>
      <c r="AM339" s="88"/>
      <c r="AN339" s="75"/>
      <c r="AO339" s="89"/>
      <c r="AP339" s="93"/>
      <c r="AQ339" s="84"/>
    </row>
    <row r="340" spans="2:43" ht="39.950000000000003" customHeight="1" thickTop="1" thickBot="1" x14ac:dyDescent="0.3">
      <c r="B340" s="78"/>
      <c r="C340" s="75"/>
      <c r="D340" s="75"/>
      <c r="E340" s="75"/>
      <c r="F340" s="10" t="str">
        <f>IF(Tabla1[[#This Row],[Nombre del Contrato]]="","",IF(VLOOKUP(Tabla1[[#This Row],[Nombre del Contrato]],Tabla3[],31,FALSE)="","#N/A",IFERROR(VLOOKUP(Tabla1[[#This Row],[Nombre del Contrato]],Tabla3[],31,FALSE),"#N/A")))</f>
        <v/>
      </c>
      <c r="G340" s="10" t="str">
        <f>IF(Tabla1[[#This Row],[Nombre del Contrato]]="","",IF(VLOOKUP(Tabla1[[#This Row],[Nombre del Contrato]],Tabla3[],20,FALSE)="","#N/A",IFERROR(VLOOKUP(Tabla1[[#This Row],[Nombre del Contrato]],Tabla3[],20,FALSE),"#N/A")))</f>
        <v/>
      </c>
      <c r="H340" s="47" t="str">
        <f>IF(Tabla1[[#This Row],[Nombre del Contrato]]="","",IF(VLOOKUP(Tabla1[[#This Row],[Nombre del Contrato]],Tabla3[],22,FALSE)="","#N/A",IFERROR(VLOOKUP(Tabla1[[#This Row],[Nombre del Contrato]],Tabla3[],22,FALSE),"#N/A")))</f>
        <v/>
      </c>
      <c r="I340" s="81"/>
      <c r="J340" s="81"/>
      <c r="K340" s="75"/>
      <c r="L340" s="10" t="str">
        <f>IF(Tabla1[[#This Row],[Nombre del Contrato]]="","",IF(VLOOKUP(Tabla1[[#This Row],[Nombre del Contrato]],Tabla3[],6,FALSE)="","#N/A",IFERROR(VLOOKUP(Tabla1[[#This Row],[Nombre del Contrato]],Tabla3[],6,FALSE),"#N/A")))</f>
        <v/>
      </c>
      <c r="M340" s="55" t="str">
        <f>IF(Tabla1[[#This Row],[Nombre del Contrato]]="","",IF(VLOOKUP(Tabla1[[#This Row],[Nombre del Contrato]],Tabla3[],19,FALSE)="","#N/A",IFERROR(VLOOKUP(Tabla1[[#This Row],[Nombre del Contrato]],Tabla3[],19,FALSE),"#N/A")))</f>
        <v/>
      </c>
      <c r="N340" s="75"/>
      <c r="O340" s="75"/>
      <c r="P340" s="75"/>
      <c r="Q340" s="75"/>
      <c r="R340" s="75"/>
      <c r="S340" s="75"/>
      <c r="T340" s="75"/>
      <c r="U340" s="75"/>
      <c r="V340" s="75"/>
      <c r="W340" s="75"/>
      <c r="X340" s="75"/>
      <c r="Y340" s="75"/>
      <c r="Z340" s="75"/>
      <c r="AA340" s="75"/>
      <c r="AB340" s="75"/>
      <c r="AC340" s="75"/>
      <c r="AD340" s="75" t="str">
        <f>IF(SUM(Tabla1[[#This Row],[Primera Infancia]:[Adulto Mayor]])=0,"",SUM(Tabla1[[#This Row],[Primera Infancia]:[Adulto Mayor]]))</f>
        <v/>
      </c>
      <c r="AE340" s="75"/>
      <c r="AF340" s="75"/>
      <c r="AG340" s="10"/>
      <c r="AH340" s="10"/>
      <c r="AI340" s="88"/>
      <c r="AJ340" s="88"/>
      <c r="AK340" s="88"/>
      <c r="AL340" s="88"/>
      <c r="AM340" s="88"/>
      <c r="AN340" s="75"/>
      <c r="AO340" s="89"/>
      <c r="AP340" s="93"/>
      <c r="AQ340" s="84"/>
    </row>
    <row r="341" spans="2:43" ht="39.950000000000003" customHeight="1" thickTop="1" thickBot="1" x14ac:dyDescent="0.3">
      <c r="B341" s="78"/>
      <c r="C341" s="75"/>
      <c r="D341" s="75"/>
      <c r="E341" s="75"/>
      <c r="F341" s="10" t="str">
        <f>IF(Tabla1[[#This Row],[Nombre del Contrato]]="","",IF(VLOOKUP(Tabla1[[#This Row],[Nombre del Contrato]],Tabla3[],31,FALSE)="","#N/A",IFERROR(VLOOKUP(Tabla1[[#This Row],[Nombre del Contrato]],Tabla3[],31,FALSE),"#N/A")))</f>
        <v/>
      </c>
      <c r="G341" s="10" t="str">
        <f>IF(Tabla1[[#This Row],[Nombre del Contrato]]="","",IF(VLOOKUP(Tabla1[[#This Row],[Nombre del Contrato]],Tabla3[],20,FALSE)="","#N/A",IFERROR(VLOOKUP(Tabla1[[#This Row],[Nombre del Contrato]],Tabla3[],20,FALSE),"#N/A")))</f>
        <v/>
      </c>
      <c r="H341" s="47" t="str">
        <f>IF(Tabla1[[#This Row],[Nombre del Contrato]]="","",IF(VLOOKUP(Tabla1[[#This Row],[Nombre del Contrato]],Tabla3[],22,FALSE)="","#N/A",IFERROR(VLOOKUP(Tabla1[[#This Row],[Nombre del Contrato]],Tabla3[],22,FALSE),"#N/A")))</f>
        <v/>
      </c>
      <c r="I341" s="81"/>
      <c r="J341" s="81"/>
      <c r="K341" s="75"/>
      <c r="L341" s="10" t="str">
        <f>IF(Tabla1[[#This Row],[Nombre del Contrato]]="","",IF(VLOOKUP(Tabla1[[#This Row],[Nombre del Contrato]],Tabla3[],6,FALSE)="","#N/A",IFERROR(VLOOKUP(Tabla1[[#This Row],[Nombre del Contrato]],Tabla3[],6,FALSE),"#N/A")))</f>
        <v/>
      </c>
      <c r="M341" s="55" t="str">
        <f>IF(Tabla1[[#This Row],[Nombre del Contrato]]="","",IF(VLOOKUP(Tabla1[[#This Row],[Nombre del Contrato]],Tabla3[],19,FALSE)="","#N/A",IFERROR(VLOOKUP(Tabla1[[#This Row],[Nombre del Contrato]],Tabla3[],19,FALSE),"#N/A")))</f>
        <v/>
      </c>
      <c r="N341" s="75"/>
      <c r="O341" s="75"/>
      <c r="P341" s="75"/>
      <c r="Q341" s="75"/>
      <c r="R341" s="75"/>
      <c r="S341" s="75"/>
      <c r="T341" s="75"/>
      <c r="U341" s="75"/>
      <c r="V341" s="75"/>
      <c r="W341" s="75"/>
      <c r="X341" s="75"/>
      <c r="Y341" s="75"/>
      <c r="Z341" s="75"/>
      <c r="AA341" s="75"/>
      <c r="AB341" s="75"/>
      <c r="AC341" s="75"/>
      <c r="AD341" s="75" t="str">
        <f>IF(SUM(Tabla1[[#This Row],[Primera Infancia]:[Adulto Mayor]])=0,"",SUM(Tabla1[[#This Row],[Primera Infancia]:[Adulto Mayor]]))</f>
        <v/>
      </c>
      <c r="AE341" s="75"/>
      <c r="AF341" s="75"/>
      <c r="AG341" s="10"/>
      <c r="AH341" s="10"/>
      <c r="AI341" s="88"/>
      <c r="AJ341" s="88"/>
      <c r="AK341" s="88"/>
      <c r="AL341" s="88"/>
      <c r="AM341" s="88"/>
      <c r="AN341" s="75"/>
      <c r="AO341" s="89"/>
      <c r="AP341" s="93"/>
      <c r="AQ341" s="84"/>
    </row>
    <row r="342" spans="2:43" ht="39.950000000000003" customHeight="1" thickTop="1" thickBot="1" x14ac:dyDescent="0.3">
      <c r="B342" s="78"/>
      <c r="C342" s="75"/>
      <c r="D342" s="75"/>
      <c r="E342" s="75"/>
      <c r="F342" s="10" t="str">
        <f>IF(Tabla1[[#This Row],[Nombre del Contrato]]="","",IF(VLOOKUP(Tabla1[[#This Row],[Nombre del Contrato]],Tabla3[],31,FALSE)="","#N/A",IFERROR(VLOOKUP(Tabla1[[#This Row],[Nombre del Contrato]],Tabla3[],31,FALSE),"#N/A")))</f>
        <v/>
      </c>
      <c r="G342" s="10" t="str">
        <f>IF(Tabla1[[#This Row],[Nombre del Contrato]]="","",IF(VLOOKUP(Tabla1[[#This Row],[Nombre del Contrato]],Tabla3[],20,FALSE)="","#N/A",IFERROR(VLOOKUP(Tabla1[[#This Row],[Nombre del Contrato]],Tabla3[],20,FALSE),"#N/A")))</f>
        <v/>
      </c>
      <c r="H342" s="47" t="str">
        <f>IF(Tabla1[[#This Row],[Nombre del Contrato]]="","",IF(VLOOKUP(Tabla1[[#This Row],[Nombre del Contrato]],Tabla3[],22,FALSE)="","#N/A",IFERROR(VLOOKUP(Tabla1[[#This Row],[Nombre del Contrato]],Tabla3[],22,FALSE),"#N/A")))</f>
        <v/>
      </c>
      <c r="I342" s="81"/>
      <c r="J342" s="81"/>
      <c r="K342" s="75"/>
      <c r="L342" s="10" t="str">
        <f>IF(Tabla1[[#This Row],[Nombre del Contrato]]="","",IF(VLOOKUP(Tabla1[[#This Row],[Nombre del Contrato]],Tabla3[],6,FALSE)="","#N/A",IFERROR(VLOOKUP(Tabla1[[#This Row],[Nombre del Contrato]],Tabla3[],6,FALSE),"#N/A")))</f>
        <v/>
      </c>
      <c r="M342" s="55" t="str">
        <f>IF(Tabla1[[#This Row],[Nombre del Contrato]]="","",IF(VLOOKUP(Tabla1[[#This Row],[Nombre del Contrato]],Tabla3[],19,FALSE)="","#N/A",IFERROR(VLOOKUP(Tabla1[[#This Row],[Nombre del Contrato]],Tabla3[],19,FALSE),"#N/A")))</f>
        <v/>
      </c>
      <c r="N342" s="75"/>
      <c r="O342" s="75"/>
      <c r="P342" s="75"/>
      <c r="Q342" s="75"/>
      <c r="R342" s="75"/>
      <c r="S342" s="75"/>
      <c r="T342" s="75"/>
      <c r="U342" s="75"/>
      <c r="V342" s="75"/>
      <c r="W342" s="75"/>
      <c r="X342" s="75"/>
      <c r="Y342" s="75"/>
      <c r="Z342" s="75"/>
      <c r="AA342" s="75"/>
      <c r="AB342" s="75"/>
      <c r="AC342" s="75"/>
      <c r="AD342" s="75" t="str">
        <f>IF(SUM(Tabla1[[#This Row],[Primera Infancia]:[Adulto Mayor]])=0,"",SUM(Tabla1[[#This Row],[Primera Infancia]:[Adulto Mayor]]))</f>
        <v/>
      </c>
      <c r="AE342" s="75"/>
      <c r="AF342" s="75"/>
      <c r="AG342" s="10"/>
      <c r="AH342" s="10"/>
      <c r="AI342" s="88"/>
      <c r="AJ342" s="88"/>
      <c r="AK342" s="88"/>
      <c r="AL342" s="88"/>
      <c r="AM342" s="88"/>
      <c r="AN342" s="75"/>
      <c r="AO342" s="89"/>
      <c r="AP342" s="93"/>
      <c r="AQ342" s="84"/>
    </row>
    <row r="343" spans="2:43" ht="39.950000000000003" customHeight="1" thickTop="1" thickBot="1" x14ac:dyDescent="0.3">
      <c r="B343" s="78"/>
      <c r="C343" s="75"/>
      <c r="D343" s="75"/>
      <c r="E343" s="75"/>
      <c r="F343" s="10" t="str">
        <f>IF(Tabla1[[#This Row],[Nombre del Contrato]]="","",IF(VLOOKUP(Tabla1[[#This Row],[Nombre del Contrato]],Tabla3[],31,FALSE)="","#N/A",IFERROR(VLOOKUP(Tabla1[[#This Row],[Nombre del Contrato]],Tabla3[],31,FALSE),"#N/A")))</f>
        <v/>
      </c>
      <c r="G343" s="10" t="str">
        <f>IF(Tabla1[[#This Row],[Nombre del Contrato]]="","",IF(VLOOKUP(Tabla1[[#This Row],[Nombre del Contrato]],Tabla3[],20,FALSE)="","#N/A",IFERROR(VLOOKUP(Tabla1[[#This Row],[Nombre del Contrato]],Tabla3[],20,FALSE),"#N/A")))</f>
        <v/>
      </c>
      <c r="H343" s="47" t="str">
        <f>IF(Tabla1[[#This Row],[Nombre del Contrato]]="","",IF(VLOOKUP(Tabla1[[#This Row],[Nombre del Contrato]],Tabla3[],22,FALSE)="","#N/A",IFERROR(VLOOKUP(Tabla1[[#This Row],[Nombre del Contrato]],Tabla3[],22,FALSE),"#N/A")))</f>
        <v/>
      </c>
      <c r="I343" s="81"/>
      <c r="J343" s="81"/>
      <c r="K343" s="75"/>
      <c r="L343" s="10" t="str">
        <f>IF(Tabla1[[#This Row],[Nombre del Contrato]]="","",IF(VLOOKUP(Tabla1[[#This Row],[Nombre del Contrato]],Tabla3[],6,FALSE)="","#N/A",IFERROR(VLOOKUP(Tabla1[[#This Row],[Nombre del Contrato]],Tabla3[],6,FALSE),"#N/A")))</f>
        <v/>
      </c>
      <c r="M343" s="55" t="str">
        <f>IF(Tabla1[[#This Row],[Nombre del Contrato]]="","",IF(VLOOKUP(Tabla1[[#This Row],[Nombre del Contrato]],Tabla3[],19,FALSE)="","#N/A",IFERROR(VLOOKUP(Tabla1[[#This Row],[Nombre del Contrato]],Tabla3[],19,FALSE),"#N/A")))</f>
        <v/>
      </c>
      <c r="N343" s="75"/>
      <c r="O343" s="75"/>
      <c r="P343" s="75"/>
      <c r="Q343" s="75"/>
      <c r="R343" s="75"/>
      <c r="S343" s="75"/>
      <c r="T343" s="75"/>
      <c r="U343" s="75"/>
      <c r="V343" s="75"/>
      <c r="W343" s="75"/>
      <c r="X343" s="75"/>
      <c r="Y343" s="75"/>
      <c r="Z343" s="75"/>
      <c r="AA343" s="75"/>
      <c r="AB343" s="75"/>
      <c r="AC343" s="75"/>
      <c r="AD343" s="75" t="str">
        <f>IF(SUM(Tabla1[[#This Row],[Primera Infancia]:[Adulto Mayor]])=0,"",SUM(Tabla1[[#This Row],[Primera Infancia]:[Adulto Mayor]]))</f>
        <v/>
      </c>
      <c r="AE343" s="75"/>
      <c r="AF343" s="75"/>
      <c r="AG343" s="10"/>
      <c r="AH343" s="10"/>
      <c r="AI343" s="88"/>
      <c r="AJ343" s="88"/>
      <c r="AK343" s="88"/>
      <c r="AL343" s="88"/>
      <c r="AM343" s="88"/>
      <c r="AN343" s="75"/>
      <c r="AO343" s="89"/>
      <c r="AP343" s="93"/>
      <c r="AQ343" s="84"/>
    </row>
    <row r="344" spans="2:43" ht="39.950000000000003" customHeight="1" thickTop="1" thickBot="1" x14ac:dyDescent="0.3">
      <c r="B344" s="78"/>
      <c r="C344" s="75"/>
      <c r="D344" s="75"/>
      <c r="E344" s="75"/>
      <c r="F344" s="10" t="str">
        <f>IF(Tabla1[[#This Row],[Nombre del Contrato]]="","",IF(VLOOKUP(Tabla1[[#This Row],[Nombre del Contrato]],Tabla3[],31,FALSE)="","#N/A",IFERROR(VLOOKUP(Tabla1[[#This Row],[Nombre del Contrato]],Tabla3[],31,FALSE),"#N/A")))</f>
        <v/>
      </c>
      <c r="G344" s="10" t="str">
        <f>IF(Tabla1[[#This Row],[Nombre del Contrato]]="","",IF(VLOOKUP(Tabla1[[#This Row],[Nombre del Contrato]],Tabla3[],20,FALSE)="","#N/A",IFERROR(VLOOKUP(Tabla1[[#This Row],[Nombre del Contrato]],Tabla3[],20,FALSE),"#N/A")))</f>
        <v/>
      </c>
      <c r="H344" s="47" t="str">
        <f>IF(Tabla1[[#This Row],[Nombre del Contrato]]="","",IF(VLOOKUP(Tabla1[[#This Row],[Nombre del Contrato]],Tabla3[],22,FALSE)="","#N/A",IFERROR(VLOOKUP(Tabla1[[#This Row],[Nombre del Contrato]],Tabla3[],22,FALSE),"#N/A")))</f>
        <v/>
      </c>
      <c r="I344" s="81"/>
      <c r="J344" s="81"/>
      <c r="K344" s="75"/>
      <c r="L344" s="10" t="str">
        <f>IF(Tabla1[[#This Row],[Nombre del Contrato]]="","",IF(VLOOKUP(Tabla1[[#This Row],[Nombre del Contrato]],Tabla3[],6,FALSE)="","#N/A",IFERROR(VLOOKUP(Tabla1[[#This Row],[Nombre del Contrato]],Tabla3[],6,FALSE),"#N/A")))</f>
        <v/>
      </c>
      <c r="M344" s="55" t="str">
        <f>IF(Tabla1[[#This Row],[Nombre del Contrato]]="","",IF(VLOOKUP(Tabla1[[#This Row],[Nombre del Contrato]],Tabla3[],19,FALSE)="","#N/A",IFERROR(VLOOKUP(Tabla1[[#This Row],[Nombre del Contrato]],Tabla3[],19,FALSE),"#N/A")))</f>
        <v/>
      </c>
      <c r="N344" s="75"/>
      <c r="O344" s="75"/>
      <c r="P344" s="75"/>
      <c r="Q344" s="75"/>
      <c r="R344" s="75"/>
      <c r="S344" s="75"/>
      <c r="T344" s="75"/>
      <c r="U344" s="75"/>
      <c r="V344" s="75"/>
      <c r="W344" s="75"/>
      <c r="X344" s="75"/>
      <c r="Y344" s="75"/>
      <c r="Z344" s="75"/>
      <c r="AA344" s="75"/>
      <c r="AB344" s="75"/>
      <c r="AC344" s="75"/>
      <c r="AD344" s="75" t="str">
        <f>IF(SUM(Tabla1[[#This Row],[Primera Infancia]:[Adulto Mayor]])=0,"",SUM(Tabla1[[#This Row],[Primera Infancia]:[Adulto Mayor]]))</f>
        <v/>
      </c>
      <c r="AE344" s="75"/>
      <c r="AF344" s="75"/>
      <c r="AG344" s="10"/>
      <c r="AH344" s="10"/>
      <c r="AI344" s="88"/>
      <c r="AJ344" s="88"/>
      <c r="AK344" s="88"/>
      <c r="AL344" s="88"/>
      <c r="AM344" s="88"/>
      <c r="AN344" s="75"/>
      <c r="AO344" s="89"/>
      <c r="AP344" s="93"/>
      <c r="AQ344" s="84"/>
    </row>
    <row r="345" spans="2:43" ht="39.950000000000003" customHeight="1" thickTop="1" thickBot="1" x14ac:dyDescent="0.3">
      <c r="B345" s="78"/>
      <c r="C345" s="75"/>
      <c r="D345" s="75"/>
      <c r="E345" s="75"/>
      <c r="F345" s="10" t="str">
        <f>IF(Tabla1[[#This Row],[Nombre del Contrato]]="","",IF(VLOOKUP(Tabla1[[#This Row],[Nombre del Contrato]],Tabla3[],31,FALSE)="","#N/A",IFERROR(VLOOKUP(Tabla1[[#This Row],[Nombre del Contrato]],Tabla3[],31,FALSE),"#N/A")))</f>
        <v/>
      </c>
      <c r="G345" s="10" t="str">
        <f>IF(Tabla1[[#This Row],[Nombre del Contrato]]="","",IF(VLOOKUP(Tabla1[[#This Row],[Nombre del Contrato]],Tabla3[],20,FALSE)="","#N/A",IFERROR(VLOOKUP(Tabla1[[#This Row],[Nombre del Contrato]],Tabla3[],20,FALSE),"#N/A")))</f>
        <v/>
      </c>
      <c r="H345" s="47" t="str">
        <f>IF(Tabla1[[#This Row],[Nombre del Contrato]]="","",IF(VLOOKUP(Tabla1[[#This Row],[Nombre del Contrato]],Tabla3[],22,FALSE)="","#N/A",IFERROR(VLOOKUP(Tabla1[[#This Row],[Nombre del Contrato]],Tabla3[],22,FALSE),"#N/A")))</f>
        <v/>
      </c>
      <c r="I345" s="81"/>
      <c r="J345" s="81"/>
      <c r="K345" s="75"/>
      <c r="L345" s="10" t="str">
        <f>IF(Tabla1[[#This Row],[Nombre del Contrato]]="","",IF(VLOOKUP(Tabla1[[#This Row],[Nombre del Contrato]],Tabla3[],6,FALSE)="","#N/A",IFERROR(VLOOKUP(Tabla1[[#This Row],[Nombre del Contrato]],Tabla3[],6,FALSE),"#N/A")))</f>
        <v/>
      </c>
      <c r="M345" s="55" t="str">
        <f>IF(Tabla1[[#This Row],[Nombre del Contrato]]="","",IF(VLOOKUP(Tabla1[[#This Row],[Nombre del Contrato]],Tabla3[],19,FALSE)="","#N/A",IFERROR(VLOOKUP(Tabla1[[#This Row],[Nombre del Contrato]],Tabla3[],19,FALSE),"#N/A")))</f>
        <v/>
      </c>
      <c r="N345" s="75"/>
      <c r="O345" s="75"/>
      <c r="P345" s="75"/>
      <c r="Q345" s="75"/>
      <c r="R345" s="75"/>
      <c r="S345" s="75"/>
      <c r="T345" s="75"/>
      <c r="U345" s="75"/>
      <c r="V345" s="75"/>
      <c r="W345" s="75"/>
      <c r="X345" s="75"/>
      <c r="Y345" s="75"/>
      <c r="Z345" s="75"/>
      <c r="AA345" s="75"/>
      <c r="AB345" s="75"/>
      <c r="AC345" s="75"/>
      <c r="AD345" s="75" t="str">
        <f>IF(SUM(Tabla1[[#This Row],[Primera Infancia]:[Adulto Mayor]])=0,"",SUM(Tabla1[[#This Row],[Primera Infancia]:[Adulto Mayor]]))</f>
        <v/>
      </c>
      <c r="AE345" s="75"/>
      <c r="AF345" s="75"/>
      <c r="AG345" s="10"/>
      <c r="AH345" s="10"/>
      <c r="AI345" s="88"/>
      <c r="AJ345" s="88"/>
      <c r="AK345" s="88"/>
      <c r="AL345" s="88"/>
      <c r="AM345" s="88"/>
      <c r="AN345" s="75"/>
      <c r="AO345" s="89"/>
      <c r="AP345" s="93"/>
      <c r="AQ345" s="84"/>
    </row>
    <row r="346" spans="2:43" ht="39.950000000000003" customHeight="1" thickTop="1" thickBot="1" x14ac:dyDescent="0.3">
      <c r="B346" s="78"/>
      <c r="C346" s="75"/>
      <c r="D346" s="75"/>
      <c r="E346" s="75"/>
      <c r="F346" s="10" t="str">
        <f>IF(Tabla1[[#This Row],[Nombre del Contrato]]="","",IF(VLOOKUP(Tabla1[[#This Row],[Nombre del Contrato]],Tabla3[],31,FALSE)="","#N/A",IFERROR(VLOOKUP(Tabla1[[#This Row],[Nombre del Contrato]],Tabla3[],31,FALSE),"#N/A")))</f>
        <v/>
      </c>
      <c r="G346" s="10" t="str">
        <f>IF(Tabla1[[#This Row],[Nombre del Contrato]]="","",IF(VLOOKUP(Tabla1[[#This Row],[Nombre del Contrato]],Tabla3[],20,FALSE)="","#N/A",IFERROR(VLOOKUP(Tabla1[[#This Row],[Nombre del Contrato]],Tabla3[],20,FALSE),"#N/A")))</f>
        <v/>
      </c>
      <c r="H346" s="47" t="str">
        <f>IF(Tabla1[[#This Row],[Nombre del Contrato]]="","",IF(VLOOKUP(Tabla1[[#This Row],[Nombre del Contrato]],Tabla3[],22,FALSE)="","#N/A",IFERROR(VLOOKUP(Tabla1[[#This Row],[Nombre del Contrato]],Tabla3[],22,FALSE),"#N/A")))</f>
        <v/>
      </c>
      <c r="I346" s="81"/>
      <c r="J346" s="81"/>
      <c r="K346" s="75"/>
      <c r="L346" s="10" t="str">
        <f>IF(Tabla1[[#This Row],[Nombre del Contrato]]="","",IF(VLOOKUP(Tabla1[[#This Row],[Nombre del Contrato]],Tabla3[],6,FALSE)="","#N/A",IFERROR(VLOOKUP(Tabla1[[#This Row],[Nombre del Contrato]],Tabla3[],6,FALSE),"#N/A")))</f>
        <v/>
      </c>
      <c r="M346" s="55" t="str">
        <f>IF(Tabla1[[#This Row],[Nombre del Contrato]]="","",IF(VLOOKUP(Tabla1[[#This Row],[Nombre del Contrato]],Tabla3[],19,FALSE)="","#N/A",IFERROR(VLOOKUP(Tabla1[[#This Row],[Nombre del Contrato]],Tabla3[],19,FALSE),"#N/A")))</f>
        <v/>
      </c>
      <c r="N346" s="75"/>
      <c r="O346" s="75"/>
      <c r="P346" s="75"/>
      <c r="Q346" s="75"/>
      <c r="R346" s="75"/>
      <c r="S346" s="75"/>
      <c r="T346" s="75"/>
      <c r="U346" s="75"/>
      <c r="V346" s="75"/>
      <c r="W346" s="75"/>
      <c r="X346" s="75"/>
      <c r="Y346" s="75"/>
      <c r="Z346" s="75"/>
      <c r="AA346" s="75"/>
      <c r="AB346" s="75"/>
      <c r="AC346" s="75"/>
      <c r="AD346" s="75" t="str">
        <f>IF(SUM(Tabla1[[#This Row],[Primera Infancia]:[Adulto Mayor]])=0,"",SUM(Tabla1[[#This Row],[Primera Infancia]:[Adulto Mayor]]))</f>
        <v/>
      </c>
      <c r="AE346" s="75"/>
      <c r="AF346" s="75"/>
      <c r="AG346" s="10"/>
      <c r="AH346" s="10"/>
      <c r="AI346" s="88"/>
      <c r="AJ346" s="88"/>
      <c r="AK346" s="88"/>
      <c r="AL346" s="88"/>
      <c r="AM346" s="88"/>
      <c r="AN346" s="75"/>
      <c r="AO346" s="89"/>
      <c r="AP346" s="93"/>
      <c r="AQ346" s="84"/>
    </row>
    <row r="347" spans="2:43" ht="39.950000000000003" customHeight="1" thickTop="1" thickBot="1" x14ac:dyDescent="0.3">
      <c r="B347" s="78"/>
      <c r="C347" s="75"/>
      <c r="D347" s="75"/>
      <c r="E347" s="75"/>
      <c r="F347" s="10" t="str">
        <f>IF(Tabla1[[#This Row],[Nombre del Contrato]]="","",IF(VLOOKUP(Tabla1[[#This Row],[Nombre del Contrato]],Tabla3[],31,FALSE)="","#N/A",IFERROR(VLOOKUP(Tabla1[[#This Row],[Nombre del Contrato]],Tabla3[],31,FALSE),"#N/A")))</f>
        <v/>
      </c>
      <c r="G347" s="10" t="str">
        <f>IF(Tabla1[[#This Row],[Nombre del Contrato]]="","",IF(VLOOKUP(Tabla1[[#This Row],[Nombre del Contrato]],Tabla3[],20,FALSE)="","#N/A",IFERROR(VLOOKUP(Tabla1[[#This Row],[Nombre del Contrato]],Tabla3[],20,FALSE),"#N/A")))</f>
        <v/>
      </c>
      <c r="H347" s="47" t="str">
        <f>IF(Tabla1[[#This Row],[Nombre del Contrato]]="","",IF(VLOOKUP(Tabla1[[#This Row],[Nombre del Contrato]],Tabla3[],22,FALSE)="","#N/A",IFERROR(VLOOKUP(Tabla1[[#This Row],[Nombre del Contrato]],Tabla3[],22,FALSE),"#N/A")))</f>
        <v/>
      </c>
      <c r="I347" s="81"/>
      <c r="J347" s="81"/>
      <c r="K347" s="75"/>
      <c r="L347" s="10" t="str">
        <f>IF(Tabla1[[#This Row],[Nombre del Contrato]]="","",IF(VLOOKUP(Tabla1[[#This Row],[Nombre del Contrato]],Tabla3[],6,FALSE)="","#N/A",IFERROR(VLOOKUP(Tabla1[[#This Row],[Nombre del Contrato]],Tabla3[],6,FALSE),"#N/A")))</f>
        <v/>
      </c>
      <c r="M347" s="55" t="str">
        <f>IF(Tabla1[[#This Row],[Nombre del Contrato]]="","",IF(VLOOKUP(Tabla1[[#This Row],[Nombre del Contrato]],Tabla3[],19,FALSE)="","#N/A",IFERROR(VLOOKUP(Tabla1[[#This Row],[Nombre del Contrato]],Tabla3[],19,FALSE),"#N/A")))</f>
        <v/>
      </c>
      <c r="N347" s="75"/>
      <c r="O347" s="75"/>
      <c r="P347" s="75"/>
      <c r="Q347" s="75"/>
      <c r="R347" s="75"/>
      <c r="S347" s="75"/>
      <c r="T347" s="75"/>
      <c r="U347" s="75"/>
      <c r="V347" s="75"/>
      <c r="W347" s="75"/>
      <c r="X347" s="75"/>
      <c r="Y347" s="75"/>
      <c r="Z347" s="75"/>
      <c r="AA347" s="75"/>
      <c r="AB347" s="75"/>
      <c r="AC347" s="75"/>
      <c r="AD347" s="75" t="str">
        <f>IF(SUM(Tabla1[[#This Row],[Primera Infancia]:[Adulto Mayor]])=0,"",SUM(Tabla1[[#This Row],[Primera Infancia]:[Adulto Mayor]]))</f>
        <v/>
      </c>
      <c r="AE347" s="75"/>
      <c r="AF347" s="75"/>
      <c r="AG347" s="10"/>
      <c r="AH347" s="10"/>
      <c r="AI347" s="88"/>
      <c r="AJ347" s="88"/>
      <c r="AK347" s="88"/>
      <c r="AL347" s="88"/>
      <c r="AM347" s="88"/>
      <c r="AN347" s="75"/>
      <c r="AO347" s="89"/>
      <c r="AP347" s="93"/>
      <c r="AQ347" s="84"/>
    </row>
    <row r="348" spans="2:43" ht="39.950000000000003" customHeight="1" thickTop="1" thickBot="1" x14ac:dyDescent="0.3">
      <c r="B348" s="78"/>
      <c r="C348" s="75"/>
      <c r="D348" s="75"/>
      <c r="E348" s="75"/>
      <c r="F348" s="10" t="str">
        <f>IF(Tabla1[[#This Row],[Nombre del Contrato]]="","",IF(VLOOKUP(Tabla1[[#This Row],[Nombre del Contrato]],Tabla3[],31,FALSE)="","#N/A",IFERROR(VLOOKUP(Tabla1[[#This Row],[Nombre del Contrato]],Tabla3[],31,FALSE),"#N/A")))</f>
        <v/>
      </c>
      <c r="G348" s="10" t="str">
        <f>IF(Tabla1[[#This Row],[Nombre del Contrato]]="","",IF(VLOOKUP(Tabla1[[#This Row],[Nombre del Contrato]],Tabla3[],20,FALSE)="","#N/A",IFERROR(VLOOKUP(Tabla1[[#This Row],[Nombre del Contrato]],Tabla3[],20,FALSE),"#N/A")))</f>
        <v/>
      </c>
      <c r="H348" s="47" t="str">
        <f>IF(Tabla1[[#This Row],[Nombre del Contrato]]="","",IF(VLOOKUP(Tabla1[[#This Row],[Nombre del Contrato]],Tabla3[],22,FALSE)="","#N/A",IFERROR(VLOOKUP(Tabla1[[#This Row],[Nombre del Contrato]],Tabla3[],22,FALSE),"#N/A")))</f>
        <v/>
      </c>
      <c r="I348" s="81"/>
      <c r="J348" s="81"/>
      <c r="K348" s="75"/>
      <c r="L348" s="10" t="str">
        <f>IF(Tabla1[[#This Row],[Nombre del Contrato]]="","",IF(VLOOKUP(Tabla1[[#This Row],[Nombre del Contrato]],Tabla3[],6,FALSE)="","#N/A",IFERROR(VLOOKUP(Tabla1[[#This Row],[Nombre del Contrato]],Tabla3[],6,FALSE),"#N/A")))</f>
        <v/>
      </c>
      <c r="M348" s="55" t="str">
        <f>IF(Tabla1[[#This Row],[Nombre del Contrato]]="","",IF(VLOOKUP(Tabla1[[#This Row],[Nombre del Contrato]],Tabla3[],19,FALSE)="","#N/A",IFERROR(VLOOKUP(Tabla1[[#This Row],[Nombre del Contrato]],Tabla3[],19,FALSE),"#N/A")))</f>
        <v/>
      </c>
      <c r="N348" s="75"/>
      <c r="O348" s="75"/>
      <c r="P348" s="75"/>
      <c r="Q348" s="75"/>
      <c r="R348" s="75"/>
      <c r="S348" s="75"/>
      <c r="T348" s="75"/>
      <c r="U348" s="75"/>
      <c r="V348" s="75"/>
      <c r="W348" s="75"/>
      <c r="X348" s="75"/>
      <c r="Y348" s="75"/>
      <c r="Z348" s="75"/>
      <c r="AA348" s="75"/>
      <c r="AB348" s="75"/>
      <c r="AC348" s="75"/>
      <c r="AD348" s="75" t="str">
        <f>IF(SUM(Tabla1[[#This Row],[Primera Infancia]:[Adulto Mayor]])=0,"",SUM(Tabla1[[#This Row],[Primera Infancia]:[Adulto Mayor]]))</f>
        <v/>
      </c>
      <c r="AE348" s="75"/>
      <c r="AF348" s="75"/>
      <c r="AG348" s="10"/>
      <c r="AH348" s="10"/>
      <c r="AI348" s="88"/>
      <c r="AJ348" s="88"/>
      <c r="AK348" s="88"/>
      <c r="AL348" s="88"/>
      <c r="AM348" s="88"/>
      <c r="AN348" s="75"/>
      <c r="AO348" s="89"/>
      <c r="AP348" s="93"/>
      <c r="AQ348" s="84"/>
    </row>
    <row r="349" spans="2:43" ht="39.950000000000003" customHeight="1" thickTop="1" thickBot="1" x14ac:dyDescent="0.3">
      <c r="B349" s="78"/>
      <c r="C349" s="75"/>
      <c r="D349" s="75"/>
      <c r="E349" s="75"/>
      <c r="F349" s="10" t="str">
        <f>IF(Tabla1[[#This Row],[Nombre del Contrato]]="","",IF(VLOOKUP(Tabla1[[#This Row],[Nombre del Contrato]],Tabla3[],31,FALSE)="","#N/A",IFERROR(VLOOKUP(Tabla1[[#This Row],[Nombre del Contrato]],Tabla3[],31,FALSE),"#N/A")))</f>
        <v/>
      </c>
      <c r="G349" s="10" t="str">
        <f>IF(Tabla1[[#This Row],[Nombre del Contrato]]="","",IF(VLOOKUP(Tabla1[[#This Row],[Nombre del Contrato]],Tabla3[],20,FALSE)="","#N/A",IFERROR(VLOOKUP(Tabla1[[#This Row],[Nombre del Contrato]],Tabla3[],20,FALSE),"#N/A")))</f>
        <v/>
      </c>
      <c r="H349" s="47" t="str">
        <f>IF(Tabla1[[#This Row],[Nombre del Contrato]]="","",IF(VLOOKUP(Tabla1[[#This Row],[Nombre del Contrato]],Tabla3[],22,FALSE)="","#N/A",IFERROR(VLOOKUP(Tabla1[[#This Row],[Nombre del Contrato]],Tabla3[],22,FALSE),"#N/A")))</f>
        <v/>
      </c>
      <c r="I349" s="81"/>
      <c r="J349" s="81"/>
      <c r="K349" s="75"/>
      <c r="L349" s="10" t="str">
        <f>IF(Tabla1[[#This Row],[Nombre del Contrato]]="","",IF(VLOOKUP(Tabla1[[#This Row],[Nombre del Contrato]],Tabla3[],6,FALSE)="","#N/A",IFERROR(VLOOKUP(Tabla1[[#This Row],[Nombre del Contrato]],Tabla3[],6,FALSE),"#N/A")))</f>
        <v/>
      </c>
      <c r="M349" s="55" t="str">
        <f>IF(Tabla1[[#This Row],[Nombre del Contrato]]="","",IF(VLOOKUP(Tabla1[[#This Row],[Nombre del Contrato]],Tabla3[],19,FALSE)="","#N/A",IFERROR(VLOOKUP(Tabla1[[#This Row],[Nombre del Contrato]],Tabla3[],19,FALSE),"#N/A")))</f>
        <v/>
      </c>
      <c r="N349" s="75"/>
      <c r="O349" s="75"/>
      <c r="P349" s="75"/>
      <c r="Q349" s="75"/>
      <c r="R349" s="75"/>
      <c r="S349" s="75"/>
      <c r="T349" s="75"/>
      <c r="U349" s="75"/>
      <c r="V349" s="75"/>
      <c r="W349" s="75"/>
      <c r="X349" s="75"/>
      <c r="Y349" s="75"/>
      <c r="Z349" s="75"/>
      <c r="AA349" s="75"/>
      <c r="AB349" s="75"/>
      <c r="AC349" s="75"/>
      <c r="AD349" s="75" t="str">
        <f>IF(SUM(Tabla1[[#This Row],[Primera Infancia]:[Adulto Mayor]])=0,"",SUM(Tabla1[[#This Row],[Primera Infancia]:[Adulto Mayor]]))</f>
        <v/>
      </c>
      <c r="AE349" s="75"/>
      <c r="AF349" s="75"/>
      <c r="AG349" s="10"/>
      <c r="AH349" s="10"/>
      <c r="AI349" s="88"/>
      <c r="AJ349" s="88"/>
      <c r="AK349" s="88"/>
      <c r="AL349" s="88"/>
      <c r="AM349" s="88"/>
      <c r="AN349" s="75"/>
      <c r="AO349" s="89"/>
      <c r="AP349" s="93"/>
      <c r="AQ349" s="84"/>
    </row>
    <row r="350" spans="2:43" ht="39.950000000000003" customHeight="1" thickTop="1" thickBot="1" x14ac:dyDescent="0.3">
      <c r="B350" s="78"/>
      <c r="C350" s="75"/>
      <c r="D350" s="75"/>
      <c r="E350" s="75"/>
      <c r="F350" s="10" t="str">
        <f>IF(Tabla1[[#This Row],[Nombre del Contrato]]="","",IF(VLOOKUP(Tabla1[[#This Row],[Nombre del Contrato]],Tabla3[],31,FALSE)="","#N/A",IFERROR(VLOOKUP(Tabla1[[#This Row],[Nombre del Contrato]],Tabla3[],31,FALSE),"#N/A")))</f>
        <v/>
      </c>
      <c r="G350" s="10" t="str">
        <f>IF(Tabla1[[#This Row],[Nombre del Contrato]]="","",IF(VLOOKUP(Tabla1[[#This Row],[Nombre del Contrato]],Tabla3[],20,FALSE)="","#N/A",IFERROR(VLOOKUP(Tabla1[[#This Row],[Nombre del Contrato]],Tabla3[],20,FALSE),"#N/A")))</f>
        <v/>
      </c>
      <c r="H350" s="47" t="str">
        <f>IF(Tabla1[[#This Row],[Nombre del Contrato]]="","",IF(VLOOKUP(Tabla1[[#This Row],[Nombre del Contrato]],Tabla3[],22,FALSE)="","#N/A",IFERROR(VLOOKUP(Tabla1[[#This Row],[Nombre del Contrato]],Tabla3[],22,FALSE),"#N/A")))</f>
        <v/>
      </c>
      <c r="I350" s="81"/>
      <c r="J350" s="81"/>
      <c r="K350" s="75"/>
      <c r="L350" s="10" t="str">
        <f>IF(Tabla1[[#This Row],[Nombre del Contrato]]="","",IF(VLOOKUP(Tabla1[[#This Row],[Nombre del Contrato]],Tabla3[],6,FALSE)="","#N/A",IFERROR(VLOOKUP(Tabla1[[#This Row],[Nombre del Contrato]],Tabla3[],6,FALSE),"#N/A")))</f>
        <v/>
      </c>
      <c r="M350" s="55" t="str">
        <f>IF(Tabla1[[#This Row],[Nombre del Contrato]]="","",IF(VLOOKUP(Tabla1[[#This Row],[Nombre del Contrato]],Tabla3[],19,FALSE)="","#N/A",IFERROR(VLOOKUP(Tabla1[[#This Row],[Nombre del Contrato]],Tabla3[],19,FALSE),"#N/A")))</f>
        <v/>
      </c>
      <c r="N350" s="75"/>
      <c r="O350" s="75"/>
      <c r="P350" s="75"/>
      <c r="Q350" s="75"/>
      <c r="R350" s="75"/>
      <c r="S350" s="75"/>
      <c r="T350" s="75"/>
      <c r="U350" s="75"/>
      <c r="V350" s="75"/>
      <c r="W350" s="75"/>
      <c r="X350" s="75"/>
      <c r="Y350" s="75"/>
      <c r="Z350" s="75"/>
      <c r="AA350" s="75"/>
      <c r="AB350" s="75"/>
      <c r="AC350" s="75"/>
      <c r="AD350" s="75" t="str">
        <f>IF(SUM(Tabla1[[#This Row],[Primera Infancia]:[Adulto Mayor]])=0,"",SUM(Tabla1[[#This Row],[Primera Infancia]:[Adulto Mayor]]))</f>
        <v/>
      </c>
      <c r="AE350" s="75"/>
      <c r="AF350" s="75"/>
      <c r="AG350" s="10"/>
      <c r="AH350" s="10"/>
      <c r="AI350" s="88"/>
      <c r="AJ350" s="88"/>
      <c r="AK350" s="88"/>
      <c r="AL350" s="88"/>
      <c r="AM350" s="88"/>
      <c r="AN350" s="75"/>
      <c r="AO350" s="89"/>
      <c r="AP350" s="93"/>
      <c r="AQ350" s="84"/>
    </row>
    <row r="351" spans="2:43" ht="39.950000000000003" customHeight="1" thickTop="1" thickBot="1" x14ac:dyDescent="0.3">
      <c r="B351" s="78"/>
      <c r="C351" s="75"/>
      <c r="D351" s="75"/>
      <c r="E351" s="75"/>
      <c r="F351" s="10" t="str">
        <f>IF(Tabla1[[#This Row],[Nombre del Contrato]]="","",IF(VLOOKUP(Tabla1[[#This Row],[Nombre del Contrato]],Tabla3[],31,FALSE)="","#N/A",IFERROR(VLOOKUP(Tabla1[[#This Row],[Nombre del Contrato]],Tabla3[],31,FALSE),"#N/A")))</f>
        <v/>
      </c>
      <c r="G351" s="10" t="str">
        <f>IF(Tabla1[[#This Row],[Nombre del Contrato]]="","",IF(VLOOKUP(Tabla1[[#This Row],[Nombre del Contrato]],Tabla3[],20,FALSE)="","#N/A",IFERROR(VLOOKUP(Tabla1[[#This Row],[Nombre del Contrato]],Tabla3[],20,FALSE),"#N/A")))</f>
        <v/>
      </c>
      <c r="H351" s="47" t="str">
        <f>IF(Tabla1[[#This Row],[Nombre del Contrato]]="","",IF(VLOOKUP(Tabla1[[#This Row],[Nombre del Contrato]],Tabla3[],22,FALSE)="","#N/A",IFERROR(VLOOKUP(Tabla1[[#This Row],[Nombre del Contrato]],Tabla3[],22,FALSE),"#N/A")))</f>
        <v/>
      </c>
      <c r="I351" s="81"/>
      <c r="J351" s="81"/>
      <c r="K351" s="75"/>
      <c r="L351" s="10" t="str">
        <f>IF(Tabla1[[#This Row],[Nombre del Contrato]]="","",IF(VLOOKUP(Tabla1[[#This Row],[Nombre del Contrato]],Tabla3[],6,FALSE)="","#N/A",IFERROR(VLOOKUP(Tabla1[[#This Row],[Nombre del Contrato]],Tabla3[],6,FALSE),"#N/A")))</f>
        <v/>
      </c>
      <c r="M351" s="55" t="str">
        <f>IF(Tabla1[[#This Row],[Nombre del Contrato]]="","",IF(VLOOKUP(Tabla1[[#This Row],[Nombre del Contrato]],Tabla3[],19,FALSE)="","#N/A",IFERROR(VLOOKUP(Tabla1[[#This Row],[Nombre del Contrato]],Tabla3[],19,FALSE),"#N/A")))</f>
        <v/>
      </c>
      <c r="N351" s="75"/>
      <c r="O351" s="75"/>
      <c r="P351" s="75"/>
      <c r="Q351" s="75"/>
      <c r="R351" s="75"/>
      <c r="S351" s="75"/>
      <c r="T351" s="75"/>
      <c r="U351" s="75"/>
      <c r="V351" s="75"/>
      <c r="W351" s="75"/>
      <c r="X351" s="75"/>
      <c r="Y351" s="75"/>
      <c r="Z351" s="75"/>
      <c r="AA351" s="75"/>
      <c r="AB351" s="75"/>
      <c r="AC351" s="75"/>
      <c r="AD351" s="75" t="str">
        <f>IF(SUM(Tabla1[[#This Row],[Primera Infancia]:[Adulto Mayor]])=0,"",SUM(Tabla1[[#This Row],[Primera Infancia]:[Adulto Mayor]]))</f>
        <v/>
      </c>
      <c r="AE351" s="75"/>
      <c r="AF351" s="75"/>
      <c r="AG351" s="10"/>
      <c r="AH351" s="10"/>
      <c r="AI351" s="88"/>
      <c r="AJ351" s="88"/>
      <c r="AK351" s="88"/>
      <c r="AL351" s="88"/>
      <c r="AM351" s="88"/>
      <c r="AN351" s="75"/>
      <c r="AO351" s="89"/>
      <c r="AP351" s="93"/>
      <c r="AQ351" s="84"/>
    </row>
    <row r="352" spans="2:43" ht="39.950000000000003" customHeight="1" thickTop="1" thickBot="1" x14ac:dyDescent="0.3">
      <c r="B352" s="78"/>
      <c r="C352" s="75"/>
      <c r="D352" s="75"/>
      <c r="E352" s="75"/>
      <c r="F352" s="10" t="str">
        <f>IF(Tabla1[[#This Row],[Nombre del Contrato]]="","",IF(VLOOKUP(Tabla1[[#This Row],[Nombre del Contrato]],Tabla3[],31,FALSE)="","#N/A",IFERROR(VLOOKUP(Tabla1[[#This Row],[Nombre del Contrato]],Tabla3[],31,FALSE),"#N/A")))</f>
        <v/>
      </c>
      <c r="G352" s="10" t="str">
        <f>IF(Tabla1[[#This Row],[Nombre del Contrato]]="","",IF(VLOOKUP(Tabla1[[#This Row],[Nombre del Contrato]],Tabla3[],20,FALSE)="","#N/A",IFERROR(VLOOKUP(Tabla1[[#This Row],[Nombre del Contrato]],Tabla3[],20,FALSE),"#N/A")))</f>
        <v/>
      </c>
      <c r="H352" s="47" t="str">
        <f>IF(Tabla1[[#This Row],[Nombre del Contrato]]="","",IF(VLOOKUP(Tabla1[[#This Row],[Nombre del Contrato]],Tabla3[],22,FALSE)="","#N/A",IFERROR(VLOOKUP(Tabla1[[#This Row],[Nombre del Contrato]],Tabla3[],22,FALSE),"#N/A")))</f>
        <v/>
      </c>
      <c r="I352" s="81"/>
      <c r="J352" s="81"/>
      <c r="K352" s="75"/>
      <c r="L352" s="10" t="str">
        <f>IF(Tabla1[[#This Row],[Nombre del Contrato]]="","",IF(VLOOKUP(Tabla1[[#This Row],[Nombre del Contrato]],Tabla3[],6,FALSE)="","#N/A",IFERROR(VLOOKUP(Tabla1[[#This Row],[Nombre del Contrato]],Tabla3[],6,FALSE),"#N/A")))</f>
        <v/>
      </c>
      <c r="M352" s="55" t="str">
        <f>IF(Tabla1[[#This Row],[Nombre del Contrato]]="","",IF(VLOOKUP(Tabla1[[#This Row],[Nombre del Contrato]],Tabla3[],19,FALSE)="","#N/A",IFERROR(VLOOKUP(Tabla1[[#This Row],[Nombre del Contrato]],Tabla3[],19,FALSE),"#N/A")))</f>
        <v/>
      </c>
      <c r="N352" s="75"/>
      <c r="O352" s="75"/>
      <c r="P352" s="75"/>
      <c r="Q352" s="75"/>
      <c r="R352" s="75"/>
      <c r="S352" s="75"/>
      <c r="T352" s="75"/>
      <c r="U352" s="75"/>
      <c r="V352" s="75"/>
      <c r="W352" s="75"/>
      <c r="X352" s="75"/>
      <c r="Y352" s="75"/>
      <c r="Z352" s="75"/>
      <c r="AA352" s="75"/>
      <c r="AB352" s="75"/>
      <c r="AC352" s="75"/>
      <c r="AD352" s="75" t="str">
        <f>IF(SUM(Tabla1[[#This Row],[Primera Infancia]:[Adulto Mayor]])=0,"",SUM(Tabla1[[#This Row],[Primera Infancia]:[Adulto Mayor]]))</f>
        <v/>
      </c>
      <c r="AE352" s="75"/>
      <c r="AF352" s="75"/>
      <c r="AG352" s="10"/>
      <c r="AH352" s="10"/>
      <c r="AI352" s="88"/>
      <c r="AJ352" s="88"/>
      <c r="AK352" s="88"/>
      <c r="AL352" s="88"/>
      <c r="AM352" s="88"/>
      <c r="AN352" s="75"/>
      <c r="AO352" s="89"/>
      <c r="AP352" s="93"/>
      <c r="AQ352" s="84"/>
    </row>
    <row r="353" spans="2:43" ht="39.950000000000003" customHeight="1" thickTop="1" thickBot="1" x14ac:dyDescent="0.3">
      <c r="B353" s="78"/>
      <c r="C353" s="75"/>
      <c r="D353" s="75"/>
      <c r="E353" s="75"/>
      <c r="F353" s="10" t="str">
        <f>IF(Tabla1[[#This Row],[Nombre del Contrato]]="","",IF(VLOOKUP(Tabla1[[#This Row],[Nombre del Contrato]],Tabla3[],31,FALSE)="","#N/A",IFERROR(VLOOKUP(Tabla1[[#This Row],[Nombre del Contrato]],Tabla3[],31,FALSE),"#N/A")))</f>
        <v/>
      </c>
      <c r="G353" s="10" t="str">
        <f>IF(Tabla1[[#This Row],[Nombre del Contrato]]="","",IF(VLOOKUP(Tabla1[[#This Row],[Nombre del Contrato]],Tabla3[],20,FALSE)="","#N/A",IFERROR(VLOOKUP(Tabla1[[#This Row],[Nombre del Contrato]],Tabla3[],20,FALSE),"#N/A")))</f>
        <v/>
      </c>
      <c r="H353" s="47" t="str">
        <f>IF(Tabla1[[#This Row],[Nombre del Contrato]]="","",IF(VLOOKUP(Tabla1[[#This Row],[Nombre del Contrato]],Tabla3[],22,FALSE)="","#N/A",IFERROR(VLOOKUP(Tabla1[[#This Row],[Nombre del Contrato]],Tabla3[],22,FALSE),"#N/A")))</f>
        <v/>
      </c>
      <c r="I353" s="81"/>
      <c r="J353" s="81"/>
      <c r="K353" s="75"/>
      <c r="L353" s="10" t="str">
        <f>IF(Tabla1[[#This Row],[Nombre del Contrato]]="","",IF(VLOOKUP(Tabla1[[#This Row],[Nombre del Contrato]],Tabla3[],6,FALSE)="","#N/A",IFERROR(VLOOKUP(Tabla1[[#This Row],[Nombre del Contrato]],Tabla3[],6,FALSE),"#N/A")))</f>
        <v/>
      </c>
      <c r="M353" s="55" t="str">
        <f>IF(Tabla1[[#This Row],[Nombre del Contrato]]="","",IF(VLOOKUP(Tabla1[[#This Row],[Nombre del Contrato]],Tabla3[],19,FALSE)="","#N/A",IFERROR(VLOOKUP(Tabla1[[#This Row],[Nombre del Contrato]],Tabla3[],19,FALSE),"#N/A")))</f>
        <v/>
      </c>
      <c r="N353" s="75"/>
      <c r="O353" s="75"/>
      <c r="P353" s="75"/>
      <c r="Q353" s="75"/>
      <c r="R353" s="75"/>
      <c r="S353" s="75"/>
      <c r="T353" s="75"/>
      <c r="U353" s="75"/>
      <c r="V353" s="75"/>
      <c r="W353" s="75"/>
      <c r="X353" s="75"/>
      <c r="Y353" s="75"/>
      <c r="Z353" s="75"/>
      <c r="AA353" s="75"/>
      <c r="AB353" s="75"/>
      <c r="AC353" s="75"/>
      <c r="AD353" s="75" t="str">
        <f>IF(SUM(Tabla1[[#This Row],[Primera Infancia]:[Adulto Mayor]])=0,"",SUM(Tabla1[[#This Row],[Primera Infancia]:[Adulto Mayor]]))</f>
        <v/>
      </c>
      <c r="AE353" s="75"/>
      <c r="AF353" s="75"/>
      <c r="AG353" s="10"/>
      <c r="AH353" s="10"/>
      <c r="AI353" s="88"/>
      <c r="AJ353" s="88"/>
      <c r="AK353" s="88"/>
      <c r="AL353" s="88"/>
      <c r="AM353" s="88"/>
      <c r="AN353" s="75"/>
      <c r="AO353" s="89"/>
      <c r="AP353" s="93"/>
      <c r="AQ353" s="84"/>
    </row>
    <row r="354" spans="2:43" ht="39.950000000000003" customHeight="1" thickTop="1" thickBot="1" x14ac:dyDescent="0.3">
      <c r="B354" s="78"/>
      <c r="C354" s="75"/>
      <c r="D354" s="75"/>
      <c r="E354" s="75"/>
      <c r="F354" s="10" t="str">
        <f>IF(Tabla1[[#This Row],[Nombre del Contrato]]="","",IF(VLOOKUP(Tabla1[[#This Row],[Nombre del Contrato]],Tabla3[],31,FALSE)="","#N/A",IFERROR(VLOOKUP(Tabla1[[#This Row],[Nombre del Contrato]],Tabla3[],31,FALSE),"#N/A")))</f>
        <v/>
      </c>
      <c r="G354" s="10" t="str">
        <f>IF(Tabla1[[#This Row],[Nombre del Contrato]]="","",IF(VLOOKUP(Tabla1[[#This Row],[Nombre del Contrato]],Tabla3[],20,FALSE)="","#N/A",IFERROR(VLOOKUP(Tabla1[[#This Row],[Nombre del Contrato]],Tabla3[],20,FALSE),"#N/A")))</f>
        <v/>
      </c>
      <c r="H354" s="47" t="str">
        <f>IF(Tabla1[[#This Row],[Nombre del Contrato]]="","",IF(VLOOKUP(Tabla1[[#This Row],[Nombre del Contrato]],Tabla3[],22,FALSE)="","#N/A",IFERROR(VLOOKUP(Tabla1[[#This Row],[Nombre del Contrato]],Tabla3[],22,FALSE),"#N/A")))</f>
        <v/>
      </c>
      <c r="I354" s="81"/>
      <c r="J354" s="81"/>
      <c r="K354" s="75"/>
      <c r="L354" s="10" t="str">
        <f>IF(Tabla1[[#This Row],[Nombre del Contrato]]="","",IF(VLOOKUP(Tabla1[[#This Row],[Nombre del Contrato]],Tabla3[],6,FALSE)="","#N/A",IFERROR(VLOOKUP(Tabla1[[#This Row],[Nombre del Contrato]],Tabla3[],6,FALSE),"#N/A")))</f>
        <v/>
      </c>
      <c r="M354" s="55" t="str">
        <f>IF(Tabla1[[#This Row],[Nombre del Contrato]]="","",IF(VLOOKUP(Tabla1[[#This Row],[Nombre del Contrato]],Tabla3[],19,FALSE)="","#N/A",IFERROR(VLOOKUP(Tabla1[[#This Row],[Nombre del Contrato]],Tabla3[],19,FALSE),"#N/A")))</f>
        <v/>
      </c>
      <c r="N354" s="75"/>
      <c r="O354" s="75"/>
      <c r="P354" s="75"/>
      <c r="Q354" s="75"/>
      <c r="R354" s="75"/>
      <c r="S354" s="75"/>
      <c r="T354" s="75"/>
      <c r="U354" s="75"/>
      <c r="V354" s="75"/>
      <c r="W354" s="75"/>
      <c r="X354" s="75"/>
      <c r="Y354" s="75"/>
      <c r="Z354" s="75"/>
      <c r="AA354" s="75"/>
      <c r="AB354" s="75"/>
      <c r="AC354" s="75"/>
      <c r="AD354" s="75" t="str">
        <f>IF(SUM(Tabla1[[#This Row],[Primera Infancia]:[Adulto Mayor]])=0,"",SUM(Tabla1[[#This Row],[Primera Infancia]:[Adulto Mayor]]))</f>
        <v/>
      </c>
      <c r="AE354" s="75"/>
      <c r="AF354" s="75"/>
      <c r="AG354" s="10"/>
      <c r="AH354" s="10"/>
      <c r="AI354" s="88"/>
      <c r="AJ354" s="88"/>
      <c r="AK354" s="88"/>
      <c r="AL354" s="88"/>
      <c r="AM354" s="88"/>
      <c r="AN354" s="75"/>
      <c r="AO354" s="89"/>
      <c r="AP354" s="93"/>
      <c r="AQ354" s="84"/>
    </row>
    <row r="355" spans="2:43" ht="39.950000000000003" customHeight="1" thickTop="1" thickBot="1" x14ac:dyDescent="0.3">
      <c r="B355" s="78"/>
      <c r="C355" s="75"/>
      <c r="D355" s="75"/>
      <c r="E355" s="75"/>
      <c r="F355" s="10" t="str">
        <f>IF(Tabla1[[#This Row],[Nombre del Contrato]]="","",IF(VLOOKUP(Tabla1[[#This Row],[Nombre del Contrato]],Tabla3[],31,FALSE)="","#N/A",IFERROR(VLOOKUP(Tabla1[[#This Row],[Nombre del Contrato]],Tabla3[],31,FALSE),"#N/A")))</f>
        <v/>
      </c>
      <c r="G355" s="10" t="str">
        <f>IF(Tabla1[[#This Row],[Nombre del Contrato]]="","",IF(VLOOKUP(Tabla1[[#This Row],[Nombre del Contrato]],Tabla3[],20,FALSE)="","#N/A",IFERROR(VLOOKUP(Tabla1[[#This Row],[Nombre del Contrato]],Tabla3[],20,FALSE),"#N/A")))</f>
        <v/>
      </c>
      <c r="H355" s="47" t="str">
        <f>IF(Tabla1[[#This Row],[Nombre del Contrato]]="","",IF(VLOOKUP(Tabla1[[#This Row],[Nombre del Contrato]],Tabla3[],22,FALSE)="","#N/A",IFERROR(VLOOKUP(Tabla1[[#This Row],[Nombre del Contrato]],Tabla3[],22,FALSE),"#N/A")))</f>
        <v/>
      </c>
      <c r="I355" s="81"/>
      <c r="J355" s="81"/>
      <c r="K355" s="75"/>
      <c r="L355" s="10" t="str">
        <f>IF(Tabla1[[#This Row],[Nombre del Contrato]]="","",IF(VLOOKUP(Tabla1[[#This Row],[Nombre del Contrato]],Tabla3[],6,FALSE)="","#N/A",IFERROR(VLOOKUP(Tabla1[[#This Row],[Nombre del Contrato]],Tabla3[],6,FALSE),"#N/A")))</f>
        <v/>
      </c>
      <c r="M355" s="55" t="str">
        <f>IF(Tabla1[[#This Row],[Nombre del Contrato]]="","",IF(VLOOKUP(Tabla1[[#This Row],[Nombre del Contrato]],Tabla3[],19,FALSE)="","#N/A",IFERROR(VLOOKUP(Tabla1[[#This Row],[Nombre del Contrato]],Tabla3[],19,FALSE),"#N/A")))</f>
        <v/>
      </c>
      <c r="N355" s="75"/>
      <c r="O355" s="75"/>
      <c r="P355" s="75"/>
      <c r="Q355" s="75"/>
      <c r="R355" s="75"/>
      <c r="S355" s="75"/>
      <c r="T355" s="75"/>
      <c r="U355" s="75"/>
      <c r="V355" s="75"/>
      <c r="W355" s="75"/>
      <c r="X355" s="75"/>
      <c r="Y355" s="75"/>
      <c r="Z355" s="75"/>
      <c r="AA355" s="75"/>
      <c r="AB355" s="75"/>
      <c r="AC355" s="75"/>
      <c r="AD355" s="75" t="str">
        <f>IF(SUM(Tabla1[[#This Row],[Primera Infancia]:[Adulto Mayor]])=0,"",SUM(Tabla1[[#This Row],[Primera Infancia]:[Adulto Mayor]]))</f>
        <v/>
      </c>
      <c r="AE355" s="75"/>
      <c r="AF355" s="75"/>
      <c r="AG355" s="10"/>
      <c r="AH355" s="10"/>
      <c r="AI355" s="88"/>
      <c r="AJ355" s="88"/>
      <c r="AK355" s="88"/>
      <c r="AL355" s="88"/>
      <c r="AM355" s="88"/>
      <c r="AN355" s="75"/>
      <c r="AO355" s="89"/>
      <c r="AP355" s="93"/>
      <c r="AQ355" s="84"/>
    </row>
    <row r="356" spans="2:43" ht="39.950000000000003" customHeight="1" thickTop="1" thickBot="1" x14ac:dyDescent="0.3">
      <c r="B356" s="78"/>
      <c r="C356" s="75"/>
      <c r="D356" s="75"/>
      <c r="E356" s="75"/>
      <c r="F356" s="10" t="str">
        <f>IF(Tabla1[[#This Row],[Nombre del Contrato]]="","",IF(VLOOKUP(Tabla1[[#This Row],[Nombre del Contrato]],Tabla3[],31,FALSE)="","#N/A",IFERROR(VLOOKUP(Tabla1[[#This Row],[Nombre del Contrato]],Tabla3[],31,FALSE),"#N/A")))</f>
        <v/>
      </c>
      <c r="G356" s="10" t="str">
        <f>IF(Tabla1[[#This Row],[Nombre del Contrato]]="","",IF(VLOOKUP(Tabla1[[#This Row],[Nombre del Contrato]],Tabla3[],20,FALSE)="","#N/A",IFERROR(VLOOKUP(Tabla1[[#This Row],[Nombre del Contrato]],Tabla3[],20,FALSE),"#N/A")))</f>
        <v/>
      </c>
      <c r="H356" s="47" t="str">
        <f>IF(Tabla1[[#This Row],[Nombre del Contrato]]="","",IF(VLOOKUP(Tabla1[[#This Row],[Nombre del Contrato]],Tabla3[],22,FALSE)="","#N/A",IFERROR(VLOOKUP(Tabla1[[#This Row],[Nombre del Contrato]],Tabla3[],22,FALSE),"#N/A")))</f>
        <v/>
      </c>
      <c r="I356" s="81"/>
      <c r="J356" s="81"/>
      <c r="K356" s="75"/>
      <c r="L356" s="10" t="str">
        <f>IF(Tabla1[[#This Row],[Nombre del Contrato]]="","",IF(VLOOKUP(Tabla1[[#This Row],[Nombre del Contrato]],Tabla3[],6,FALSE)="","#N/A",IFERROR(VLOOKUP(Tabla1[[#This Row],[Nombre del Contrato]],Tabla3[],6,FALSE),"#N/A")))</f>
        <v/>
      </c>
      <c r="M356" s="55" t="str">
        <f>IF(Tabla1[[#This Row],[Nombre del Contrato]]="","",IF(VLOOKUP(Tabla1[[#This Row],[Nombre del Contrato]],Tabla3[],19,FALSE)="","#N/A",IFERROR(VLOOKUP(Tabla1[[#This Row],[Nombre del Contrato]],Tabla3[],19,FALSE),"#N/A")))</f>
        <v/>
      </c>
      <c r="N356" s="75"/>
      <c r="O356" s="75"/>
      <c r="P356" s="75"/>
      <c r="Q356" s="75"/>
      <c r="R356" s="75"/>
      <c r="S356" s="75"/>
      <c r="T356" s="75"/>
      <c r="U356" s="75"/>
      <c r="V356" s="75"/>
      <c r="W356" s="75"/>
      <c r="X356" s="75"/>
      <c r="Y356" s="75"/>
      <c r="Z356" s="75"/>
      <c r="AA356" s="75"/>
      <c r="AB356" s="75"/>
      <c r="AC356" s="75"/>
      <c r="AD356" s="75" t="str">
        <f>IF(SUM(Tabla1[[#This Row],[Primera Infancia]:[Adulto Mayor]])=0,"",SUM(Tabla1[[#This Row],[Primera Infancia]:[Adulto Mayor]]))</f>
        <v/>
      </c>
      <c r="AE356" s="75"/>
      <c r="AF356" s="75"/>
      <c r="AG356" s="10"/>
      <c r="AH356" s="10"/>
      <c r="AI356" s="88"/>
      <c r="AJ356" s="88"/>
      <c r="AK356" s="88"/>
      <c r="AL356" s="88"/>
      <c r="AM356" s="88"/>
      <c r="AN356" s="75"/>
      <c r="AO356" s="89"/>
      <c r="AP356" s="93"/>
      <c r="AQ356" s="84"/>
    </row>
    <row r="357" spans="2:43" ht="39.950000000000003" customHeight="1" thickTop="1" thickBot="1" x14ac:dyDescent="0.3">
      <c r="B357" s="78"/>
      <c r="C357" s="75"/>
      <c r="D357" s="75"/>
      <c r="E357" s="75"/>
      <c r="F357" s="10" t="str">
        <f>IF(Tabla1[[#This Row],[Nombre del Contrato]]="","",IF(VLOOKUP(Tabla1[[#This Row],[Nombre del Contrato]],Tabla3[],31,FALSE)="","#N/A",IFERROR(VLOOKUP(Tabla1[[#This Row],[Nombre del Contrato]],Tabla3[],31,FALSE),"#N/A")))</f>
        <v/>
      </c>
      <c r="G357" s="10" t="str">
        <f>IF(Tabla1[[#This Row],[Nombre del Contrato]]="","",IF(VLOOKUP(Tabla1[[#This Row],[Nombre del Contrato]],Tabla3[],20,FALSE)="","#N/A",IFERROR(VLOOKUP(Tabla1[[#This Row],[Nombre del Contrato]],Tabla3[],20,FALSE),"#N/A")))</f>
        <v/>
      </c>
      <c r="H357" s="47" t="str">
        <f>IF(Tabla1[[#This Row],[Nombre del Contrato]]="","",IF(VLOOKUP(Tabla1[[#This Row],[Nombre del Contrato]],Tabla3[],22,FALSE)="","#N/A",IFERROR(VLOOKUP(Tabla1[[#This Row],[Nombre del Contrato]],Tabla3[],22,FALSE),"#N/A")))</f>
        <v/>
      </c>
      <c r="I357" s="81"/>
      <c r="J357" s="81"/>
      <c r="K357" s="75"/>
      <c r="L357" s="10" t="str">
        <f>IF(Tabla1[[#This Row],[Nombre del Contrato]]="","",IF(VLOOKUP(Tabla1[[#This Row],[Nombre del Contrato]],Tabla3[],6,FALSE)="","#N/A",IFERROR(VLOOKUP(Tabla1[[#This Row],[Nombre del Contrato]],Tabla3[],6,FALSE),"#N/A")))</f>
        <v/>
      </c>
      <c r="M357" s="55" t="str">
        <f>IF(Tabla1[[#This Row],[Nombre del Contrato]]="","",IF(VLOOKUP(Tabla1[[#This Row],[Nombre del Contrato]],Tabla3[],19,FALSE)="","#N/A",IFERROR(VLOOKUP(Tabla1[[#This Row],[Nombre del Contrato]],Tabla3[],19,FALSE),"#N/A")))</f>
        <v/>
      </c>
      <c r="N357" s="75"/>
      <c r="O357" s="75"/>
      <c r="P357" s="75"/>
      <c r="Q357" s="75"/>
      <c r="R357" s="75"/>
      <c r="S357" s="75"/>
      <c r="T357" s="75"/>
      <c r="U357" s="75"/>
      <c r="V357" s="75"/>
      <c r="W357" s="75"/>
      <c r="X357" s="75"/>
      <c r="Y357" s="75"/>
      <c r="Z357" s="75"/>
      <c r="AA357" s="75"/>
      <c r="AB357" s="75"/>
      <c r="AC357" s="75"/>
      <c r="AD357" s="75" t="str">
        <f>IF(SUM(Tabla1[[#This Row],[Primera Infancia]:[Adulto Mayor]])=0,"",SUM(Tabla1[[#This Row],[Primera Infancia]:[Adulto Mayor]]))</f>
        <v/>
      </c>
      <c r="AE357" s="75"/>
      <c r="AF357" s="75"/>
      <c r="AG357" s="10"/>
      <c r="AH357" s="10"/>
      <c r="AI357" s="88"/>
      <c r="AJ357" s="88"/>
      <c r="AK357" s="88"/>
      <c r="AL357" s="88"/>
      <c r="AM357" s="88"/>
      <c r="AN357" s="75"/>
      <c r="AO357" s="89"/>
      <c r="AP357" s="93"/>
      <c r="AQ357" s="84"/>
    </row>
    <row r="358" spans="2:43" ht="39.950000000000003" customHeight="1" thickTop="1" thickBot="1" x14ac:dyDescent="0.3">
      <c r="B358" s="78"/>
      <c r="C358" s="75"/>
      <c r="D358" s="75"/>
      <c r="E358" s="75"/>
      <c r="F358" s="10" t="str">
        <f>IF(Tabla1[[#This Row],[Nombre del Contrato]]="","",IF(VLOOKUP(Tabla1[[#This Row],[Nombre del Contrato]],Tabla3[],31,FALSE)="","#N/A",IFERROR(VLOOKUP(Tabla1[[#This Row],[Nombre del Contrato]],Tabla3[],31,FALSE),"#N/A")))</f>
        <v/>
      </c>
      <c r="G358" s="10" t="str">
        <f>IF(Tabla1[[#This Row],[Nombre del Contrato]]="","",IF(VLOOKUP(Tabla1[[#This Row],[Nombre del Contrato]],Tabla3[],20,FALSE)="","#N/A",IFERROR(VLOOKUP(Tabla1[[#This Row],[Nombre del Contrato]],Tabla3[],20,FALSE),"#N/A")))</f>
        <v/>
      </c>
      <c r="H358" s="47" t="str">
        <f>IF(Tabla1[[#This Row],[Nombre del Contrato]]="","",IF(VLOOKUP(Tabla1[[#This Row],[Nombre del Contrato]],Tabla3[],22,FALSE)="","#N/A",IFERROR(VLOOKUP(Tabla1[[#This Row],[Nombre del Contrato]],Tabla3[],22,FALSE),"#N/A")))</f>
        <v/>
      </c>
      <c r="I358" s="81"/>
      <c r="J358" s="81"/>
      <c r="K358" s="75"/>
      <c r="L358" s="10" t="str">
        <f>IF(Tabla1[[#This Row],[Nombre del Contrato]]="","",IF(VLOOKUP(Tabla1[[#This Row],[Nombre del Contrato]],Tabla3[],6,FALSE)="","#N/A",IFERROR(VLOOKUP(Tabla1[[#This Row],[Nombre del Contrato]],Tabla3[],6,FALSE),"#N/A")))</f>
        <v/>
      </c>
      <c r="M358" s="55" t="str">
        <f>IF(Tabla1[[#This Row],[Nombre del Contrato]]="","",IF(VLOOKUP(Tabla1[[#This Row],[Nombre del Contrato]],Tabla3[],19,FALSE)="","#N/A",IFERROR(VLOOKUP(Tabla1[[#This Row],[Nombre del Contrato]],Tabla3[],19,FALSE),"#N/A")))</f>
        <v/>
      </c>
      <c r="N358" s="75"/>
      <c r="O358" s="75"/>
      <c r="P358" s="75"/>
      <c r="Q358" s="75"/>
      <c r="R358" s="75"/>
      <c r="S358" s="75"/>
      <c r="T358" s="75"/>
      <c r="U358" s="75"/>
      <c r="V358" s="75"/>
      <c r="W358" s="75"/>
      <c r="X358" s="75"/>
      <c r="Y358" s="75"/>
      <c r="Z358" s="75"/>
      <c r="AA358" s="75"/>
      <c r="AB358" s="75"/>
      <c r="AC358" s="75"/>
      <c r="AD358" s="75" t="str">
        <f>IF(SUM(Tabla1[[#This Row],[Primera Infancia]:[Adulto Mayor]])=0,"",SUM(Tabla1[[#This Row],[Primera Infancia]:[Adulto Mayor]]))</f>
        <v/>
      </c>
      <c r="AE358" s="75"/>
      <c r="AF358" s="75"/>
      <c r="AG358" s="10"/>
      <c r="AH358" s="10"/>
      <c r="AI358" s="88"/>
      <c r="AJ358" s="88"/>
      <c r="AK358" s="88"/>
      <c r="AL358" s="88"/>
      <c r="AM358" s="88"/>
      <c r="AN358" s="75"/>
      <c r="AO358" s="89"/>
      <c r="AP358" s="93"/>
      <c r="AQ358" s="84"/>
    </row>
    <row r="359" spans="2:43" ht="39.950000000000003" customHeight="1" thickTop="1" thickBot="1" x14ac:dyDescent="0.3">
      <c r="B359" s="78"/>
      <c r="C359" s="75"/>
      <c r="D359" s="75"/>
      <c r="E359" s="75"/>
      <c r="F359" s="10" t="str">
        <f>IF(Tabla1[[#This Row],[Nombre del Contrato]]="","",IF(VLOOKUP(Tabla1[[#This Row],[Nombre del Contrato]],Tabla3[],31,FALSE)="","#N/A",IFERROR(VLOOKUP(Tabla1[[#This Row],[Nombre del Contrato]],Tabla3[],31,FALSE),"#N/A")))</f>
        <v/>
      </c>
      <c r="G359" s="10" t="str">
        <f>IF(Tabla1[[#This Row],[Nombre del Contrato]]="","",IF(VLOOKUP(Tabla1[[#This Row],[Nombre del Contrato]],Tabla3[],20,FALSE)="","#N/A",IFERROR(VLOOKUP(Tabla1[[#This Row],[Nombre del Contrato]],Tabla3[],20,FALSE),"#N/A")))</f>
        <v/>
      </c>
      <c r="H359" s="47" t="str">
        <f>IF(Tabla1[[#This Row],[Nombre del Contrato]]="","",IF(VLOOKUP(Tabla1[[#This Row],[Nombre del Contrato]],Tabla3[],22,FALSE)="","#N/A",IFERROR(VLOOKUP(Tabla1[[#This Row],[Nombre del Contrato]],Tabla3[],22,FALSE),"#N/A")))</f>
        <v/>
      </c>
      <c r="I359" s="81"/>
      <c r="J359" s="81"/>
      <c r="K359" s="75"/>
      <c r="L359" s="10" t="str">
        <f>IF(Tabla1[[#This Row],[Nombre del Contrato]]="","",IF(VLOOKUP(Tabla1[[#This Row],[Nombre del Contrato]],Tabla3[],6,FALSE)="","#N/A",IFERROR(VLOOKUP(Tabla1[[#This Row],[Nombre del Contrato]],Tabla3[],6,FALSE),"#N/A")))</f>
        <v/>
      </c>
      <c r="M359" s="55" t="str">
        <f>IF(Tabla1[[#This Row],[Nombre del Contrato]]="","",IF(VLOOKUP(Tabla1[[#This Row],[Nombre del Contrato]],Tabla3[],19,FALSE)="","#N/A",IFERROR(VLOOKUP(Tabla1[[#This Row],[Nombre del Contrato]],Tabla3[],19,FALSE),"#N/A")))</f>
        <v/>
      </c>
      <c r="N359" s="75"/>
      <c r="O359" s="75"/>
      <c r="P359" s="75"/>
      <c r="Q359" s="75"/>
      <c r="R359" s="75"/>
      <c r="S359" s="75"/>
      <c r="T359" s="75"/>
      <c r="U359" s="75"/>
      <c r="V359" s="75"/>
      <c r="W359" s="75"/>
      <c r="X359" s="75"/>
      <c r="Y359" s="75"/>
      <c r="Z359" s="75"/>
      <c r="AA359" s="75"/>
      <c r="AB359" s="75"/>
      <c r="AC359" s="75"/>
      <c r="AD359" s="75" t="str">
        <f>IF(SUM(Tabla1[[#This Row],[Primera Infancia]:[Adulto Mayor]])=0,"",SUM(Tabla1[[#This Row],[Primera Infancia]:[Adulto Mayor]]))</f>
        <v/>
      </c>
      <c r="AE359" s="75"/>
      <c r="AF359" s="75"/>
      <c r="AG359" s="10"/>
      <c r="AH359" s="10"/>
      <c r="AI359" s="88"/>
      <c r="AJ359" s="88"/>
      <c r="AK359" s="88"/>
      <c r="AL359" s="88"/>
      <c r="AM359" s="88"/>
      <c r="AN359" s="75"/>
      <c r="AO359" s="89"/>
      <c r="AP359" s="93"/>
      <c r="AQ359" s="84"/>
    </row>
    <row r="360" spans="2:43" ht="39.950000000000003" customHeight="1" thickTop="1" thickBot="1" x14ac:dyDescent="0.3">
      <c r="B360" s="78"/>
      <c r="C360" s="75"/>
      <c r="D360" s="75"/>
      <c r="E360" s="75"/>
      <c r="F360" s="10" t="str">
        <f>IF(Tabla1[[#This Row],[Nombre del Contrato]]="","",IF(VLOOKUP(Tabla1[[#This Row],[Nombre del Contrato]],Tabla3[],31,FALSE)="","#N/A",IFERROR(VLOOKUP(Tabla1[[#This Row],[Nombre del Contrato]],Tabla3[],31,FALSE),"#N/A")))</f>
        <v/>
      </c>
      <c r="G360" s="10" t="str">
        <f>IF(Tabla1[[#This Row],[Nombre del Contrato]]="","",IF(VLOOKUP(Tabla1[[#This Row],[Nombre del Contrato]],Tabla3[],20,FALSE)="","#N/A",IFERROR(VLOOKUP(Tabla1[[#This Row],[Nombre del Contrato]],Tabla3[],20,FALSE),"#N/A")))</f>
        <v/>
      </c>
      <c r="H360" s="47" t="str">
        <f>IF(Tabla1[[#This Row],[Nombre del Contrato]]="","",IF(VLOOKUP(Tabla1[[#This Row],[Nombre del Contrato]],Tabla3[],22,FALSE)="","#N/A",IFERROR(VLOOKUP(Tabla1[[#This Row],[Nombre del Contrato]],Tabla3[],22,FALSE),"#N/A")))</f>
        <v/>
      </c>
      <c r="I360" s="81"/>
      <c r="J360" s="81"/>
      <c r="K360" s="75"/>
      <c r="L360" s="10" t="str">
        <f>IF(Tabla1[[#This Row],[Nombre del Contrato]]="","",IF(VLOOKUP(Tabla1[[#This Row],[Nombre del Contrato]],Tabla3[],6,FALSE)="","#N/A",IFERROR(VLOOKUP(Tabla1[[#This Row],[Nombre del Contrato]],Tabla3[],6,FALSE),"#N/A")))</f>
        <v/>
      </c>
      <c r="M360" s="55" t="str">
        <f>IF(Tabla1[[#This Row],[Nombre del Contrato]]="","",IF(VLOOKUP(Tabla1[[#This Row],[Nombre del Contrato]],Tabla3[],19,FALSE)="","#N/A",IFERROR(VLOOKUP(Tabla1[[#This Row],[Nombre del Contrato]],Tabla3[],19,FALSE),"#N/A")))</f>
        <v/>
      </c>
      <c r="N360" s="75"/>
      <c r="O360" s="75"/>
      <c r="P360" s="75"/>
      <c r="Q360" s="75"/>
      <c r="R360" s="75"/>
      <c r="S360" s="75"/>
      <c r="T360" s="75"/>
      <c r="U360" s="75"/>
      <c r="V360" s="75"/>
      <c r="W360" s="75"/>
      <c r="X360" s="75"/>
      <c r="Y360" s="75"/>
      <c r="Z360" s="75"/>
      <c r="AA360" s="75"/>
      <c r="AB360" s="75"/>
      <c r="AC360" s="75"/>
      <c r="AD360" s="75" t="str">
        <f>IF(SUM(Tabla1[[#This Row],[Primera Infancia]:[Adulto Mayor]])=0,"",SUM(Tabla1[[#This Row],[Primera Infancia]:[Adulto Mayor]]))</f>
        <v/>
      </c>
      <c r="AE360" s="75"/>
      <c r="AF360" s="75"/>
      <c r="AG360" s="10"/>
      <c r="AH360" s="10"/>
      <c r="AI360" s="88"/>
      <c r="AJ360" s="88"/>
      <c r="AK360" s="88"/>
      <c r="AL360" s="88"/>
      <c r="AM360" s="88"/>
      <c r="AN360" s="75"/>
      <c r="AO360" s="89"/>
      <c r="AP360" s="93"/>
      <c r="AQ360" s="84"/>
    </row>
    <row r="361" spans="2:43" ht="39.950000000000003" customHeight="1" thickTop="1" thickBot="1" x14ac:dyDescent="0.3">
      <c r="B361" s="78"/>
      <c r="C361" s="75"/>
      <c r="D361" s="75"/>
      <c r="E361" s="75"/>
      <c r="F361" s="10" t="str">
        <f>IF(Tabla1[[#This Row],[Nombre del Contrato]]="","",IF(VLOOKUP(Tabla1[[#This Row],[Nombre del Contrato]],Tabla3[],31,FALSE)="","#N/A",IFERROR(VLOOKUP(Tabla1[[#This Row],[Nombre del Contrato]],Tabla3[],31,FALSE),"#N/A")))</f>
        <v/>
      </c>
      <c r="G361" s="10" t="str">
        <f>IF(Tabla1[[#This Row],[Nombre del Contrato]]="","",IF(VLOOKUP(Tabla1[[#This Row],[Nombre del Contrato]],Tabla3[],20,FALSE)="","#N/A",IFERROR(VLOOKUP(Tabla1[[#This Row],[Nombre del Contrato]],Tabla3[],20,FALSE),"#N/A")))</f>
        <v/>
      </c>
      <c r="H361" s="47" t="str">
        <f>IF(Tabla1[[#This Row],[Nombre del Contrato]]="","",IF(VLOOKUP(Tabla1[[#This Row],[Nombre del Contrato]],Tabla3[],22,FALSE)="","#N/A",IFERROR(VLOOKUP(Tabla1[[#This Row],[Nombre del Contrato]],Tabla3[],22,FALSE),"#N/A")))</f>
        <v/>
      </c>
      <c r="I361" s="81"/>
      <c r="J361" s="81"/>
      <c r="K361" s="75"/>
      <c r="L361" s="10" t="str">
        <f>IF(Tabla1[[#This Row],[Nombre del Contrato]]="","",IF(VLOOKUP(Tabla1[[#This Row],[Nombre del Contrato]],Tabla3[],6,FALSE)="","#N/A",IFERROR(VLOOKUP(Tabla1[[#This Row],[Nombre del Contrato]],Tabla3[],6,FALSE),"#N/A")))</f>
        <v/>
      </c>
      <c r="M361" s="55" t="str">
        <f>IF(Tabla1[[#This Row],[Nombre del Contrato]]="","",IF(VLOOKUP(Tabla1[[#This Row],[Nombre del Contrato]],Tabla3[],19,FALSE)="","#N/A",IFERROR(VLOOKUP(Tabla1[[#This Row],[Nombre del Contrato]],Tabla3[],19,FALSE),"#N/A")))</f>
        <v/>
      </c>
      <c r="N361" s="75"/>
      <c r="O361" s="75"/>
      <c r="P361" s="75"/>
      <c r="Q361" s="75"/>
      <c r="R361" s="75"/>
      <c r="S361" s="75"/>
      <c r="T361" s="75"/>
      <c r="U361" s="75"/>
      <c r="V361" s="75"/>
      <c r="W361" s="75"/>
      <c r="X361" s="75"/>
      <c r="Y361" s="75"/>
      <c r="Z361" s="75"/>
      <c r="AA361" s="75"/>
      <c r="AB361" s="75"/>
      <c r="AC361" s="75"/>
      <c r="AD361" s="75" t="str">
        <f>IF(SUM(Tabla1[[#This Row],[Primera Infancia]:[Adulto Mayor]])=0,"",SUM(Tabla1[[#This Row],[Primera Infancia]:[Adulto Mayor]]))</f>
        <v/>
      </c>
      <c r="AE361" s="75"/>
      <c r="AF361" s="75"/>
      <c r="AG361" s="10"/>
      <c r="AH361" s="10"/>
      <c r="AI361" s="88"/>
      <c r="AJ361" s="88"/>
      <c r="AK361" s="88"/>
      <c r="AL361" s="88"/>
      <c r="AM361" s="88"/>
      <c r="AN361" s="75"/>
      <c r="AO361" s="89"/>
      <c r="AP361" s="93"/>
      <c r="AQ361" s="84"/>
    </row>
    <row r="362" spans="2:43" ht="39.950000000000003" customHeight="1" thickTop="1" thickBot="1" x14ac:dyDescent="0.3">
      <c r="B362" s="78"/>
      <c r="C362" s="75"/>
      <c r="D362" s="75"/>
      <c r="E362" s="75"/>
      <c r="F362" s="10" t="str">
        <f>IF(Tabla1[[#This Row],[Nombre del Contrato]]="","",IF(VLOOKUP(Tabla1[[#This Row],[Nombre del Contrato]],Tabla3[],31,FALSE)="","#N/A",IFERROR(VLOOKUP(Tabla1[[#This Row],[Nombre del Contrato]],Tabla3[],31,FALSE),"#N/A")))</f>
        <v/>
      </c>
      <c r="G362" s="10" t="str">
        <f>IF(Tabla1[[#This Row],[Nombre del Contrato]]="","",IF(VLOOKUP(Tabla1[[#This Row],[Nombre del Contrato]],Tabla3[],20,FALSE)="","#N/A",IFERROR(VLOOKUP(Tabla1[[#This Row],[Nombre del Contrato]],Tabla3[],20,FALSE),"#N/A")))</f>
        <v/>
      </c>
      <c r="H362" s="47" t="str">
        <f>IF(Tabla1[[#This Row],[Nombre del Contrato]]="","",IF(VLOOKUP(Tabla1[[#This Row],[Nombre del Contrato]],Tabla3[],22,FALSE)="","#N/A",IFERROR(VLOOKUP(Tabla1[[#This Row],[Nombre del Contrato]],Tabla3[],22,FALSE),"#N/A")))</f>
        <v/>
      </c>
      <c r="I362" s="81"/>
      <c r="J362" s="81"/>
      <c r="K362" s="75"/>
      <c r="L362" s="10" t="str">
        <f>IF(Tabla1[[#This Row],[Nombre del Contrato]]="","",IF(VLOOKUP(Tabla1[[#This Row],[Nombre del Contrato]],Tabla3[],6,FALSE)="","#N/A",IFERROR(VLOOKUP(Tabla1[[#This Row],[Nombre del Contrato]],Tabla3[],6,FALSE),"#N/A")))</f>
        <v/>
      </c>
      <c r="M362" s="55" t="str">
        <f>IF(Tabla1[[#This Row],[Nombre del Contrato]]="","",IF(VLOOKUP(Tabla1[[#This Row],[Nombre del Contrato]],Tabla3[],19,FALSE)="","#N/A",IFERROR(VLOOKUP(Tabla1[[#This Row],[Nombre del Contrato]],Tabla3[],19,FALSE),"#N/A")))</f>
        <v/>
      </c>
      <c r="N362" s="75"/>
      <c r="O362" s="75"/>
      <c r="P362" s="75"/>
      <c r="Q362" s="75"/>
      <c r="R362" s="75"/>
      <c r="S362" s="75"/>
      <c r="T362" s="75"/>
      <c r="U362" s="75"/>
      <c r="V362" s="75"/>
      <c r="W362" s="75"/>
      <c r="X362" s="75"/>
      <c r="Y362" s="75"/>
      <c r="Z362" s="75"/>
      <c r="AA362" s="75"/>
      <c r="AB362" s="75"/>
      <c r="AC362" s="75"/>
      <c r="AD362" s="75" t="str">
        <f>IF(SUM(Tabla1[[#This Row],[Primera Infancia]:[Adulto Mayor]])=0,"",SUM(Tabla1[[#This Row],[Primera Infancia]:[Adulto Mayor]]))</f>
        <v/>
      </c>
      <c r="AE362" s="75"/>
      <c r="AF362" s="75"/>
      <c r="AG362" s="10"/>
      <c r="AH362" s="10"/>
      <c r="AI362" s="88"/>
      <c r="AJ362" s="88"/>
      <c r="AK362" s="88"/>
      <c r="AL362" s="88"/>
      <c r="AM362" s="88"/>
      <c r="AN362" s="75"/>
      <c r="AO362" s="89"/>
      <c r="AP362" s="93"/>
      <c r="AQ362" s="84"/>
    </row>
    <row r="363" spans="2:43" ht="39.950000000000003" customHeight="1" thickTop="1" thickBot="1" x14ac:dyDescent="0.3">
      <c r="B363" s="78"/>
      <c r="C363" s="75"/>
      <c r="D363" s="75"/>
      <c r="E363" s="75"/>
      <c r="F363" s="10" t="str">
        <f>IF(Tabla1[[#This Row],[Nombre del Contrato]]="","",IF(VLOOKUP(Tabla1[[#This Row],[Nombre del Contrato]],Tabla3[],31,FALSE)="","#N/A",IFERROR(VLOOKUP(Tabla1[[#This Row],[Nombre del Contrato]],Tabla3[],31,FALSE),"#N/A")))</f>
        <v/>
      </c>
      <c r="G363" s="10" t="str">
        <f>IF(Tabla1[[#This Row],[Nombre del Contrato]]="","",IF(VLOOKUP(Tabla1[[#This Row],[Nombre del Contrato]],Tabla3[],20,FALSE)="","#N/A",IFERROR(VLOOKUP(Tabla1[[#This Row],[Nombre del Contrato]],Tabla3[],20,FALSE),"#N/A")))</f>
        <v/>
      </c>
      <c r="H363" s="47" t="str">
        <f>IF(Tabla1[[#This Row],[Nombre del Contrato]]="","",IF(VLOOKUP(Tabla1[[#This Row],[Nombre del Contrato]],Tabla3[],22,FALSE)="","#N/A",IFERROR(VLOOKUP(Tabla1[[#This Row],[Nombre del Contrato]],Tabla3[],22,FALSE),"#N/A")))</f>
        <v/>
      </c>
      <c r="I363" s="81"/>
      <c r="J363" s="81"/>
      <c r="K363" s="75"/>
      <c r="L363" s="10" t="str">
        <f>IF(Tabla1[[#This Row],[Nombre del Contrato]]="","",IF(VLOOKUP(Tabla1[[#This Row],[Nombre del Contrato]],Tabla3[],6,FALSE)="","#N/A",IFERROR(VLOOKUP(Tabla1[[#This Row],[Nombre del Contrato]],Tabla3[],6,FALSE),"#N/A")))</f>
        <v/>
      </c>
      <c r="M363" s="55" t="str">
        <f>IF(Tabla1[[#This Row],[Nombre del Contrato]]="","",IF(VLOOKUP(Tabla1[[#This Row],[Nombre del Contrato]],Tabla3[],19,FALSE)="","#N/A",IFERROR(VLOOKUP(Tabla1[[#This Row],[Nombre del Contrato]],Tabla3[],19,FALSE),"#N/A")))</f>
        <v/>
      </c>
      <c r="N363" s="75"/>
      <c r="O363" s="75"/>
      <c r="P363" s="75"/>
      <c r="Q363" s="75"/>
      <c r="R363" s="75"/>
      <c r="S363" s="75"/>
      <c r="T363" s="75"/>
      <c r="U363" s="75"/>
      <c r="V363" s="75"/>
      <c r="W363" s="75"/>
      <c r="X363" s="75"/>
      <c r="Y363" s="75"/>
      <c r="Z363" s="75"/>
      <c r="AA363" s="75"/>
      <c r="AB363" s="75"/>
      <c r="AC363" s="75"/>
      <c r="AD363" s="75" t="str">
        <f>IF(SUM(Tabla1[[#This Row],[Primera Infancia]:[Adulto Mayor]])=0,"",SUM(Tabla1[[#This Row],[Primera Infancia]:[Adulto Mayor]]))</f>
        <v/>
      </c>
      <c r="AE363" s="75"/>
      <c r="AF363" s="75"/>
      <c r="AG363" s="10"/>
      <c r="AH363" s="10"/>
      <c r="AI363" s="88"/>
      <c r="AJ363" s="88"/>
      <c r="AK363" s="88"/>
      <c r="AL363" s="88"/>
      <c r="AM363" s="88"/>
      <c r="AN363" s="75"/>
      <c r="AO363" s="89"/>
      <c r="AP363" s="93"/>
      <c r="AQ363" s="84"/>
    </row>
    <row r="364" spans="2:43" ht="39.950000000000003" customHeight="1" thickTop="1" thickBot="1" x14ac:dyDescent="0.3">
      <c r="B364" s="78"/>
      <c r="C364" s="75"/>
      <c r="D364" s="75"/>
      <c r="E364" s="75"/>
      <c r="F364" s="10" t="str">
        <f>IF(Tabla1[[#This Row],[Nombre del Contrato]]="","",IF(VLOOKUP(Tabla1[[#This Row],[Nombre del Contrato]],Tabla3[],31,FALSE)="","#N/A",IFERROR(VLOOKUP(Tabla1[[#This Row],[Nombre del Contrato]],Tabla3[],31,FALSE),"#N/A")))</f>
        <v/>
      </c>
      <c r="G364" s="10" t="str">
        <f>IF(Tabla1[[#This Row],[Nombre del Contrato]]="","",IF(VLOOKUP(Tabla1[[#This Row],[Nombre del Contrato]],Tabla3[],20,FALSE)="","#N/A",IFERROR(VLOOKUP(Tabla1[[#This Row],[Nombre del Contrato]],Tabla3[],20,FALSE),"#N/A")))</f>
        <v/>
      </c>
      <c r="H364" s="47" t="str">
        <f>IF(Tabla1[[#This Row],[Nombre del Contrato]]="","",IF(VLOOKUP(Tabla1[[#This Row],[Nombre del Contrato]],Tabla3[],22,FALSE)="","#N/A",IFERROR(VLOOKUP(Tabla1[[#This Row],[Nombre del Contrato]],Tabla3[],22,FALSE),"#N/A")))</f>
        <v/>
      </c>
      <c r="I364" s="81"/>
      <c r="J364" s="81"/>
      <c r="K364" s="75"/>
      <c r="L364" s="10" t="str">
        <f>IF(Tabla1[[#This Row],[Nombre del Contrato]]="","",IF(VLOOKUP(Tabla1[[#This Row],[Nombre del Contrato]],Tabla3[],6,FALSE)="","#N/A",IFERROR(VLOOKUP(Tabla1[[#This Row],[Nombre del Contrato]],Tabla3[],6,FALSE),"#N/A")))</f>
        <v/>
      </c>
      <c r="M364" s="55" t="str">
        <f>IF(Tabla1[[#This Row],[Nombre del Contrato]]="","",IF(VLOOKUP(Tabla1[[#This Row],[Nombre del Contrato]],Tabla3[],19,FALSE)="","#N/A",IFERROR(VLOOKUP(Tabla1[[#This Row],[Nombre del Contrato]],Tabla3[],19,FALSE),"#N/A")))</f>
        <v/>
      </c>
      <c r="N364" s="75"/>
      <c r="O364" s="75"/>
      <c r="P364" s="75"/>
      <c r="Q364" s="75"/>
      <c r="R364" s="75"/>
      <c r="S364" s="75"/>
      <c r="T364" s="75"/>
      <c r="U364" s="75"/>
      <c r="V364" s="75"/>
      <c r="W364" s="75"/>
      <c r="X364" s="75"/>
      <c r="Y364" s="75"/>
      <c r="Z364" s="75"/>
      <c r="AA364" s="75"/>
      <c r="AB364" s="75"/>
      <c r="AC364" s="75"/>
      <c r="AD364" s="75" t="str">
        <f>IF(SUM(Tabla1[[#This Row],[Primera Infancia]:[Adulto Mayor]])=0,"",SUM(Tabla1[[#This Row],[Primera Infancia]:[Adulto Mayor]]))</f>
        <v/>
      </c>
      <c r="AE364" s="75"/>
      <c r="AF364" s="75"/>
      <c r="AG364" s="10"/>
      <c r="AH364" s="10"/>
      <c r="AI364" s="88"/>
      <c r="AJ364" s="88"/>
      <c r="AK364" s="88"/>
      <c r="AL364" s="88"/>
      <c r="AM364" s="88"/>
      <c r="AN364" s="75"/>
      <c r="AO364" s="89"/>
      <c r="AP364" s="93"/>
      <c r="AQ364" s="84"/>
    </row>
    <row r="365" spans="2:43" ht="39.950000000000003" customHeight="1" thickTop="1" thickBot="1" x14ac:dyDescent="0.3">
      <c r="B365" s="78"/>
      <c r="C365" s="75"/>
      <c r="D365" s="75"/>
      <c r="E365" s="75"/>
      <c r="F365" s="10" t="str">
        <f>IF(Tabla1[[#This Row],[Nombre del Contrato]]="","",IF(VLOOKUP(Tabla1[[#This Row],[Nombre del Contrato]],Tabla3[],31,FALSE)="","#N/A",IFERROR(VLOOKUP(Tabla1[[#This Row],[Nombre del Contrato]],Tabla3[],31,FALSE),"#N/A")))</f>
        <v/>
      </c>
      <c r="G365" s="10" t="str">
        <f>IF(Tabla1[[#This Row],[Nombre del Contrato]]="","",IF(VLOOKUP(Tabla1[[#This Row],[Nombre del Contrato]],Tabla3[],20,FALSE)="","#N/A",IFERROR(VLOOKUP(Tabla1[[#This Row],[Nombre del Contrato]],Tabla3[],20,FALSE),"#N/A")))</f>
        <v/>
      </c>
      <c r="H365" s="47" t="str">
        <f>IF(Tabla1[[#This Row],[Nombre del Contrato]]="","",IF(VLOOKUP(Tabla1[[#This Row],[Nombre del Contrato]],Tabla3[],22,FALSE)="","#N/A",IFERROR(VLOOKUP(Tabla1[[#This Row],[Nombre del Contrato]],Tabla3[],22,FALSE),"#N/A")))</f>
        <v/>
      </c>
      <c r="I365" s="81"/>
      <c r="J365" s="81"/>
      <c r="K365" s="75"/>
      <c r="L365" s="10" t="str">
        <f>IF(Tabla1[[#This Row],[Nombre del Contrato]]="","",IF(VLOOKUP(Tabla1[[#This Row],[Nombre del Contrato]],Tabla3[],6,FALSE)="","#N/A",IFERROR(VLOOKUP(Tabla1[[#This Row],[Nombre del Contrato]],Tabla3[],6,FALSE),"#N/A")))</f>
        <v/>
      </c>
      <c r="M365" s="55" t="str">
        <f>IF(Tabla1[[#This Row],[Nombre del Contrato]]="","",IF(VLOOKUP(Tabla1[[#This Row],[Nombre del Contrato]],Tabla3[],19,FALSE)="","#N/A",IFERROR(VLOOKUP(Tabla1[[#This Row],[Nombre del Contrato]],Tabla3[],19,FALSE),"#N/A")))</f>
        <v/>
      </c>
      <c r="N365" s="75"/>
      <c r="O365" s="75"/>
      <c r="P365" s="75"/>
      <c r="Q365" s="75"/>
      <c r="R365" s="75"/>
      <c r="S365" s="75"/>
      <c r="T365" s="75"/>
      <c r="U365" s="75"/>
      <c r="V365" s="75"/>
      <c r="W365" s="75"/>
      <c r="X365" s="75"/>
      <c r="Y365" s="75"/>
      <c r="Z365" s="75"/>
      <c r="AA365" s="75"/>
      <c r="AB365" s="75"/>
      <c r="AC365" s="75"/>
      <c r="AD365" s="75" t="str">
        <f>IF(SUM(Tabla1[[#This Row],[Primera Infancia]:[Adulto Mayor]])=0,"",SUM(Tabla1[[#This Row],[Primera Infancia]:[Adulto Mayor]]))</f>
        <v/>
      </c>
      <c r="AE365" s="75"/>
      <c r="AF365" s="75"/>
      <c r="AG365" s="10"/>
      <c r="AH365" s="10"/>
      <c r="AI365" s="88"/>
      <c r="AJ365" s="88"/>
      <c r="AK365" s="88"/>
      <c r="AL365" s="88"/>
      <c r="AM365" s="88"/>
      <c r="AN365" s="75"/>
      <c r="AO365" s="89"/>
      <c r="AP365" s="93"/>
      <c r="AQ365" s="84"/>
    </row>
    <row r="366" spans="2:43" ht="39.950000000000003" customHeight="1" thickTop="1" thickBot="1" x14ac:dyDescent="0.3">
      <c r="B366" s="78"/>
      <c r="C366" s="75"/>
      <c r="D366" s="75"/>
      <c r="E366" s="75"/>
      <c r="F366" s="10" t="str">
        <f>IF(Tabla1[[#This Row],[Nombre del Contrato]]="","",IF(VLOOKUP(Tabla1[[#This Row],[Nombre del Contrato]],Tabla3[],31,FALSE)="","#N/A",IFERROR(VLOOKUP(Tabla1[[#This Row],[Nombre del Contrato]],Tabla3[],31,FALSE),"#N/A")))</f>
        <v/>
      </c>
      <c r="G366" s="10" t="str">
        <f>IF(Tabla1[[#This Row],[Nombre del Contrato]]="","",IF(VLOOKUP(Tabla1[[#This Row],[Nombre del Contrato]],Tabla3[],20,FALSE)="","#N/A",IFERROR(VLOOKUP(Tabla1[[#This Row],[Nombre del Contrato]],Tabla3[],20,FALSE),"#N/A")))</f>
        <v/>
      </c>
      <c r="H366" s="47" t="str">
        <f>IF(Tabla1[[#This Row],[Nombre del Contrato]]="","",IF(VLOOKUP(Tabla1[[#This Row],[Nombre del Contrato]],Tabla3[],22,FALSE)="","#N/A",IFERROR(VLOOKUP(Tabla1[[#This Row],[Nombre del Contrato]],Tabla3[],22,FALSE),"#N/A")))</f>
        <v/>
      </c>
      <c r="I366" s="81"/>
      <c r="J366" s="81"/>
      <c r="K366" s="75"/>
      <c r="L366" s="10" t="str">
        <f>IF(Tabla1[[#This Row],[Nombre del Contrato]]="","",IF(VLOOKUP(Tabla1[[#This Row],[Nombre del Contrato]],Tabla3[],6,FALSE)="","#N/A",IFERROR(VLOOKUP(Tabla1[[#This Row],[Nombre del Contrato]],Tabla3[],6,FALSE),"#N/A")))</f>
        <v/>
      </c>
      <c r="M366" s="55" t="str">
        <f>IF(Tabla1[[#This Row],[Nombre del Contrato]]="","",IF(VLOOKUP(Tabla1[[#This Row],[Nombre del Contrato]],Tabla3[],19,FALSE)="","#N/A",IFERROR(VLOOKUP(Tabla1[[#This Row],[Nombre del Contrato]],Tabla3[],19,FALSE),"#N/A")))</f>
        <v/>
      </c>
      <c r="N366" s="75"/>
      <c r="O366" s="75"/>
      <c r="P366" s="75"/>
      <c r="Q366" s="75"/>
      <c r="R366" s="75"/>
      <c r="S366" s="75"/>
      <c r="T366" s="75"/>
      <c r="U366" s="75"/>
      <c r="V366" s="75"/>
      <c r="W366" s="75"/>
      <c r="X366" s="75"/>
      <c r="Y366" s="75"/>
      <c r="Z366" s="75"/>
      <c r="AA366" s="75"/>
      <c r="AB366" s="75"/>
      <c r="AC366" s="75"/>
      <c r="AD366" s="75" t="str">
        <f>IF(SUM(Tabla1[[#This Row],[Primera Infancia]:[Adulto Mayor]])=0,"",SUM(Tabla1[[#This Row],[Primera Infancia]:[Adulto Mayor]]))</f>
        <v/>
      </c>
      <c r="AE366" s="75"/>
      <c r="AF366" s="75"/>
      <c r="AG366" s="10"/>
      <c r="AH366" s="10"/>
      <c r="AI366" s="88"/>
      <c r="AJ366" s="88"/>
      <c r="AK366" s="88"/>
      <c r="AL366" s="88"/>
      <c r="AM366" s="88"/>
      <c r="AN366" s="75"/>
      <c r="AO366" s="89"/>
      <c r="AP366" s="93"/>
      <c r="AQ366" s="84"/>
    </row>
    <row r="367" spans="2:43" ht="39.950000000000003" customHeight="1" thickTop="1" thickBot="1" x14ac:dyDescent="0.3">
      <c r="B367" s="78"/>
      <c r="C367" s="75"/>
      <c r="D367" s="75"/>
      <c r="E367" s="75"/>
      <c r="F367" s="10" t="str">
        <f>IF(Tabla1[[#This Row],[Nombre del Contrato]]="","",IF(VLOOKUP(Tabla1[[#This Row],[Nombre del Contrato]],Tabla3[],31,FALSE)="","#N/A",IFERROR(VLOOKUP(Tabla1[[#This Row],[Nombre del Contrato]],Tabla3[],31,FALSE),"#N/A")))</f>
        <v/>
      </c>
      <c r="G367" s="10" t="str">
        <f>IF(Tabla1[[#This Row],[Nombre del Contrato]]="","",IF(VLOOKUP(Tabla1[[#This Row],[Nombre del Contrato]],Tabla3[],20,FALSE)="","#N/A",IFERROR(VLOOKUP(Tabla1[[#This Row],[Nombre del Contrato]],Tabla3[],20,FALSE),"#N/A")))</f>
        <v/>
      </c>
      <c r="H367" s="47" t="str">
        <f>IF(Tabla1[[#This Row],[Nombre del Contrato]]="","",IF(VLOOKUP(Tabla1[[#This Row],[Nombre del Contrato]],Tabla3[],22,FALSE)="","#N/A",IFERROR(VLOOKUP(Tabla1[[#This Row],[Nombre del Contrato]],Tabla3[],22,FALSE),"#N/A")))</f>
        <v/>
      </c>
      <c r="I367" s="81"/>
      <c r="J367" s="81"/>
      <c r="K367" s="75"/>
      <c r="L367" s="10" t="str">
        <f>IF(Tabla1[[#This Row],[Nombre del Contrato]]="","",IF(VLOOKUP(Tabla1[[#This Row],[Nombre del Contrato]],Tabla3[],6,FALSE)="","#N/A",IFERROR(VLOOKUP(Tabla1[[#This Row],[Nombre del Contrato]],Tabla3[],6,FALSE),"#N/A")))</f>
        <v/>
      </c>
      <c r="M367" s="55" t="str">
        <f>IF(Tabla1[[#This Row],[Nombre del Contrato]]="","",IF(VLOOKUP(Tabla1[[#This Row],[Nombre del Contrato]],Tabla3[],19,FALSE)="","#N/A",IFERROR(VLOOKUP(Tabla1[[#This Row],[Nombre del Contrato]],Tabla3[],19,FALSE),"#N/A")))</f>
        <v/>
      </c>
      <c r="N367" s="75"/>
      <c r="O367" s="75"/>
      <c r="P367" s="75"/>
      <c r="Q367" s="75"/>
      <c r="R367" s="75"/>
      <c r="S367" s="75"/>
      <c r="T367" s="75"/>
      <c r="U367" s="75"/>
      <c r="V367" s="75"/>
      <c r="W367" s="75"/>
      <c r="X367" s="75"/>
      <c r="Y367" s="75"/>
      <c r="Z367" s="75"/>
      <c r="AA367" s="75"/>
      <c r="AB367" s="75"/>
      <c r="AC367" s="75"/>
      <c r="AD367" s="75" t="str">
        <f>IF(SUM(Tabla1[[#This Row],[Primera Infancia]:[Adulto Mayor]])=0,"",SUM(Tabla1[[#This Row],[Primera Infancia]:[Adulto Mayor]]))</f>
        <v/>
      </c>
      <c r="AE367" s="75"/>
      <c r="AF367" s="75"/>
      <c r="AG367" s="10"/>
      <c r="AH367" s="10"/>
      <c r="AI367" s="88"/>
      <c r="AJ367" s="88"/>
      <c r="AK367" s="88"/>
      <c r="AL367" s="88"/>
      <c r="AM367" s="88"/>
      <c r="AN367" s="75"/>
      <c r="AO367" s="89"/>
      <c r="AP367" s="93"/>
      <c r="AQ367" s="84"/>
    </row>
    <row r="368" spans="2:43" ht="39.950000000000003" customHeight="1" thickTop="1" thickBot="1" x14ac:dyDescent="0.3">
      <c r="B368" s="78"/>
      <c r="C368" s="75"/>
      <c r="D368" s="75"/>
      <c r="E368" s="75"/>
      <c r="F368" s="10" t="str">
        <f>IF(Tabla1[[#This Row],[Nombre del Contrato]]="","",IF(VLOOKUP(Tabla1[[#This Row],[Nombre del Contrato]],Tabla3[],31,FALSE)="","#N/A",IFERROR(VLOOKUP(Tabla1[[#This Row],[Nombre del Contrato]],Tabla3[],31,FALSE),"#N/A")))</f>
        <v/>
      </c>
      <c r="G368" s="10" t="str">
        <f>IF(Tabla1[[#This Row],[Nombre del Contrato]]="","",IF(VLOOKUP(Tabla1[[#This Row],[Nombre del Contrato]],Tabla3[],20,FALSE)="","#N/A",IFERROR(VLOOKUP(Tabla1[[#This Row],[Nombre del Contrato]],Tabla3[],20,FALSE),"#N/A")))</f>
        <v/>
      </c>
      <c r="H368" s="47" t="str">
        <f>IF(Tabla1[[#This Row],[Nombre del Contrato]]="","",IF(VLOOKUP(Tabla1[[#This Row],[Nombre del Contrato]],Tabla3[],22,FALSE)="","#N/A",IFERROR(VLOOKUP(Tabla1[[#This Row],[Nombre del Contrato]],Tabla3[],22,FALSE),"#N/A")))</f>
        <v/>
      </c>
      <c r="I368" s="81"/>
      <c r="J368" s="81"/>
      <c r="K368" s="75"/>
      <c r="L368" s="10" t="str">
        <f>IF(Tabla1[[#This Row],[Nombre del Contrato]]="","",IF(VLOOKUP(Tabla1[[#This Row],[Nombre del Contrato]],Tabla3[],6,FALSE)="","#N/A",IFERROR(VLOOKUP(Tabla1[[#This Row],[Nombre del Contrato]],Tabla3[],6,FALSE),"#N/A")))</f>
        <v/>
      </c>
      <c r="M368" s="55" t="str">
        <f>IF(Tabla1[[#This Row],[Nombre del Contrato]]="","",IF(VLOOKUP(Tabla1[[#This Row],[Nombre del Contrato]],Tabla3[],19,FALSE)="","#N/A",IFERROR(VLOOKUP(Tabla1[[#This Row],[Nombre del Contrato]],Tabla3[],19,FALSE),"#N/A")))</f>
        <v/>
      </c>
      <c r="N368" s="75"/>
      <c r="O368" s="75"/>
      <c r="P368" s="75"/>
      <c r="Q368" s="75"/>
      <c r="R368" s="75"/>
      <c r="S368" s="75"/>
      <c r="T368" s="75"/>
      <c r="U368" s="75"/>
      <c r="V368" s="75"/>
      <c r="W368" s="75"/>
      <c r="X368" s="75"/>
      <c r="Y368" s="75"/>
      <c r="Z368" s="75"/>
      <c r="AA368" s="75"/>
      <c r="AB368" s="75"/>
      <c r="AC368" s="75"/>
      <c r="AD368" s="75" t="str">
        <f>IF(SUM(Tabla1[[#This Row],[Primera Infancia]:[Adulto Mayor]])=0,"",SUM(Tabla1[[#This Row],[Primera Infancia]:[Adulto Mayor]]))</f>
        <v/>
      </c>
      <c r="AE368" s="75"/>
      <c r="AF368" s="75"/>
      <c r="AG368" s="10"/>
      <c r="AH368" s="10"/>
      <c r="AI368" s="88"/>
      <c r="AJ368" s="88"/>
      <c r="AK368" s="88"/>
      <c r="AL368" s="88"/>
      <c r="AM368" s="88"/>
      <c r="AN368" s="75"/>
      <c r="AO368" s="89"/>
      <c r="AP368" s="93"/>
      <c r="AQ368" s="84"/>
    </row>
    <row r="369" spans="2:43" ht="39.950000000000003" customHeight="1" thickTop="1" thickBot="1" x14ac:dyDescent="0.3">
      <c r="B369" s="78"/>
      <c r="C369" s="75"/>
      <c r="D369" s="75"/>
      <c r="E369" s="75"/>
      <c r="F369" s="10" t="str">
        <f>IF(Tabla1[[#This Row],[Nombre del Contrato]]="","",IF(VLOOKUP(Tabla1[[#This Row],[Nombre del Contrato]],Tabla3[],31,FALSE)="","#N/A",IFERROR(VLOOKUP(Tabla1[[#This Row],[Nombre del Contrato]],Tabla3[],31,FALSE),"#N/A")))</f>
        <v/>
      </c>
      <c r="G369" s="10" t="str">
        <f>IF(Tabla1[[#This Row],[Nombre del Contrato]]="","",IF(VLOOKUP(Tabla1[[#This Row],[Nombre del Contrato]],Tabla3[],20,FALSE)="","#N/A",IFERROR(VLOOKUP(Tabla1[[#This Row],[Nombre del Contrato]],Tabla3[],20,FALSE),"#N/A")))</f>
        <v/>
      </c>
      <c r="H369" s="47" t="str">
        <f>IF(Tabla1[[#This Row],[Nombre del Contrato]]="","",IF(VLOOKUP(Tabla1[[#This Row],[Nombre del Contrato]],Tabla3[],22,FALSE)="","#N/A",IFERROR(VLOOKUP(Tabla1[[#This Row],[Nombre del Contrato]],Tabla3[],22,FALSE),"#N/A")))</f>
        <v/>
      </c>
      <c r="I369" s="81"/>
      <c r="J369" s="81"/>
      <c r="K369" s="75"/>
      <c r="L369" s="10" t="str">
        <f>IF(Tabla1[[#This Row],[Nombre del Contrato]]="","",IF(VLOOKUP(Tabla1[[#This Row],[Nombre del Contrato]],Tabla3[],6,FALSE)="","#N/A",IFERROR(VLOOKUP(Tabla1[[#This Row],[Nombre del Contrato]],Tabla3[],6,FALSE),"#N/A")))</f>
        <v/>
      </c>
      <c r="M369" s="55" t="str">
        <f>IF(Tabla1[[#This Row],[Nombre del Contrato]]="","",IF(VLOOKUP(Tabla1[[#This Row],[Nombre del Contrato]],Tabla3[],19,FALSE)="","#N/A",IFERROR(VLOOKUP(Tabla1[[#This Row],[Nombre del Contrato]],Tabla3[],19,FALSE),"#N/A")))</f>
        <v/>
      </c>
      <c r="N369" s="75"/>
      <c r="O369" s="75"/>
      <c r="P369" s="75"/>
      <c r="Q369" s="75"/>
      <c r="R369" s="75"/>
      <c r="S369" s="75"/>
      <c r="T369" s="75"/>
      <c r="U369" s="75"/>
      <c r="V369" s="75"/>
      <c r="W369" s="75"/>
      <c r="X369" s="75"/>
      <c r="Y369" s="75"/>
      <c r="Z369" s="75"/>
      <c r="AA369" s="75"/>
      <c r="AB369" s="75"/>
      <c r="AC369" s="75"/>
      <c r="AD369" s="75" t="str">
        <f>IF(SUM(Tabla1[[#This Row],[Primera Infancia]:[Adulto Mayor]])=0,"",SUM(Tabla1[[#This Row],[Primera Infancia]:[Adulto Mayor]]))</f>
        <v/>
      </c>
      <c r="AE369" s="75"/>
      <c r="AF369" s="75"/>
      <c r="AG369" s="10"/>
      <c r="AH369" s="10"/>
      <c r="AI369" s="88"/>
      <c r="AJ369" s="88"/>
      <c r="AK369" s="88"/>
      <c r="AL369" s="88"/>
      <c r="AM369" s="88"/>
      <c r="AN369" s="75"/>
      <c r="AO369" s="89"/>
      <c r="AP369" s="93"/>
      <c r="AQ369" s="84"/>
    </row>
    <row r="370" spans="2:43" ht="39.950000000000003" customHeight="1" thickTop="1" thickBot="1" x14ac:dyDescent="0.3">
      <c r="B370" s="78"/>
      <c r="C370" s="75"/>
      <c r="D370" s="75"/>
      <c r="E370" s="75"/>
      <c r="F370" s="10" t="str">
        <f>IF(Tabla1[[#This Row],[Nombre del Contrato]]="","",IF(VLOOKUP(Tabla1[[#This Row],[Nombre del Contrato]],Tabla3[],31,FALSE)="","#N/A",IFERROR(VLOOKUP(Tabla1[[#This Row],[Nombre del Contrato]],Tabla3[],31,FALSE),"#N/A")))</f>
        <v/>
      </c>
      <c r="G370" s="10" t="str">
        <f>IF(Tabla1[[#This Row],[Nombre del Contrato]]="","",IF(VLOOKUP(Tabla1[[#This Row],[Nombre del Contrato]],Tabla3[],20,FALSE)="","#N/A",IFERROR(VLOOKUP(Tabla1[[#This Row],[Nombre del Contrato]],Tabla3[],20,FALSE),"#N/A")))</f>
        <v/>
      </c>
      <c r="H370" s="47" t="str">
        <f>IF(Tabla1[[#This Row],[Nombre del Contrato]]="","",IF(VLOOKUP(Tabla1[[#This Row],[Nombre del Contrato]],Tabla3[],22,FALSE)="","#N/A",IFERROR(VLOOKUP(Tabla1[[#This Row],[Nombre del Contrato]],Tabla3[],22,FALSE),"#N/A")))</f>
        <v/>
      </c>
      <c r="I370" s="81"/>
      <c r="J370" s="81"/>
      <c r="K370" s="75"/>
      <c r="L370" s="10" t="str">
        <f>IF(Tabla1[[#This Row],[Nombre del Contrato]]="","",IF(VLOOKUP(Tabla1[[#This Row],[Nombre del Contrato]],Tabla3[],6,FALSE)="","#N/A",IFERROR(VLOOKUP(Tabla1[[#This Row],[Nombre del Contrato]],Tabla3[],6,FALSE),"#N/A")))</f>
        <v/>
      </c>
      <c r="M370" s="55" t="str">
        <f>IF(Tabla1[[#This Row],[Nombre del Contrato]]="","",IF(VLOOKUP(Tabla1[[#This Row],[Nombre del Contrato]],Tabla3[],19,FALSE)="","#N/A",IFERROR(VLOOKUP(Tabla1[[#This Row],[Nombre del Contrato]],Tabla3[],19,FALSE),"#N/A")))</f>
        <v/>
      </c>
      <c r="N370" s="75"/>
      <c r="O370" s="75"/>
      <c r="P370" s="75"/>
      <c r="Q370" s="75"/>
      <c r="R370" s="75"/>
      <c r="S370" s="75"/>
      <c r="T370" s="75"/>
      <c r="U370" s="75"/>
      <c r="V370" s="75"/>
      <c r="W370" s="75"/>
      <c r="X370" s="75"/>
      <c r="Y370" s="75"/>
      <c r="Z370" s="75"/>
      <c r="AA370" s="75"/>
      <c r="AB370" s="75"/>
      <c r="AC370" s="75"/>
      <c r="AD370" s="75" t="str">
        <f>IF(SUM(Tabla1[[#This Row],[Primera Infancia]:[Adulto Mayor]])=0,"",SUM(Tabla1[[#This Row],[Primera Infancia]:[Adulto Mayor]]))</f>
        <v/>
      </c>
      <c r="AE370" s="75"/>
      <c r="AF370" s="75"/>
      <c r="AG370" s="10"/>
      <c r="AH370" s="10"/>
      <c r="AI370" s="88"/>
      <c r="AJ370" s="88"/>
      <c r="AK370" s="88"/>
      <c r="AL370" s="88"/>
      <c r="AM370" s="88"/>
      <c r="AN370" s="75"/>
      <c r="AO370" s="89"/>
      <c r="AP370" s="93"/>
      <c r="AQ370" s="84"/>
    </row>
    <row r="371" spans="2:43" ht="39.950000000000003" customHeight="1" thickTop="1" thickBot="1" x14ac:dyDescent="0.3">
      <c r="B371" s="78"/>
      <c r="C371" s="75"/>
      <c r="D371" s="75"/>
      <c r="E371" s="75"/>
      <c r="F371" s="10" t="str">
        <f>IF(Tabla1[[#This Row],[Nombre del Contrato]]="","",IF(VLOOKUP(Tabla1[[#This Row],[Nombre del Contrato]],Tabla3[],31,FALSE)="","#N/A",IFERROR(VLOOKUP(Tabla1[[#This Row],[Nombre del Contrato]],Tabla3[],31,FALSE),"#N/A")))</f>
        <v/>
      </c>
      <c r="G371" s="10" t="str">
        <f>IF(Tabla1[[#This Row],[Nombre del Contrato]]="","",IF(VLOOKUP(Tabla1[[#This Row],[Nombre del Contrato]],Tabla3[],20,FALSE)="","#N/A",IFERROR(VLOOKUP(Tabla1[[#This Row],[Nombre del Contrato]],Tabla3[],20,FALSE),"#N/A")))</f>
        <v/>
      </c>
      <c r="H371" s="47" t="str">
        <f>IF(Tabla1[[#This Row],[Nombre del Contrato]]="","",IF(VLOOKUP(Tabla1[[#This Row],[Nombre del Contrato]],Tabla3[],22,FALSE)="","#N/A",IFERROR(VLOOKUP(Tabla1[[#This Row],[Nombre del Contrato]],Tabla3[],22,FALSE),"#N/A")))</f>
        <v/>
      </c>
      <c r="I371" s="81"/>
      <c r="J371" s="81"/>
      <c r="K371" s="75"/>
      <c r="L371" s="10" t="str">
        <f>IF(Tabla1[[#This Row],[Nombre del Contrato]]="","",IF(VLOOKUP(Tabla1[[#This Row],[Nombre del Contrato]],Tabla3[],6,FALSE)="","#N/A",IFERROR(VLOOKUP(Tabla1[[#This Row],[Nombre del Contrato]],Tabla3[],6,FALSE),"#N/A")))</f>
        <v/>
      </c>
      <c r="M371" s="55" t="str">
        <f>IF(Tabla1[[#This Row],[Nombre del Contrato]]="","",IF(VLOOKUP(Tabla1[[#This Row],[Nombre del Contrato]],Tabla3[],19,FALSE)="","#N/A",IFERROR(VLOOKUP(Tabla1[[#This Row],[Nombre del Contrato]],Tabla3[],19,FALSE),"#N/A")))</f>
        <v/>
      </c>
      <c r="N371" s="75"/>
      <c r="O371" s="75"/>
      <c r="P371" s="75"/>
      <c r="Q371" s="75"/>
      <c r="R371" s="75"/>
      <c r="S371" s="75"/>
      <c r="T371" s="75"/>
      <c r="U371" s="75"/>
      <c r="V371" s="75"/>
      <c r="W371" s="75"/>
      <c r="X371" s="75"/>
      <c r="Y371" s="75"/>
      <c r="Z371" s="75"/>
      <c r="AA371" s="75"/>
      <c r="AB371" s="75"/>
      <c r="AC371" s="75"/>
      <c r="AD371" s="75" t="str">
        <f>IF(SUM(Tabla1[[#This Row],[Primera Infancia]:[Adulto Mayor]])=0,"",SUM(Tabla1[[#This Row],[Primera Infancia]:[Adulto Mayor]]))</f>
        <v/>
      </c>
      <c r="AE371" s="75"/>
      <c r="AF371" s="75"/>
      <c r="AG371" s="10"/>
      <c r="AH371" s="10"/>
      <c r="AI371" s="88"/>
      <c r="AJ371" s="88"/>
      <c r="AK371" s="88"/>
      <c r="AL371" s="88"/>
      <c r="AM371" s="88"/>
      <c r="AN371" s="75"/>
      <c r="AO371" s="89"/>
      <c r="AP371" s="93"/>
      <c r="AQ371" s="84"/>
    </row>
    <row r="372" spans="2:43" ht="39.950000000000003" customHeight="1" thickTop="1" thickBot="1" x14ac:dyDescent="0.3">
      <c r="B372" s="78"/>
      <c r="C372" s="75"/>
      <c r="D372" s="75"/>
      <c r="E372" s="75"/>
      <c r="F372" s="10" t="str">
        <f>IF(Tabla1[[#This Row],[Nombre del Contrato]]="","",IF(VLOOKUP(Tabla1[[#This Row],[Nombre del Contrato]],Tabla3[],31,FALSE)="","#N/A",IFERROR(VLOOKUP(Tabla1[[#This Row],[Nombre del Contrato]],Tabla3[],31,FALSE),"#N/A")))</f>
        <v/>
      </c>
      <c r="G372" s="10" t="str">
        <f>IF(Tabla1[[#This Row],[Nombre del Contrato]]="","",IF(VLOOKUP(Tabla1[[#This Row],[Nombre del Contrato]],Tabla3[],20,FALSE)="","#N/A",IFERROR(VLOOKUP(Tabla1[[#This Row],[Nombre del Contrato]],Tabla3[],20,FALSE),"#N/A")))</f>
        <v/>
      </c>
      <c r="H372" s="47" t="str">
        <f>IF(Tabla1[[#This Row],[Nombre del Contrato]]="","",IF(VLOOKUP(Tabla1[[#This Row],[Nombre del Contrato]],Tabla3[],22,FALSE)="","#N/A",IFERROR(VLOOKUP(Tabla1[[#This Row],[Nombre del Contrato]],Tabla3[],22,FALSE),"#N/A")))</f>
        <v/>
      </c>
      <c r="I372" s="81"/>
      <c r="J372" s="81"/>
      <c r="K372" s="75"/>
      <c r="L372" s="10" t="str">
        <f>IF(Tabla1[[#This Row],[Nombre del Contrato]]="","",IF(VLOOKUP(Tabla1[[#This Row],[Nombre del Contrato]],Tabla3[],6,FALSE)="","#N/A",IFERROR(VLOOKUP(Tabla1[[#This Row],[Nombre del Contrato]],Tabla3[],6,FALSE),"#N/A")))</f>
        <v/>
      </c>
      <c r="M372" s="55" t="str">
        <f>IF(Tabla1[[#This Row],[Nombre del Contrato]]="","",IF(VLOOKUP(Tabla1[[#This Row],[Nombre del Contrato]],Tabla3[],19,FALSE)="","#N/A",IFERROR(VLOOKUP(Tabla1[[#This Row],[Nombre del Contrato]],Tabla3[],19,FALSE),"#N/A")))</f>
        <v/>
      </c>
      <c r="N372" s="75"/>
      <c r="O372" s="75"/>
      <c r="P372" s="75"/>
      <c r="Q372" s="75"/>
      <c r="R372" s="75"/>
      <c r="S372" s="75"/>
      <c r="T372" s="75"/>
      <c r="U372" s="75"/>
      <c r="V372" s="75"/>
      <c r="W372" s="75"/>
      <c r="X372" s="75"/>
      <c r="Y372" s="75"/>
      <c r="Z372" s="75"/>
      <c r="AA372" s="75"/>
      <c r="AB372" s="75"/>
      <c r="AC372" s="75"/>
      <c r="AD372" s="75" t="str">
        <f>IF(SUM(Tabla1[[#This Row],[Primera Infancia]:[Adulto Mayor]])=0,"",SUM(Tabla1[[#This Row],[Primera Infancia]:[Adulto Mayor]]))</f>
        <v/>
      </c>
      <c r="AE372" s="75"/>
      <c r="AF372" s="75"/>
      <c r="AG372" s="10"/>
      <c r="AH372" s="10"/>
      <c r="AI372" s="88"/>
      <c r="AJ372" s="88"/>
      <c r="AK372" s="88"/>
      <c r="AL372" s="88"/>
      <c r="AM372" s="88"/>
      <c r="AN372" s="75"/>
      <c r="AO372" s="89"/>
      <c r="AP372" s="93"/>
      <c r="AQ372" s="84"/>
    </row>
    <row r="373" spans="2:43" ht="39.950000000000003" customHeight="1" thickTop="1" thickBot="1" x14ac:dyDescent="0.3">
      <c r="B373" s="78"/>
      <c r="C373" s="75"/>
      <c r="D373" s="75"/>
      <c r="E373" s="75"/>
      <c r="F373" s="10" t="str">
        <f>IF(Tabla1[[#This Row],[Nombre del Contrato]]="","",IF(VLOOKUP(Tabla1[[#This Row],[Nombre del Contrato]],Tabla3[],31,FALSE)="","#N/A",IFERROR(VLOOKUP(Tabla1[[#This Row],[Nombre del Contrato]],Tabla3[],31,FALSE),"#N/A")))</f>
        <v/>
      </c>
      <c r="G373" s="10" t="str">
        <f>IF(Tabla1[[#This Row],[Nombre del Contrato]]="","",IF(VLOOKUP(Tabla1[[#This Row],[Nombre del Contrato]],Tabla3[],20,FALSE)="","#N/A",IFERROR(VLOOKUP(Tabla1[[#This Row],[Nombre del Contrato]],Tabla3[],20,FALSE),"#N/A")))</f>
        <v/>
      </c>
      <c r="H373" s="47" t="str">
        <f>IF(Tabla1[[#This Row],[Nombre del Contrato]]="","",IF(VLOOKUP(Tabla1[[#This Row],[Nombre del Contrato]],Tabla3[],22,FALSE)="","#N/A",IFERROR(VLOOKUP(Tabla1[[#This Row],[Nombre del Contrato]],Tabla3[],22,FALSE),"#N/A")))</f>
        <v/>
      </c>
      <c r="I373" s="81"/>
      <c r="J373" s="81"/>
      <c r="K373" s="75"/>
      <c r="L373" s="10" t="str">
        <f>IF(Tabla1[[#This Row],[Nombre del Contrato]]="","",IF(VLOOKUP(Tabla1[[#This Row],[Nombre del Contrato]],Tabla3[],6,FALSE)="","#N/A",IFERROR(VLOOKUP(Tabla1[[#This Row],[Nombre del Contrato]],Tabla3[],6,FALSE),"#N/A")))</f>
        <v/>
      </c>
      <c r="M373" s="55" t="str">
        <f>IF(Tabla1[[#This Row],[Nombre del Contrato]]="","",IF(VLOOKUP(Tabla1[[#This Row],[Nombre del Contrato]],Tabla3[],19,FALSE)="","#N/A",IFERROR(VLOOKUP(Tabla1[[#This Row],[Nombre del Contrato]],Tabla3[],19,FALSE),"#N/A")))</f>
        <v/>
      </c>
      <c r="N373" s="75"/>
      <c r="O373" s="75"/>
      <c r="P373" s="75"/>
      <c r="Q373" s="75"/>
      <c r="R373" s="75"/>
      <c r="S373" s="75"/>
      <c r="T373" s="75"/>
      <c r="U373" s="75"/>
      <c r="V373" s="75"/>
      <c r="W373" s="75"/>
      <c r="X373" s="75"/>
      <c r="Y373" s="75"/>
      <c r="Z373" s="75"/>
      <c r="AA373" s="75"/>
      <c r="AB373" s="75"/>
      <c r="AC373" s="75"/>
      <c r="AD373" s="75" t="str">
        <f>IF(SUM(Tabla1[[#This Row],[Primera Infancia]:[Adulto Mayor]])=0,"",SUM(Tabla1[[#This Row],[Primera Infancia]:[Adulto Mayor]]))</f>
        <v/>
      </c>
      <c r="AE373" s="75"/>
      <c r="AF373" s="75"/>
      <c r="AG373" s="10"/>
      <c r="AH373" s="10"/>
      <c r="AI373" s="88"/>
      <c r="AJ373" s="88"/>
      <c r="AK373" s="88"/>
      <c r="AL373" s="88"/>
      <c r="AM373" s="88"/>
      <c r="AN373" s="75"/>
      <c r="AO373" s="89"/>
      <c r="AP373" s="93"/>
      <c r="AQ373" s="84"/>
    </row>
    <row r="374" spans="2:43" ht="39.950000000000003" customHeight="1" thickTop="1" thickBot="1" x14ac:dyDescent="0.3">
      <c r="B374" s="78"/>
      <c r="C374" s="75"/>
      <c r="D374" s="75"/>
      <c r="E374" s="75"/>
      <c r="F374" s="10" t="str">
        <f>IF(Tabla1[[#This Row],[Nombre del Contrato]]="","",IF(VLOOKUP(Tabla1[[#This Row],[Nombre del Contrato]],Tabla3[],31,FALSE)="","#N/A",IFERROR(VLOOKUP(Tabla1[[#This Row],[Nombre del Contrato]],Tabla3[],31,FALSE),"#N/A")))</f>
        <v/>
      </c>
      <c r="G374" s="10" t="str">
        <f>IF(Tabla1[[#This Row],[Nombre del Contrato]]="","",IF(VLOOKUP(Tabla1[[#This Row],[Nombre del Contrato]],Tabla3[],20,FALSE)="","#N/A",IFERROR(VLOOKUP(Tabla1[[#This Row],[Nombre del Contrato]],Tabla3[],20,FALSE),"#N/A")))</f>
        <v/>
      </c>
      <c r="H374" s="47" t="str">
        <f>IF(Tabla1[[#This Row],[Nombre del Contrato]]="","",IF(VLOOKUP(Tabla1[[#This Row],[Nombre del Contrato]],Tabla3[],22,FALSE)="","#N/A",IFERROR(VLOOKUP(Tabla1[[#This Row],[Nombre del Contrato]],Tabla3[],22,FALSE),"#N/A")))</f>
        <v/>
      </c>
      <c r="I374" s="81"/>
      <c r="J374" s="81"/>
      <c r="K374" s="75"/>
      <c r="L374" s="10" t="str">
        <f>IF(Tabla1[[#This Row],[Nombre del Contrato]]="","",IF(VLOOKUP(Tabla1[[#This Row],[Nombre del Contrato]],Tabla3[],6,FALSE)="","#N/A",IFERROR(VLOOKUP(Tabla1[[#This Row],[Nombre del Contrato]],Tabla3[],6,FALSE),"#N/A")))</f>
        <v/>
      </c>
      <c r="M374" s="55" t="str">
        <f>IF(Tabla1[[#This Row],[Nombre del Contrato]]="","",IF(VLOOKUP(Tabla1[[#This Row],[Nombre del Contrato]],Tabla3[],19,FALSE)="","#N/A",IFERROR(VLOOKUP(Tabla1[[#This Row],[Nombre del Contrato]],Tabla3[],19,FALSE),"#N/A")))</f>
        <v/>
      </c>
      <c r="N374" s="75"/>
      <c r="O374" s="75"/>
      <c r="P374" s="75"/>
      <c r="Q374" s="75"/>
      <c r="R374" s="75"/>
      <c r="S374" s="75"/>
      <c r="T374" s="75"/>
      <c r="U374" s="75"/>
      <c r="V374" s="75"/>
      <c r="W374" s="75"/>
      <c r="X374" s="75"/>
      <c r="Y374" s="75"/>
      <c r="Z374" s="75"/>
      <c r="AA374" s="75"/>
      <c r="AB374" s="75"/>
      <c r="AC374" s="75"/>
      <c r="AD374" s="75" t="str">
        <f>IF(SUM(Tabla1[[#This Row],[Primera Infancia]:[Adulto Mayor]])=0,"",SUM(Tabla1[[#This Row],[Primera Infancia]:[Adulto Mayor]]))</f>
        <v/>
      </c>
      <c r="AE374" s="75"/>
      <c r="AF374" s="75"/>
      <c r="AG374" s="10"/>
      <c r="AH374" s="10"/>
      <c r="AI374" s="88"/>
      <c r="AJ374" s="88"/>
      <c r="AK374" s="88"/>
      <c r="AL374" s="88"/>
      <c r="AM374" s="88"/>
      <c r="AN374" s="75"/>
      <c r="AO374" s="89"/>
      <c r="AP374" s="93"/>
      <c r="AQ374" s="84"/>
    </row>
    <row r="375" spans="2:43" ht="39.950000000000003" customHeight="1" thickTop="1" thickBot="1" x14ac:dyDescent="0.3">
      <c r="B375" s="78"/>
      <c r="C375" s="75"/>
      <c r="D375" s="75"/>
      <c r="E375" s="75"/>
      <c r="F375" s="10" t="str">
        <f>IF(Tabla1[[#This Row],[Nombre del Contrato]]="","",IF(VLOOKUP(Tabla1[[#This Row],[Nombre del Contrato]],Tabla3[],31,FALSE)="","#N/A",IFERROR(VLOOKUP(Tabla1[[#This Row],[Nombre del Contrato]],Tabla3[],31,FALSE),"#N/A")))</f>
        <v/>
      </c>
      <c r="G375" s="10" t="str">
        <f>IF(Tabla1[[#This Row],[Nombre del Contrato]]="","",IF(VLOOKUP(Tabla1[[#This Row],[Nombre del Contrato]],Tabla3[],20,FALSE)="","#N/A",IFERROR(VLOOKUP(Tabla1[[#This Row],[Nombre del Contrato]],Tabla3[],20,FALSE),"#N/A")))</f>
        <v/>
      </c>
      <c r="H375" s="47" t="str">
        <f>IF(Tabla1[[#This Row],[Nombre del Contrato]]="","",IF(VLOOKUP(Tabla1[[#This Row],[Nombre del Contrato]],Tabla3[],22,FALSE)="","#N/A",IFERROR(VLOOKUP(Tabla1[[#This Row],[Nombre del Contrato]],Tabla3[],22,FALSE),"#N/A")))</f>
        <v/>
      </c>
      <c r="I375" s="81"/>
      <c r="J375" s="81"/>
      <c r="K375" s="75"/>
      <c r="L375" s="10" t="str">
        <f>IF(Tabla1[[#This Row],[Nombre del Contrato]]="","",IF(VLOOKUP(Tabla1[[#This Row],[Nombre del Contrato]],Tabla3[],6,FALSE)="","#N/A",IFERROR(VLOOKUP(Tabla1[[#This Row],[Nombre del Contrato]],Tabla3[],6,FALSE),"#N/A")))</f>
        <v/>
      </c>
      <c r="M375" s="55" t="str">
        <f>IF(Tabla1[[#This Row],[Nombre del Contrato]]="","",IF(VLOOKUP(Tabla1[[#This Row],[Nombre del Contrato]],Tabla3[],19,FALSE)="","#N/A",IFERROR(VLOOKUP(Tabla1[[#This Row],[Nombre del Contrato]],Tabla3[],19,FALSE),"#N/A")))</f>
        <v/>
      </c>
      <c r="N375" s="75"/>
      <c r="O375" s="75"/>
      <c r="P375" s="75"/>
      <c r="Q375" s="75"/>
      <c r="R375" s="75"/>
      <c r="S375" s="75"/>
      <c r="T375" s="75"/>
      <c r="U375" s="75"/>
      <c r="V375" s="75"/>
      <c r="W375" s="75"/>
      <c r="X375" s="75"/>
      <c r="Y375" s="75"/>
      <c r="Z375" s="75"/>
      <c r="AA375" s="75"/>
      <c r="AB375" s="75"/>
      <c r="AC375" s="75"/>
      <c r="AD375" s="75" t="str">
        <f>IF(SUM(Tabla1[[#This Row],[Primera Infancia]:[Adulto Mayor]])=0,"",SUM(Tabla1[[#This Row],[Primera Infancia]:[Adulto Mayor]]))</f>
        <v/>
      </c>
      <c r="AE375" s="75"/>
      <c r="AF375" s="75"/>
      <c r="AG375" s="10"/>
      <c r="AH375" s="10"/>
      <c r="AI375" s="88"/>
      <c r="AJ375" s="88"/>
      <c r="AK375" s="88"/>
      <c r="AL375" s="88"/>
      <c r="AM375" s="88"/>
      <c r="AN375" s="75"/>
      <c r="AO375" s="89"/>
      <c r="AP375" s="93"/>
      <c r="AQ375" s="84"/>
    </row>
    <row r="376" spans="2:43" ht="39.950000000000003" customHeight="1" thickTop="1" thickBot="1" x14ac:dyDescent="0.3">
      <c r="B376" s="78"/>
      <c r="C376" s="75"/>
      <c r="D376" s="75"/>
      <c r="E376" s="75"/>
      <c r="F376" s="10" t="str">
        <f>IF(Tabla1[[#This Row],[Nombre del Contrato]]="","",IF(VLOOKUP(Tabla1[[#This Row],[Nombre del Contrato]],Tabla3[],31,FALSE)="","#N/A",IFERROR(VLOOKUP(Tabla1[[#This Row],[Nombre del Contrato]],Tabla3[],31,FALSE),"#N/A")))</f>
        <v/>
      </c>
      <c r="G376" s="10" t="str">
        <f>IF(Tabla1[[#This Row],[Nombre del Contrato]]="","",IF(VLOOKUP(Tabla1[[#This Row],[Nombre del Contrato]],Tabla3[],20,FALSE)="","#N/A",IFERROR(VLOOKUP(Tabla1[[#This Row],[Nombre del Contrato]],Tabla3[],20,FALSE),"#N/A")))</f>
        <v/>
      </c>
      <c r="H376" s="47" t="str">
        <f>IF(Tabla1[[#This Row],[Nombre del Contrato]]="","",IF(VLOOKUP(Tabla1[[#This Row],[Nombre del Contrato]],Tabla3[],22,FALSE)="","#N/A",IFERROR(VLOOKUP(Tabla1[[#This Row],[Nombre del Contrato]],Tabla3[],22,FALSE),"#N/A")))</f>
        <v/>
      </c>
      <c r="I376" s="81"/>
      <c r="J376" s="81"/>
      <c r="K376" s="75"/>
      <c r="L376" s="10" t="str">
        <f>IF(Tabla1[[#This Row],[Nombre del Contrato]]="","",IF(VLOOKUP(Tabla1[[#This Row],[Nombre del Contrato]],Tabla3[],6,FALSE)="","#N/A",IFERROR(VLOOKUP(Tabla1[[#This Row],[Nombre del Contrato]],Tabla3[],6,FALSE),"#N/A")))</f>
        <v/>
      </c>
      <c r="M376" s="55" t="str">
        <f>IF(Tabla1[[#This Row],[Nombre del Contrato]]="","",IF(VLOOKUP(Tabla1[[#This Row],[Nombre del Contrato]],Tabla3[],19,FALSE)="","#N/A",IFERROR(VLOOKUP(Tabla1[[#This Row],[Nombre del Contrato]],Tabla3[],19,FALSE),"#N/A")))</f>
        <v/>
      </c>
      <c r="N376" s="75"/>
      <c r="O376" s="75"/>
      <c r="P376" s="75"/>
      <c r="Q376" s="75"/>
      <c r="R376" s="75"/>
      <c r="S376" s="75"/>
      <c r="T376" s="75"/>
      <c r="U376" s="75"/>
      <c r="V376" s="75"/>
      <c r="W376" s="75"/>
      <c r="X376" s="75"/>
      <c r="Y376" s="75"/>
      <c r="Z376" s="75"/>
      <c r="AA376" s="75"/>
      <c r="AB376" s="75"/>
      <c r="AC376" s="75"/>
      <c r="AD376" s="75" t="str">
        <f>IF(SUM(Tabla1[[#This Row],[Primera Infancia]:[Adulto Mayor]])=0,"",SUM(Tabla1[[#This Row],[Primera Infancia]:[Adulto Mayor]]))</f>
        <v/>
      </c>
      <c r="AE376" s="75"/>
      <c r="AF376" s="75"/>
      <c r="AG376" s="10"/>
      <c r="AH376" s="10"/>
      <c r="AI376" s="88"/>
      <c r="AJ376" s="88"/>
      <c r="AK376" s="88"/>
      <c r="AL376" s="88"/>
      <c r="AM376" s="88"/>
      <c r="AN376" s="75"/>
      <c r="AO376" s="89"/>
      <c r="AP376" s="93"/>
      <c r="AQ376" s="84"/>
    </row>
    <row r="377" spans="2:43" ht="39.950000000000003" customHeight="1" thickTop="1" thickBot="1" x14ac:dyDescent="0.3">
      <c r="B377" s="78"/>
      <c r="C377" s="75"/>
      <c r="D377" s="75"/>
      <c r="E377" s="75"/>
      <c r="F377" s="10" t="str">
        <f>IF(Tabla1[[#This Row],[Nombre del Contrato]]="","",IF(VLOOKUP(Tabla1[[#This Row],[Nombre del Contrato]],Tabla3[],31,FALSE)="","#N/A",IFERROR(VLOOKUP(Tabla1[[#This Row],[Nombre del Contrato]],Tabla3[],31,FALSE),"#N/A")))</f>
        <v/>
      </c>
      <c r="G377" s="10" t="str">
        <f>IF(Tabla1[[#This Row],[Nombre del Contrato]]="","",IF(VLOOKUP(Tabla1[[#This Row],[Nombre del Contrato]],Tabla3[],20,FALSE)="","#N/A",IFERROR(VLOOKUP(Tabla1[[#This Row],[Nombre del Contrato]],Tabla3[],20,FALSE),"#N/A")))</f>
        <v/>
      </c>
      <c r="H377" s="47" t="str">
        <f>IF(Tabla1[[#This Row],[Nombre del Contrato]]="","",IF(VLOOKUP(Tabla1[[#This Row],[Nombre del Contrato]],Tabla3[],22,FALSE)="","#N/A",IFERROR(VLOOKUP(Tabla1[[#This Row],[Nombre del Contrato]],Tabla3[],22,FALSE),"#N/A")))</f>
        <v/>
      </c>
      <c r="I377" s="81"/>
      <c r="J377" s="81"/>
      <c r="K377" s="75"/>
      <c r="L377" s="10" t="str">
        <f>IF(Tabla1[[#This Row],[Nombre del Contrato]]="","",IF(VLOOKUP(Tabla1[[#This Row],[Nombre del Contrato]],Tabla3[],6,FALSE)="","#N/A",IFERROR(VLOOKUP(Tabla1[[#This Row],[Nombre del Contrato]],Tabla3[],6,FALSE),"#N/A")))</f>
        <v/>
      </c>
      <c r="M377" s="55" t="str">
        <f>IF(Tabla1[[#This Row],[Nombre del Contrato]]="","",IF(VLOOKUP(Tabla1[[#This Row],[Nombre del Contrato]],Tabla3[],19,FALSE)="","#N/A",IFERROR(VLOOKUP(Tabla1[[#This Row],[Nombre del Contrato]],Tabla3[],19,FALSE),"#N/A")))</f>
        <v/>
      </c>
      <c r="N377" s="75"/>
      <c r="O377" s="75"/>
      <c r="P377" s="75"/>
      <c r="Q377" s="75"/>
      <c r="R377" s="75"/>
      <c r="S377" s="75"/>
      <c r="T377" s="75"/>
      <c r="U377" s="75"/>
      <c r="V377" s="75"/>
      <c r="W377" s="75"/>
      <c r="X377" s="75"/>
      <c r="Y377" s="75"/>
      <c r="Z377" s="75"/>
      <c r="AA377" s="75"/>
      <c r="AB377" s="75"/>
      <c r="AC377" s="75"/>
      <c r="AD377" s="75" t="str">
        <f>IF(SUM(Tabla1[[#This Row],[Primera Infancia]:[Adulto Mayor]])=0,"",SUM(Tabla1[[#This Row],[Primera Infancia]:[Adulto Mayor]]))</f>
        <v/>
      </c>
      <c r="AE377" s="75"/>
      <c r="AF377" s="75"/>
      <c r="AG377" s="10"/>
      <c r="AH377" s="10"/>
      <c r="AI377" s="88"/>
      <c r="AJ377" s="88"/>
      <c r="AK377" s="88"/>
      <c r="AL377" s="88"/>
      <c r="AM377" s="88"/>
      <c r="AN377" s="75"/>
      <c r="AO377" s="89"/>
      <c r="AP377" s="93"/>
      <c r="AQ377" s="84"/>
    </row>
    <row r="378" spans="2:43" ht="39.950000000000003" customHeight="1" thickTop="1" thickBot="1" x14ac:dyDescent="0.3">
      <c r="B378" s="78"/>
      <c r="C378" s="75"/>
      <c r="D378" s="75"/>
      <c r="E378" s="75"/>
      <c r="F378" s="10" t="str">
        <f>IF(Tabla1[[#This Row],[Nombre del Contrato]]="","",IF(VLOOKUP(Tabla1[[#This Row],[Nombre del Contrato]],Tabla3[],31,FALSE)="","#N/A",IFERROR(VLOOKUP(Tabla1[[#This Row],[Nombre del Contrato]],Tabla3[],31,FALSE),"#N/A")))</f>
        <v/>
      </c>
      <c r="G378" s="10" t="str">
        <f>IF(Tabla1[[#This Row],[Nombre del Contrato]]="","",IF(VLOOKUP(Tabla1[[#This Row],[Nombre del Contrato]],Tabla3[],20,FALSE)="","#N/A",IFERROR(VLOOKUP(Tabla1[[#This Row],[Nombre del Contrato]],Tabla3[],20,FALSE),"#N/A")))</f>
        <v/>
      </c>
      <c r="H378" s="47" t="str">
        <f>IF(Tabla1[[#This Row],[Nombre del Contrato]]="","",IF(VLOOKUP(Tabla1[[#This Row],[Nombre del Contrato]],Tabla3[],22,FALSE)="","#N/A",IFERROR(VLOOKUP(Tabla1[[#This Row],[Nombre del Contrato]],Tabla3[],22,FALSE),"#N/A")))</f>
        <v/>
      </c>
      <c r="I378" s="81"/>
      <c r="J378" s="81"/>
      <c r="K378" s="75"/>
      <c r="L378" s="10" t="str">
        <f>IF(Tabla1[[#This Row],[Nombre del Contrato]]="","",IF(VLOOKUP(Tabla1[[#This Row],[Nombre del Contrato]],Tabla3[],6,FALSE)="","#N/A",IFERROR(VLOOKUP(Tabla1[[#This Row],[Nombre del Contrato]],Tabla3[],6,FALSE),"#N/A")))</f>
        <v/>
      </c>
      <c r="M378" s="55" t="str">
        <f>IF(Tabla1[[#This Row],[Nombre del Contrato]]="","",IF(VLOOKUP(Tabla1[[#This Row],[Nombre del Contrato]],Tabla3[],19,FALSE)="","#N/A",IFERROR(VLOOKUP(Tabla1[[#This Row],[Nombre del Contrato]],Tabla3[],19,FALSE),"#N/A")))</f>
        <v/>
      </c>
      <c r="N378" s="75"/>
      <c r="O378" s="75"/>
      <c r="P378" s="75"/>
      <c r="Q378" s="75"/>
      <c r="R378" s="75"/>
      <c r="S378" s="75"/>
      <c r="T378" s="75"/>
      <c r="U378" s="75"/>
      <c r="V378" s="75"/>
      <c r="W378" s="75"/>
      <c r="X378" s="75"/>
      <c r="Y378" s="75"/>
      <c r="Z378" s="75"/>
      <c r="AA378" s="75"/>
      <c r="AB378" s="75"/>
      <c r="AC378" s="75"/>
      <c r="AD378" s="75" t="str">
        <f>IF(SUM(Tabla1[[#This Row],[Primera Infancia]:[Adulto Mayor]])=0,"",SUM(Tabla1[[#This Row],[Primera Infancia]:[Adulto Mayor]]))</f>
        <v/>
      </c>
      <c r="AE378" s="75"/>
      <c r="AF378" s="75"/>
      <c r="AG378" s="10"/>
      <c r="AH378" s="10"/>
      <c r="AI378" s="88"/>
      <c r="AJ378" s="88"/>
      <c r="AK378" s="88"/>
      <c r="AL378" s="88"/>
      <c r="AM378" s="88"/>
      <c r="AN378" s="75"/>
      <c r="AO378" s="89"/>
      <c r="AP378" s="93"/>
      <c r="AQ378" s="84"/>
    </row>
    <row r="379" spans="2:43" ht="39.950000000000003" customHeight="1" thickTop="1" thickBot="1" x14ac:dyDescent="0.3">
      <c r="B379" s="78"/>
      <c r="C379" s="75"/>
      <c r="D379" s="75"/>
      <c r="E379" s="75"/>
      <c r="F379" s="10" t="str">
        <f>IF(Tabla1[[#This Row],[Nombre del Contrato]]="","",IF(VLOOKUP(Tabla1[[#This Row],[Nombre del Contrato]],Tabla3[],31,FALSE)="","#N/A",IFERROR(VLOOKUP(Tabla1[[#This Row],[Nombre del Contrato]],Tabla3[],31,FALSE),"#N/A")))</f>
        <v/>
      </c>
      <c r="G379" s="10" t="str">
        <f>IF(Tabla1[[#This Row],[Nombre del Contrato]]="","",IF(VLOOKUP(Tabla1[[#This Row],[Nombre del Contrato]],Tabla3[],20,FALSE)="","#N/A",IFERROR(VLOOKUP(Tabla1[[#This Row],[Nombre del Contrato]],Tabla3[],20,FALSE),"#N/A")))</f>
        <v/>
      </c>
      <c r="H379" s="47" t="str">
        <f>IF(Tabla1[[#This Row],[Nombre del Contrato]]="","",IF(VLOOKUP(Tabla1[[#This Row],[Nombre del Contrato]],Tabla3[],22,FALSE)="","#N/A",IFERROR(VLOOKUP(Tabla1[[#This Row],[Nombre del Contrato]],Tabla3[],22,FALSE),"#N/A")))</f>
        <v/>
      </c>
      <c r="I379" s="81"/>
      <c r="J379" s="81"/>
      <c r="K379" s="75"/>
      <c r="L379" s="10" t="str">
        <f>IF(Tabla1[[#This Row],[Nombre del Contrato]]="","",IF(VLOOKUP(Tabla1[[#This Row],[Nombre del Contrato]],Tabla3[],6,FALSE)="","#N/A",IFERROR(VLOOKUP(Tabla1[[#This Row],[Nombre del Contrato]],Tabla3[],6,FALSE),"#N/A")))</f>
        <v/>
      </c>
      <c r="M379" s="55" t="str">
        <f>IF(Tabla1[[#This Row],[Nombre del Contrato]]="","",IF(VLOOKUP(Tabla1[[#This Row],[Nombre del Contrato]],Tabla3[],19,FALSE)="","#N/A",IFERROR(VLOOKUP(Tabla1[[#This Row],[Nombre del Contrato]],Tabla3[],19,FALSE),"#N/A")))</f>
        <v/>
      </c>
      <c r="N379" s="75"/>
      <c r="O379" s="75"/>
      <c r="P379" s="75"/>
      <c r="Q379" s="75"/>
      <c r="R379" s="75"/>
      <c r="S379" s="75"/>
      <c r="T379" s="75"/>
      <c r="U379" s="75"/>
      <c r="V379" s="75"/>
      <c r="W379" s="75"/>
      <c r="X379" s="75"/>
      <c r="Y379" s="75"/>
      <c r="Z379" s="75"/>
      <c r="AA379" s="75"/>
      <c r="AB379" s="75"/>
      <c r="AC379" s="75"/>
      <c r="AD379" s="75" t="str">
        <f>IF(SUM(Tabla1[[#This Row],[Primera Infancia]:[Adulto Mayor]])=0,"",SUM(Tabla1[[#This Row],[Primera Infancia]:[Adulto Mayor]]))</f>
        <v/>
      </c>
      <c r="AE379" s="75"/>
      <c r="AF379" s="75"/>
      <c r="AG379" s="10"/>
      <c r="AH379" s="10"/>
      <c r="AI379" s="88"/>
      <c r="AJ379" s="88"/>
      <c r="AK379" s="88"/>
      <c r="AL379" s="88"/>
      <c r="AM379" s="88"/>
      <c r="AN379" s="75"/>
      <c r="AO379" s="89"/>
      <c r="AP379" s="93"/>
      <c r="AQ379" s="84"/>
    </row>
    <row r="380" spans="2:43" ht="39.950000000000003" customHeight="1" thickTop="1" thickBot="1" x14ac:dyDescent="0.3">
      <c r="B380" s="78"/>
      <c r="C380" s="75"/>
      <c r="D380" s="75"/>
      <c r="E380" s="75"/>
      <c r="F380" s="10" t="str">
        <f>IF(Tabla1[[#This Row],[Nombre del Contrato]]="","",IF(VLOOKUP(Tabla1[[#This Row],[Nombre del Contrato]],Tabla3[],31,FALSE)="","#N/A",IFERROR(VLOOKUP(Tabla1[[#This Row],[Nombre del Contrato]],Tabla3[],31,FALSE),"#N/A")))</f>
        <v/>
      </c>
      <c r="G380" s="10" t="str">
        <f>IF(Tabla1[[#This Row],[Nombre del Contrato]]="","",IF(VLOOKUP(Tabla1[[#This Row],[Nombre del Contrato]],Tabla3[],20,FALSE)="","#N/A",IFERROR(VLOOKUP(Tabla1[[#This Row],[Nombre del Contrato]],Tabla3[],20,FALSE),"#N/A")))</f>
        <v/>
      </c>
      <c r="H380" s="47" t="str">
        <f>IF(Tabla1[[#This Row],[Nombre del Contrato]]="","",IF(VLOOKUP(Tabla1[[#This Row],[Nombre del Contrato]],Tabla3[],22,FALSE)="","#N/A",IFERROR(VLOOKUP(Tabla1[[#This Row],[Nombre del Contrato]],Tabla3[],22,FALSE),"#N/A")))</f>
        <v/>
      </c>
      <c r="I380" s="81"/>
      <c r="J380" s="81"/>
      <c r="K380" s="75"/>
      <c r="L380" s="10" t="str">
        <f>IF(Tabla1[[#This Row],[Nombre del Contrato]]="","",IF(VLOOKUP(Tabla1[[#This Row],[Nombre del Contrato]],Tabla3[],6,FALSE)="","#N/A",IFERROR(VLOOKUP(Tabla1[[#This Row],[Nombre del Contrato]],Tabla3[],6,FALSE),"#N/A")))</f>
        <v/>
      </c>
      <c r="M380" s="55" t="str">
        <f>IF(Tabla1[[#This Row],[Nombre del Contrato]]="","",IF(VLOOKUP(Tabla1[[#This Row],[Nombre del Contrato]],Tabla3[],19,FALSE)="","#N/A",IFERROR(VLOOKUP(Tabla1[[#This Row],[Nombre del Contrato]],Tabla3[],19,FALSE),"#N/A")))</f>
        <v/>
      </c>
      <c r="N380" s="75"/>
      <c r="O380" s="75"/>
      <c r="P380" s="75"/>
      <c r="Q380" s="75"/>
      <c r="R380" s="75"/>
      <c r="S380" s="75"/>
      <c r="T380" s="75"/>
      <c r="U380" s="75"/>
      <c r="V380" s="75"/>
      <c r="W380" s="75"/>
      <c r="X380" s="75"/>
      <c r="Y380" s="75"/>
      <c r="Z380" s="75"/>
      <c r="AA380" s="75"/>
      <c r="AB380" s="75"/>
      <c r="AC380" s="75"/>
      <c r="AD380" s="75" t="str">
        <f>IF(SUM(Tabla1[[#This Row],[Primera Infancia]:[Adulto Mayor]])=0,"",SUM(Tabla1[[#This Row],[Primera Infancia]:[Adulto Mayor]]))</f>
        <v/>
      </c>
      <c r="AE380" s="75"/>
      <c r="AF380" s="75"/>
      <c r="AG380" s="10"/>
      <c r="AH380" s="10"/>
      <c r="AI380" s="88"/>
      <c r="AJ380" s="88"/>
      <c r="AK380" s="88"/>
      <c r="AL380" s="88"/>
      <c r="AM380" s="88"/>
      <c r="AN380" s="75"/>
      <c r="AO380" s="89"/>
      <c r="AP380" s="93"/>
      <c r="AQ380" s="84"/>
    </row>
    <row r="381" spans="2:43" ht="39.950000000000003" customHeight="1" thickTop="1" thickBot="1" x14ac:dyDescent="0.3">
      <c r="B381" s="78"/>
      <c r="C381" s="75"/>
      <c r="D381" s="75"/>
      <c r="E381" s="75"/>
      <c r="F381" s="10" t="str">
        <f>IF(Tabla1[[#This Row],[Nombre del Contrato]]="","",IF(VLOOKUP(Tabla1[[#This Row],[Nombre del Contrato]],Tabla3[],31,FALSE)="","#N/A",IFERROR(VLOOKUP(Tabla1[[#This Row],[Nombre del Contrato]],Tabla3[],31,FALSE),"#N/A")))</f>
        <v/>
      </c>
      <c r="G381" s="10" t="str">
        <f>IF(Tabla1[[#This Row],[Nombre del Contrato]]="","",IF(VLOOKUP(Tabla1[[#This Row],[Nombre del Contrato]],Tabla3[],20,FALSE)="","#N/A",IFERROR(VLOOKUP(Tabla1[[#This Row],[Nombre del Contrato]],Tabla3[],20,FALSE),"#N/A")))</f>
        <v/>
      </c>
      <c r="H381" s="47" t="str">
        <f>IF(Tabla1[[#This Row],[Nombre del Contrato]]="","",IF(VLOOKUP(Tabla1[[#This Row],[Nombre del Contrato]],Tabla3[],22,FALSE)="","#N/A",IFERROR(VLOOKUP(Tabla1[[#This Row],[Nombre del Contrato]],Tabla3[],22,FALSE),"#N/A")))</f>
        <v/>
      </c>
      <c r="I381" s="81"/>
      <c r="J381" s="81"/>
      <c r="K381" s="75"/>
      <c r="L381" s="10" t="str">
        <f>IF(Tabla1[[#This Row],[Nombre del Contrato]]="","",IF(VLOOKUP(Tabla1[[#This Row],[Nombre del Contrato]],Tabla3[],6,FALSE)="","#N/A",IFERROR(VLOOKUP(Tabla1[[#This Row],[Nombre del Contrato]],Tabla3[],6,FALSE),"#N/A")))</f>
        <v/>
      </c>
      <c r="M381" s="55" t="str">
        <f>IF(Tabla1[[#This Row],[Nombre del Contrato]]="","",IF(VLOOKUP(Tabla1[[#This Row],[Nombre del Contrato]],Tabla3[],19,FALSE)="","#N/A",IFERROR(VLOOKUP(Tabla1[[#This Row],[Nombre del Contrato]],Tabla3[],19,FALSE),"#N/A")))</f>
        <v/>
      </c>
      <c r="N381" s="75"/>
      <c r="O381" s="75"/>
      <c r="P381" s="75"/>
      <c r="Q381" s="75"/>
      <c r="R381" s="75"/>
      <c r="S381" s="75"/>
      <c r="T381" s="75"/>
      <c r="U381" s="75"/>
      <c r="V381" s="75"/>
      <c r="W381" s="75"/>
      <c r="X381" s="75"/>
      <c r="Y381" s="75"/>
      <c r="Z381" s="75"/>
      <c r="AA381" s="75"/>
      <c r="AB381" s="75"/>
      <c r="AC381" s="75"/>
      <c r="AD381" s="75" t="str">
        <f>IF(SUM(Tabla1[[#This Row],[Primera Infancia]:[Adulto Mayor]])=0,"",SUM(Tabla1[[#This Row],[Primera Infancia]:[Adulto Mayor]]))</f>
        <v/>
      </c>
      <c r="AE381" s="75"/>
      <c r="AF381" s="75"/>
      <c r="AG381" s="10"/>
      <c r="AH381" s="10"/>
      <c r="AI381" s="88"/>
      <c r="AJ381" s="88"/>
      <c r="AK381" s="88"/>
      <c r="AL381" s="88"/>
      <c r="AM381" s="88"/>
      <c r="AN381" s="75"/>
      <c r="AO381" s="89"/>
      <c r="AP381" s="93"/>
      <c r="AQ381" s="84"/>
    </row>
    <row r="382" spans="2:43" ht="39.950000000000003" customHeight="1" thickTop="1" thickBot="1" x14ac:dyDescent="0.3">
      <c r="B382" s="78"/>
      <c r="C382" s="75"/>
      <c r="D382" s="75"/>
      <c r="E382" s="75"/>
      <c r="F382" s="10" t="str">
        <f>IF(Tabla1[[#This Row],[Nombre del Contrato]]="","",IF(VLOOKUP(Tabla1[[#This Row],[Nombre del Contrato]],Tabla3[],31,FALSE)="","#N/A",IFERROR(VLOOKUP(Tabla1[[#This Row],[Nombre del Contrato]],Tabla3[],31,FALSE),"#N/A")))</f>
        <v/>
      </c>
      <c r="G382" s="10" t="str">
        <f>IF(Tabla1[[#This Row],[Nombre del Contrato]]="","",IF(VLOOKUP(Tabla1[[#This Row],[Nombre del Contrato]],Tabla3[],20,FALSE)="","#N/A",IFERROR(VLOOKUP(Tabla1[[#This Row],[Nombre del Contrato]],Tabla3[],20,FALSE),"#N/A")))</f>
        <v/>
      </c>
      <c r="H382" s="47" t="str">
        <f>IF(Tabla1[[#This Row],[Nombre del Contrato]]="","",IF(VLOOKUP(Tabla1[[#This Row],[Nombre del Contrato]],Tabla3[],22,FALSE)="","#N/A",IFERROR(VLOOKUP(Tabla1[[#This Row],[Nombre del Contrato]],Tabla3[],22,FALSE),"#N/A")))</f>
        <v/>
      </c>
      <c r="I382" s="81"/>
      <c r="J382" s="81"/>
      <c r="K382" s="75"/>
      <c r="L382" s="10" t="str">
        <f>IF(Tabla1[[#This Row],[Nombre del Contrato]]="","",IF(VLOOKUP(Tabla1[[#This Row],[Nombre del Contrato]],Tabla3[],6,FALSE)="","#N/A",IFERROR(VLOOKUP(Tabla1[[#This Row],[Nombre del Contrato]],Tabla3[],6,FALSE),"#N/A")))</f>
        <v/>
      </c>
      <c r="M382" s="55" t="str">
        <f>IF(Tabla1[[#This Row],[Nombre del Contrato]]="","",IF(VLOOKUP(Tabla1[[#This Row],[Nombre del Contrato]],Tabla3[],19,FALSE)="","#N/A",IFERROR(VLOOKUP(Tabla1[[#This Row],[Nombre del Contrato]],Tabla3[],19,FALSE),"#N/A")))</f>
        <v/>
      </c>
      <c r="N382" s="75"/>
      <c r="O382" s="75"/>
      <c r="P382" s="75"/>
      <c r="Q382" s="75"/>
      <c r="R382" s="75"/>
      <c r="S382" s="75"/>
      <c r="T382" s="75"/>
      <c r="U382" s="75"/>
      <c r="V382" s="75"/>
      <c r="W382" s="75"/>
      <c r="X382" s="75"/>
      <c r="Y382" s="75"/>
      <c r="Z382" s="75"/>
      <c r="AA382" s="75"/>
      <c r="AB382" s="75"/>
      <c r="AC382" s="75"/>
      <c r="AD382" s="75" t="str">
        <f>IF(SUM(Tabla1[[#This Row],[Primera Infancia]:[Adulto Mayor]])=0,"",SUM(Tabla1[[#This Row],[Primera Infancia]:[Adulto Mayor]]))</f>
        <v/>
      </c>
      <c r="AE382" s="75"/>
      <c r="AF382" s="75"/>
      <c r="AG382" s="10"/>
      <c r="AH382" s="10"/>
      <c r="AI382" s="88"/>
      <c r="AJ382" s="88"/>
      <c r="AK382" s="88"/>
      <c r="AL382" s="88"/>
      <c r="AM382" s="88"/>
      <c r="AN382" s="75"/>
      <c r="AO382" s="89"/>
      <c r="AP382" s="93"/>
      <c r="AQ382" s="84"/>
    </row>
    <row r="383" spans="2:43" ht="39.950000000000003" customHeight="1" thickTop="1" thickBot="1" x14ac:dyDescent="0.3">
      <c r="B383" s="78"/>
      <c r="C383" s="75"/>
      <c r="D383" s="75"/>
      <c r="E383" s="75"/>
      <c r="F383" s="10" t="str">
        <f>IF(Tabla1[[#This Row],[Nombre del Contrato]]="","",IF(VLOOKUP(Tabla1[[#This Row],[Nombre del Contrato]],Tabla3[],31,FALSE)="","#N/A",IFERROR(VLOOKUP(Tabla1[[#This Row],[Nombre del Contrato]],Tabla3[],31,FALSE),"#N/A")))</f>
        <v/>
      </c>
      <c r="G383" s="10" t="str">
        <f>IF(Tabla1[[#This Row],[Nombre del Contrato]]="","",IF(VLOOKUP(Tabla1[[#This Row],[Nombre del Contrato]],Tabla3[],20,FALSE)="","#N/A",IFERROR(VLOOKUP(Tabla1[[#This Row],[Nombre del Contrato]],Tabla3[],20,FALSE),"#N/A")))</f>
        <v/>
      </c>
      <c r="H383" s="47" t="str">
        <f>IF(Tabla1[[#This Row],[Nombre del Contrato]]="","",IF(VLOOKUP(Tabla1[[#This Row],[Nombre del Contrato]],Tabla3[],22,FALSE)="","#N/A",IFERROR(VLOOKUP(Tabla1[[#This Row],[Nombre del Contrato]],Tabla3[],22,FALSE),"#N/A")))</f>
        <v/>
      </c>
      <c r="I383" s="81"/>
      <c r="J383" s="81"/>
      <c r="K383" s="75"/>
      <c r="L383" s="10" t="str">
        <f>IF(Tabla1[[#This Row],[Nombre del Contrato]]="","",IF(VLOOKUP(Tabla1[[#This Row],[Nombre del Contrato]],Tabla3[],6,FALSE)="","#N/A",IFERROR(VLOOKUP(Tabla1[[#This Row],[Nombre del Contrato]],Tabla3[],6,FALSE),"#N/A")))</f>
        <v/>
      </c>
      <c r="M383" s="55" t="str">
        <f>IF(Tabla1[[#This Row],[Nombre del Contrato]]="","",IF(VLOOKUP(Tabla1[[#This Row],[Nombre del Contrato]],Tabla3[],19,FALSE)="","#N/A",IFERROR(VLOOKUP(Tabla1[[#This Row],[Nombre del Contrato]],Tabla3[],19,FALSE),"#N/A")))</f>
        <v/>
      </c>
      <c r="N383" s="75"/>
      <c r="O383" s="75"/>
      <c r="P383" s="75"/>
      <c r="Q383" s="75"/>
      <c r="R383" s="75"/>
      <c r="S383" s="75"/>
      <c r="T383" s="75"/>
      <c r="U383" s="75"/>
      <c r="V383" s="75"/>
      <c r="W383" s="75"/>
      <c r="X383" s="75"/>
      <c r="Y383" s="75"/>
      <c r="Z383" s="75"/>
      <c r="AA383" s="75"/>
      <c r="AB383" s="75"/>
      <c r="AC383" s="75"/>
      <c r="AD383" s="75" t="str">
        <f>IF(SUM(Tabla1[[#This Row],[Primera Infancia]:[Adulto Mayor]])=0,"",SUM(Tabla1[[#This Row],[Primera Infancia]:[Adulto Mayor]]))</f>
        <v/>
      </c>
      <c r="AE383" s="75"/>
      <c r="AF383" s="75"/>
      <c r="AG383" s="10"/>
      <c r="AH383" s="10"/>
      <c r="AI383" s="88"/>
      <c r="AJ383" s="88"/>
      <c r="AK383" s="88"/>
      <c r="AL383" s="88"/>
      <c r="AM383" s="88"/>
      <c r="AN383" s="75"/>
      <c r="AO383" s="89"/>
      <c r="AP383" s="93"/>
      <c r="AQ383" s="84"/>
    </row>
    <row r="384" spans="2:43" ht="39.950000000000003" customHeight="1" thickTop="1" thickBot="1" x14ac:dyDescent="0.3">
      <c r="B384" s="78"/>
      <c r="C384" s="75"/>
      <c r="D384" s="75"/>
      <c r="E384" s="75"/>
      <c r="F384" s="10" t="str">
        <f>IF(Tabla1[[#This Row],[Nombre del Contrato]]="","",IF(VLOOKUP(Tabla1[[#This Row],[Nombre del Contrato]],Tabla3[],31,FALSE)="","#N/A",IFERROR(VLOOKUP(Tabla1[[#This Row],[Nombre del Contrato]],Tabla3[],31,FALSE),"#N/A")))</f>
        <v/>
      </c>
      <c r="G384" s="10" t="str">
        <f>IF(Tabla1[[#This Row],[Nombre del Contrato]]="","",IF(VLOOKUP(Tabla1[[#This Row],[Nombre del Contrato]],Tabla3[],20,FALSE)="","#N/A",IFERROR(VLOOKUP(Tabla1[[#This Row],[Nombre del Contrato]],Tabla3[],20,FALSE),"#N/A")))</f>
        <v/>
      </c>
      <c r="H384" s="47" t="str">
        <f>IF(Tabla1[[#This Row],[Nombre del Contrato]]="","",IF(VLOOKUP(Tabla1[[#This Row],[Nombre del Contrato]],Tabla3[],22,FALSE)="","#N/A",IFERROR(VLOOKUP(Tabla1[[#This Row],[Nombre del Contrato]],Tabla3[],22,FALSE),"#N/A")))</f>
        <v/>
      </c>
      <c r="I384" s="81"/>
      <c r="J384" s="81"/>
      <c r="K384" s="75"/>
      <c r="L384" s="10" t="str">
        <f>IF(Tabla1[[#This Row],[Nombre del Contrato]]="","",IF(VLOOKUP(Tabla1[[#This Row],[Nombre del Contrato]],Tabla3[],6,FALSE)="","#N/A",IFERROR(VLOOKUP(Tabla1[[#This Row],[Nombre del Contrato]],Tabla3[],6,FALSE),"#N/A")))</f>
        <v/>
      </c>
      <c r="M384" s="55" t="str">
        <f>IF(Tabla1[[#This Row],[Nombre del Contrato]]="","",IF(VLOOKUP(Tabla1[[#This Row],[Nombre del Contrato]],Tabla3[],19,FALSE)="","#N/A",IFERROR(VLOOKUP(Tabla1[[#This Row],[Nombre del Contrato]],Tabla3[],19,FALSE),"#N/A")))</f>
        <v/>
      </c>
      <c r="N384" s="75"/>
      <c r="O384" s="75"/>
      <c r="P384" s="75"/>
      <c r="Q384" s="75"/>
      <c r="R384" s="75"/>
      <c r="S384" s="75"/>
      <c r="T384" s="75"/>
      <c r="U384" s="75"/>
      <c r="V384" s="75"/>
      <c r="W384" s="75"/>
      <c r="X384" s="75"/>
      <c r="Y384" s="75"/>
      <c r="Z384" s="75"/>
      <c r="AA384" s="75"/>
      <c r="AB384" s="75"/>
      <c r="AC384" s="75"/>
      <c r="AD384" s="75" t="str">
        <f>IF(SUM(Tabla1[[#This Row],[Primera Infancia]:[Adulto Mayor]])=0,"",SUM(Tabla1[[#This Row],[Primera Infancia]:[Adulto Mayor]]))</f>
        <v/>
      </c>
      <c r="AE384" s="75"/>
      <c r="AF384" s="75"/>
      <c r="AG384" s="10"/>
      <c r="AH384" s="10"/>
      <c r="AI384" s="88"/>
      <c r="AJ384" s="88"/>
      <c r="AK384" s="88"/>
      <c r="AL384" s="88"/>
      <c r="AM384" s="88"/>
      <c r="AN384" s="75"/>
      <c r="AO384" s="89"/>
      <c r="AP384" s="93"/>
      <c r="AQ384" s="84"/>
    </row>
    <row r="385" spans="2:43" ht="39.950000000000003" customHeight="1" thickTop="1" thickBot="1" x14ac:dyDescent="0.3">
      <c r="B385" s="78"/>
      <c r="C385" s="75"/>
      <c r="D385" s="75"/>
      <c r="E385" s="75"/>
      <c r="F385" s="10" t="str">
        <f>IF(Tabla1[[#This Row],[Nombre del Contrato]]="","",IF(VLOOKUP(Tabla1[[#This Row],[Nombre del Contrato]],Tabla3[],31,FALSE)="","#N/A",IFERROR(VLOOKUP(Tabla1[[#This Row],[Nombre del Contrato]],Tabla3[],31,FALSE),"#N/A")))</f>
        <v/>
      </c>
      <c r="G385" s="10" t="str">
        <f>IF(Tabla1[[#This Row],[Nombre del Contrato]]="","",IF(VLOOKUP(Tabla1[[#This Row],[Nombre del Contrato]],Tabla3[],20,FALSE)="","#N/A",IFERROR(VLOOKUP(Tabla1[[#This Row],[Nombre del Contrato]],Tabla3[],20,FALSE),"#N/A")))</f>
        <v/>
      </c>
      <c r="H385" s="47" t="str">
        <f>IF(Tabla1[[#This Row],[Nombre del Contrato]]="","",IF(VLOOKUP(Tabla1[[#This Row],[Nombre del Contrato]],Tabla3[],22,FALSE)="","#N/A",IFERROR(VLOOKUP(Tabla1[[#This Row],[Nombre del Contrato]],Tabla3[],22,FALSE),"#N/A")))</f>
        <v/>
      </c>
      <c r="I385" s="81"/>
      <c r="J385" s="81"/>
      <c r="K385" s="75"/>
      <c r="L385" s="10" t="str">
        <f>IF(Tabla1[[#This Row],[Nombre del Contrato]]="","",IF(VLOOKUP(Tabla1[[#This Row],[Nombre del Contrato]],Tabla3[],6,FALSE)="","#N/A",IFERROR(VLOOKUP(Tabla1[[#This Row],[Nombre del Contrato]],Tabla3[],6,FALSE),"#N/A")))</f>
        <v/>
      </c>
      <c r="M385" s="55" t="str">
        <f>IF(Tabla1[[#This Row],[Nombre del Contrato]]="","",IF(VLOOKUP(Tabla1[[#This Row],[Nombre del Contrato]],Tabla3[],19,FALSE)="","#N/A",IFERROR(VLOOKUP(Tabla1[[#This Row],[Nombre del Contrato]],Tabla3[],19,FALSE),"#N/A")))</f>
        <v/>
      </c>
      <c r="N385" s="75"/>
      <c r="O385" s="75"/>
      <c r="P385" s="75"/>
      <c r="Q385" s="75"/>
      <c r="R385" s="75"/>
      <c r="S385" s="75"/>
      <c r="T385" s="75"/>
      <c r="U385" s="75"/>
      <c r="V385" s="75"/>
      <c r="W385" s="75"/>
      <c r="X385" s="75"/>
      <c r="Y385" s="75"/>
      <c r="Z385" s="75"/>
      <c r="AA385" s="75"/>
      <c r="AB385" s="75"/>
      <c r="AC385" s="75"/>
      <c r="AD385" s="75" t="str">
        <f>IF(SUM(Tabla1[[#This Row],[Primera Infancia]:[Adulto Mayor]])=0,"",SUM(Tabla1[[#This Row],[Primera Infancia]:[Adulto Mayor]]))</f>
        <v/>
      </c>
      <c r="AE385" s="75"/>
      <c r="AF385" s="75"/>
      <c r="AG385" s="10"/>
      <c r="AH385" s="10"/>
      <c r="AI385" s="88"/>
      <c r="AJ385" s="88"/>
      <c r="AK385" s="88"/>
      <c r="AL385" s="88"/>
      <c r="AM385" s="88"/>
      <c r="AN385" s="75"/>
      <c r="AO385" s="89"/>
      <c r="AP385" s="93"/>
      <c r="AQ385" s="84"/>
    </row>
    <row r="386" spans="2:43" ht="39.950000000000003" customHeight="1" thickTop="1" thickBot="1" x14ac:dyDescent="0.3">
      <c r="B386" s="78"/>
      <c r="C386" s="75"/>
      <c r="D386" s="75"/>
      <c r="E386" s="75"/>
      <c r="F386" s="10" t="str">
        <f>IF(Tabla1[[#This Row],[Nombre del Contrato]]="","",IF(VLOOKUP(Tabla1[[#This Row],[Nombre del Contrato]],Tabla3[],31,FALSE)="","#N/A",IFERROR(VLOOKUP(Tabla1[[#This Row],[Nombre del Contrato]],Tabla3[],31,FALSE),"#N/A")))</f>
        <v/>
      </c>
      <c r="G386" s="10" t="str">
        <f>IF(Tabla1[[#This Row],[Nombre del Contrato]]="","",IF(VLOOKUP(Tabla1[[#This Row],[Nombre del Contrato]],Tabla3[],20,FALSE)="","#N/A",IFERROR(VLOOKUP(Tabla1[[#This Row],[Nombre del Contrato]],Tabla3[],20,FALSE),"#N/A")))</f>
        <v/>
      </c>
      <c r="H386" s="47" t="str">
        <f>IF(Tabla1[[#This Row],[Nombre del Contrato]]="","",IF(VLOOKUP(Tabla1[[#This Row],[Nombre del Contrato]],Tabla3[],22,FALSE)="","#N/A",IFERROR(VLOOKUP(Tabla1[[#This Row],[Nombre del Contrato]],Tabla3[],22,FALSE),"#N/A")))</f>
        <v/>
      </c>
      <c r="I386" s="81"/>
      <c r="J386" s="81"/>
      <c r="K386" s="75"/>
      <c r="L386" s="10" t="str">
        <f>IF(Tabla1[[#This Row],[Nombre del Contrato]]="","",IF(VLOOKUP(Tabla1[[#This Row],[Nombre del Contrato]],Tabla3[],6,FALSE)="","#N/A",IFERROR(VLOOKUP(Tabla1[[#This Row],[Nombre del Contrato]],Tabla3[],6,FALSE),"#N/A")))</f>
        <v/>
      </c>
      <c r="M386" s="55" t="str">
        <f>IF(Tabla1[[#This Row],[Nombre del Contrato]]="","",IF(VLOOKUP(Tabla1[[#This Row],[Nombre del Contrato]],Tabla3[],19,FALSE)="","#N/A",IFERROR(VLOOKUP(Tabla1[[#This Row],[Nombre del Contrato]],Tabla3[],19,FALSE),"#N/A")))</f>
        <v/>
      </c>
      <c r="N386" s="75"/>
      <c r="O386" s="75"/>
      <c r="P386" s="75"/>
      <c r="Q386" s="75"/>
      <c r="R386" s="75"/>
      <c r="S386" s="75"/>
      <c r="T386" s="75"/>
      <c r="U386" s="75"/>
      <c r="V386" s="75"/>
      <c r="W386" s="75"/>
      <c r="X386" s="75"/>
      <c r="Y386" s="75"/>
      <c r="Z386" s="75"/>
      <c r="AA386" s="75"/>
      <c r="AB386" s="75"/>
      <c r="AC386" s="75"/>
      <c r="AD386" s="75" t="str">
        <f>IF(SUM(Tabla1[[#This Row],[Primera Infancia]:[Adulto Mayor]])=0,"",SUM(Tabla1[[#This Row],[Primera Infancia]:[Adulto Mayor]]))</f>
        <v/>
      </c>
      <c r="AE386" s="75"/>
      <c r="AF386" s="75"/>
      <c r="AG386" s="10"/>
      <c r="AH386" s="10"/>
      <c r="AI386" s="88"/>
      <c r="AJ386" s="88"/>
      <c r="AK386" s="88"/>
      <c r="AL386" s="88"/>
      <c r="AM386" s="88"/>
      <c r="AN386" s="75"/>
      <c r="AO386" s="89"/>
      <c r="AP386" s="93"/>
      <c r="AQ386" s="84"/>
    </row>
    <row r="387" spans="2:43" ht="39.950000000000003" customHeight="1" thickTop="1" thickBot="1" x14ac:dyDescent="0.3">
      <c r="B387" s="78"/>
      <c r="C387" s="75"/>
      <c r="D387" s="75"/>
      <c r="E387" s="75"/>
      <c r="F387" s="10" t="str">
        <f>IF(Tabla1[[#This Row],[Nombre del Contrato]]="","",IF(VLOOKUP(Tabla1[[#This Row],[Nombre del Contrato]],Tabla3[],31,FALSE)="","#N/A",IFERROR(VLOOKUP(Tabla1[[#This Row],[Nombre del Contrato]],Tabla3[],31,FALSE),"#N/A")))</f>
        <v/>
      </c>
      <c r="G387" s="10" t="str">
        <f>IF(Tabla1[[#This Row],[Nombre del Contrato]]="","",IF(VLOOKUP(Tabla1[[#This Row],[Nombre del Contrato]],Tabla3[],20,FALSE)="","#N/A",IFERROR(VLOOKUP(Tabla1[[#This Row],[Nombre del Contrato]],Tabla3[],20,FALSE),"#N/A")))</f>
        <v/>
      </c>
      <c r="H387" s="47" t="str">
        <f>IF(Tabla1[[#This Row],[Nombre del Contrato]]="","",IF(VLOOKUP(Tabla1[[#This Row],[Nombre del Contrato]],Tabla3[],22,FALSE)="","#N/A",IFERROR(VLOOKUP(Tabla1[[#This Row],[Nombre del Contrato]],Tabla3[],22,FALSE),"#N/A")))</f>
        <v/>
      </c>
      <c r="I387" s="81"/>
      <c r="J387" s="81"/>
      <c r="K387" s="75"/>
      <c r="L387" s="10" t="str">
        <f>IF(Tabla1[[#This Row],[Nombre del Contrato]]="","",IF(VLOOKUP(Tabla1[[#This Row],[Nombre del Contrato]],Tabla3[],6,FALSE)="","#N/A",IFERROR(VLOOKUP(Tabla1[[#This Row],[Nombre del Contrato]],Tabla3[],6,FALSE),"#N/A")))</f>
        <v/>
      </c>
      <c r="M387" s="55" t="str">
        <f>IF(Tabla1[[#This Row],[Nombre del Contrato]]="","",IF(VLOOKUP(Tabla1[[#This Row],[Nombre del Contrato]],Tabla3[],19,FALSE)="","#N/A",IFERROR(VLOOKUP(Tabla1[[#This Row],[Nombre del Contrato]],Tabla3[],19,FALSE),"#N/A")))</f>
        <v/>
      </c>
      <c r="N387" s="75"/>
      <c r="O387" s="75"/>
      <c r="P387" s="75"/>
      <c r="Q387" s="75"/>
      <c r="R387" s="75"/>
      <c r="S387" s="75"/>
      <c r="T387" s="75"/>
      <c r="U387" s="75"/>
      <c r="V387" s="75"/>
      <c r="W387" s="75"/>
      <c r="X387" s="75"/>
      <c r="Y387" s="75"/>
      <c r="Z387" s="75"/>
      <c r="AA387" s="75"/>
      <c r="AB387" s="75"/>
      <c r="AC387" s="75"/>
      <c r="AD387" s="75" t="str">
        <f>IF(SUM(Tabla1[[#This Row],[Primera Infancia]:[Adulto Mayor]])=0,"",SUM(Tabla1[[#This Row],[Primera Infancia]:[Adulto Mayor]]))</f>
        <v/>
      </c>
      <c r="AE387" s="75"/>
      <c r="AF387" s="75"/>
      <c r="AG387" s="10"/>
      <c r="AH387" s="10"/>
      <c r="AI387" s="88"/>
      <c r="AJ387" s="88"/>
      <c r="AK387" s="88"/>
      <c r="AL387" s="88"/>
      <c r="AM387" s="88"/>
      <c r="AN387" s="75"/>
      <c r="AO387" s="89"/>
      <c r="AP387" s="93"/>
      <c r="AQ387" s="84"/>
    </row>
    <row r="388" spans="2:43" ht="39.950000000000003" customHeight="1" thickTop="1" thickBot="1" x14ac:dyDescent="0.3">
      <c r="B388" s="78"/>
      <c r="C388" s="75"/>
      <c r="D388" s="75"/>
      <c r="E388" s="75"/>
      <c r="F388" s="10" t="str">
        <f>IF(Tabla1[[#This Row],[Nombre del Contrato]]="","",IF(VLOOKUP(Tabla1[[#This Row],[Nombre del Contrato]],Tabla3[],31,FALSE)="","#N/A",IFERROR(VLOOKUP(Tabla1[[#This Row],[Nombre del Contrato]],Tabla3[],31,FALSE),"#N/A")))</f>
        <v/>
      </c>
      <c r="G388" s="10" t="str">
        <f>IF(Tabla1[[#This Row],[Nombre del Contrato]]="","",IF(VLOOKUP(Tabla1[[#This Row],[Nombre del Contrato]],Tabla3[],20,FALSE)="","#N/A",IFERROR(VLOOKUP(Tabla1[[#This Row],[Nombre del Contrato]],Tabla3[],20,FALSE),"#N/A")))</f>
        <v/>
      </c>
      <c r="H388" s="47" t="str">
        <f>IF(Tabla1[[#This Row],[Nombre del Contrato]]="","",IF(VLOOKUP(Tabla1[[#This Row],[Nombre del Contrato]],Tabla3[],22,FALSE)="","#N/A",IFERROR(VLOOKUP(Tabla1[[#This Row],[Nombre del Contrato]],Tabla3[],22,FALSE),"#N/A")))</f>
        <v/>
      </c>
      <c r="I388" s="81"/>
      <c r="J388" s="81"/>
      <c r="K388" s="75"/>
      <c r="L388" s="10" t="str">
        <f>IF(Tabla1[[#This Row],[Nombre del Contrato]]="","",IF(VLOOKUP(Tabla1[[#This Row],[Nombre del Contrato]],Tabla3[],6,FALSE)="","#N/A",IFERROR(VLOOKUP(Tabla1[[#This Row],[Nombre del Contrato]],Tabla3[],6,FALSE),"#N/A")))</f>
        <v/>
      </c>
      <c r="M388" s="55" t="str">
        <f>IF(Tabla1[[#This Row],[Nombre del Contrato]]="","",IF(VLOOKUP(Tabla1[[#This Row],[Nombre del Contrato]],Tabla3[],19,FALSE)="","#N/A",IFERROR(VLOOKUP(Tabla1[[#This Row],[Nombre del Contrato]],Tabla3[],19,FALSE),"#N/A")))</f>
        <v/>
      </c>
      <c r="N388" s="75"/>
      <c r="O388" s="75"/>
      <c r="P388" s="75"/>
      <c r="Q388" s="75"/>
      <c r="R388" s="75"/>
      <c r="S388" s="75"/>
      <c r="T388" s="75"/>
      <c r="U388" s="75"/>
      <c r="V388" s="75"/>
      <c r="W388" s="75"/>
      <c r="X388" s="75"/>
      <c r="Y388" s="75"/>
      <c r="Z388" s="75"/>
      <c r="AA388" s="75"/>
      <c r="AB388" s="75"/>
      <c r="AC388" s="75"/>
      <c r="AD388" s="75" t="str">
        <f>IF(SUM(Tabla1[[#This Row],[Primera Infancia]:[Adulto Mayor]])=0,"",SUM(Tabla1[[#This Row],[Primera Infancia]:[Adulto Mayor]]))</f>
        <v/>
      </c>
      <c r="AE388" s="75"/>
      <c r="AF388" s="75"/>
      <c r="AG388" s="10"/>
      <c r="AH388" s="10"/>
      <c r="AI388" s="88"/>
      <c r="AJ388" s="88"/>
      <c r="AK388" s="88"/>
      <c r="AL388" s="88"/>
      <c r="AM388" s="88"/>
      <c r="AN388" s="75"/>
      <c r="AO388" s="89"/>
      <c r="AP388" s="93"/>
      <c r="AQ388" s="84"/>
    </row>
    <row r="389" spans="2:43" ht="39.950000000000003" customHeight="1" thickTop="1" thickBot="1" x14ac:dyDescent="0.3">
      <c r="B389" s="78"/>
      <c r="C389" s="75"/>
      <c r="D389" s="75"/>
      <c r="E389" s="75"/>
      <c r="F389" s="10" t="str">
        <f>IF(Tabla1[[#This Row],[Nombre del Contrato]]="","",IF(VLOOKUP(Tabla1[[#This Row],[Nombre del Contrato]],Tabla3[],31,FALSE)="","#N/A",IFERROR(VLOOKUP(Tabla1[[#This Row],[Nombre del Contrato]],Tabla3[],31,FALSE),"#N/A")))</f>
        <v/>
      </c>
      <c r="G389" s="10" t="str">
        <f>IF(Tabla1[[#This Row],[Nombre del Contrato]]="","",IF(VLOOKUP(Tabla1[[#This Row],[Nombre del Contrato]],Tabla3[],20,FALSE)="","#N/A",IFERROR(VLOOKUP(Tabla1[[#This Row],[Nombre del Contrato]],Tabla3[],20,FALSE),"#N/A")))</f>
        <v/>
      </c>
      <c r="H389" s="47" t="str">
        <f>IF(Tabla1[[#This Row],[Nombre del Contrato]]="","",IF(VLOOKUP(Tabla1[[#This Row],[Nombre del Contrato]],Tabla3[],22,FALSE)="","#N/A",IFERROR(VLOOKUP(Tabla1[[#This Row],[Nombre del Contrato]],Tabla3[],22,FALSE),"#N/A")))</f>
        <v/>
      </c>
      <c r="I389" s="81"/>
      <c r="J389" s="81"/>
      <c r="K389" s="75"/>
      <c r="L389" s="10" t="str">
        <f>IF(Tabla1[[#This Row],[Nombre del Contrato]]="","",IF(VLOOKUP(Tabla1[[#This Row],[Nombre del Contrato]],Tabla3[],6,FALSE)="","#N/A",IFERROR(VLOOKUP(Tabla1[[#This Row],[Nombre del Contrato]],Tabla3[],6,FALSE),"#N/A")))</f>
        <v/>
      </c>
      <c r="M389" s="55" t="str">
        <f>IF(Tabla1[[#This Row],[Nombre del Contrato]]="","",IF(VLOOKUP(Tabla1[[#This Row],[Nombre del Contrato]],Tabla3[],19,FALSE)="","#N/A",IFERROR(VLOOKUP(Tabla1[[#This Row],[Nombre del Contrato]],Tabla3[],19,FALSE),"#N/A")))</f>
        <v/>
      </c>
      <c r="N389" s="75"/>
      <c r="O389" s="75"/>
      <c r="P389" s="75"/>
      <c r="Q389" s="75"/>
      <c r="R389" s="75"/>
      <c r="S389" s="75"/>
      <c r="T389" s="75"/>
      <c r="U389" s="75"/>
      <c r="V389" s="75"/>
      <c r="W389" s="75"/>
      <c r="X389" s="75"/>
      <c r="Y389" s="75"/>
      <c r="Z389" s="75"/>
      <c r="AA389" s="75"/>
      <c r="AB389" s="75"/>
      <c r="AC389" s="75"/>
      <c r="AD389" s="75" t="str">
        <f>IF(SUM(Tabla1[[#This Row],[Primera Infancia]:[Adulto Mayor]])=0,"",SUM(Tabla1[[#This Row],[Primera Infancia]:[Adulto Mayor]]))</f>
        <v/>
      </c>
      <c r="AE389" s="75"/>
      <c r="AF389" s="75"/>
      <c r="AG389" s="10"/>
      <c r="AH389" s="10"/>
      <c r="AI389" s="88"/>
      <c r="AJ389" s="88"/>
      <c r="AK389" s="88"/>
      <c r="AL389" s="88"/>
      <c r="AM389" s="88"/>
      <c r="AN389" s="75"/>
      <c r="AO389" s="89"/>
      <c r="AP389" s="93"/>
      <c r="AQ389" s="84"/>
    </row>
    <row r="390" spans="2:43" ht="39.950000000000003" customHeight="1" thickTop="1" thickBot="1" x14ac:dyDescent="0.3">
      <c r="B390" s="78"/>
      <c r="C390" s="75"/>
      <c r="D390" s="75"/>
      <c r="E390" s="75"/>
      <c r="F390" s="10" t="str">
        <f>IF(Tabla1[[#This Row],[Nombre del Contrato]]="","",IF(VLOOKUP(Tabla1[[#This Row],[Nombre del Contrato]],Tabla3[],31,FALSE)="","#N/A",IFERROR(VLOOKUP(Tabla1[[#This Row],[Nombre del Contrato]],Tabla3[],31,FALSE),"#N/A")))</f>
        <v/>
      </c>
      <c r="G390" s="10" t="str">
        <f>IF(Tabla1[[#This Row],[Nombre del Contrato]]="","",IF(VLOOKUP(Tabla1[[#This Row],[Nombre del Contrato]],Tabla3[],20,FALSE)="","#N/A",IFERROR(VLOOKUP(Tabla1[[#This Row],[Nombre del Contrato]],Tabla3[],20,FALSE),"#N/A")))</f>
        <v/>
      </c>
      <c r="H390" s="47" t="str">
        <f>IF(Tabla1[[#This Row],[Nombre del Contrato]]="","",IF(VLOOKUP(Tabla1[[#This Row],[Nombre del Contrato]],Tabla3[],22,FALSE)="","#N/A",IFERROR(VLOOKUP(Tabla1[[#This Row],[Nombre del Contrato]],Tabla3[],22,FALSE),"#N/A")))</f>
        <v/>
      </c>
      <c r="I390" s="81"/>
      <c r="J390" s="81"/>
      <c r="K390" s="75"/>
      <c r="L390" s="10" t="str">
        <f>IF(Tabla1[[#This Row],[Nombre del Contrato]]="","",IF(VLOOKUP(Tabla1[[#This Row],[Nombre del Contrato]],Tabla3[],6,FALSE)="","#N/A",IFERROR(VLOOKUP(Tabla1[[#This Row],[Nombre del Contrato]],Tabla3[],6,FALSE),"#N/A")))</f>
        <v/>
      </c>
      <c r="M390" s="55" t="str">
        <f>IF(Tabla1[[#This Row],[Nombre del Contrato]]="","",IF(VLOOKUP(Tabla1[[#This Row],[Nombre del Contrato]],Tabla3[],19,FALSE)="","#N/A",IFERROR(VLOOKUP(Tabla1[[#This Row],[Nombre del Contrato]],Tabla3[],19,FALSE),"#N/A")))</f>
        <v/>
      </c>
      <c r="N390" s="75"/>
      <c r="O390" s="75"/>
      <c r="P390" s="75"/>
      <c r="Q390" s="75"/>
      <c r="R390" s="75"/>
      <c r="S390" s="75"/>
      <c r="T390" s="75"/>
      <c r="U390" s="75"/>
      <c r="V390" s="75"/>
      <c r="W390" s="75"/>
      <c r="X390" s="75"/>
      <c r="Y390" s="75"/>
      <c r="Z390" s="75"/>
      <c r="AA390" s="75"/>
      <c r="AB390" s="75"/>
      <c r="AC390" s="75"/>
      <c r="AD390" s="75" t="str">
        <f>IF(SUM(Tabla1[[#This Row],[Primera Infancia]:[Adulto Mayor]])=0,"",SUM(Tabla1[[#This Row],[Primera Infancia]:[Adulto Mayor]]))</f>
        <v/>
      </c>
      <c r="AE390" s="75"/>
      <c r="AF390" s="75"/>
      <c r="AG390" s="10"/>
      <c r="AH390" s="10"/>
      <c r="AI390" s="88"/>
      <c r="AJ390" s="88"/>
      <c r="AK390" s="88"/>
      <c r="AL390" s="88"/>
      <c r="AM390" s="88"/>
      <c r="AN390" s="75"/>
      <c r="AO390" s="89"/>
      <c r="AP390" s="93"/>
      <c r="AQ390" s="84"/>
    </row>
    <row r="391" spans="2:43" ht="39.950000000000003" customHeight="1" thickTop="1" thickBot="1" x14ac:dyDescent="0.3">
      <c r="B391" s="78"/>
      <c r="C391" s="75"/>
      <c r="D391" s="75"/>
      <c r="E391" s="75"/>
      <c r="F391" s="10" t="str">
        <f>IF(Tabla1[[#This Row],[Nombre del Contrato]]="","",IF(VLOOKUP(Tabla1[[#This Row],[Nombre del Contrato]],Tabla3[],31,FALSE)="","#N/A",IFERROR(VLOOKUP(Tabla1[[#This Row],[Nombre del Contrato]],Tabla3[],31,FALSE),"#N/A")))</f>
        <v/>
      </c>
      <c r="G391" s="10" t="str">
        <f>IF(Tabla1[[#This Row],[Nombre del Contrato]]="","",IF(VLOOKUP(Tabla1[[#This Row],[Nombre del Contrato]],Tabla3[],20,FALSE)="","#N/A",IFERROR(VLOOKUP(Tabla1[[#This Row],[Nombre del Contrato]],Tabla3[],20,FALSE),"#N/A")))</f>
        <v/>
      </c>
      <c r="H391" s="47" t="str">
        <f>IF(Tabla1[[#This Row],[Nombre del Contrato]]="","",IF(VLOOKUP(Tabla1[[#This Row],[Nombre del Contrato]],Tabla3[],22,FALSE)="","#N/A",IFERROR(VLOOKUP(Tabla1[[#This Row],[Nombre del Contrato]],Tabla3[],22,FALSE),"#N/A")))</f>
        <v/>
      </c>
      <c r="I391" s="81"/>
      <c r="J391" s="81"/>
      <c r="K391" s="75"/>
      <c r="L391" s="10" t="str">
        <f>IF(Tabla1[[#This Row],[Nombre del Contrato]]="","",IF(VLOOKUP(Tabla1[[#This Row],[Nombre del Contrato]],Tabla3[],6,FALSE)="","#N/A",IFERROR(VLOOKUP(Tabla1[[#This Row],[Nombre del Contrato]],Tabla3[],6,FALSE),"#N/A")))</f>
        <v/>
      </c>
      <c r="M391" s="55" t="str">
        <f>IF(Tabla1[[#This Row],[Nombre del Contrato]]="","",IF(VLOOKUP(Tabla1[[#This Row],[Nombre del Contrato]],Tabla3[],19,FALSE)="","#N/A",IFERROR(VLOOKUP(Tabla1[[#This Row],[Nombre del Contrato]],Tabla3[],19,FALSE),"#N/A")))</f>
        <v/>
      </c>
      <c r="N391" s="75"/>
      <c r="O391" s="75"/>
      <c r="P391" s="75"/>
      <c r="Q391" s="75"/>
      <c r="R391" s="75"/>
      <c r="S391" s="75"/>
      <c r="T391" s="75"/>
      <c r="U391" s="75"/>
      <c r="V391" s="75"/>
      <c r="W391" s="75"/>
      <c r="X391" s="75"/>
      <c r="Y391" s="75"/>
      <c r="Z391" s="75"/>
      <c r="AA391" s="75"/>
      <c r="AB391" s="75"/>
      <c r="AC391" s="75"/>
      <c r="AD391" s="75" t="str">
        <f>IF(SUM(Tabla1[[#This Row],[Primera Infancia]:[Adulto Mayor]])=0,"",SUM(Tabla1[[#This Row],[Primera Infancia]:[Adulto Mayor]]))</f>
        <v/>
      </c>
      <c r="AE391" s="75"/>
      <c r="AF391" s="75"/>
      <c r="AG391" s="10"/>
      <c r="AH391" s="10"/>
      <c r="AI391" s="88"/>
      <c r="AJ391" s="88"/>
      <c r="AK391" s="88"/>
      <c r="AL391" s="88"/>
      <c r="AM391" s="88"/>
      <c r="AN391" s="75"/>
      <c r="AO391" s="89"/>
      <c r="AP391" s="93"/>
      <c r="AQ391" s="84"/>
    </row>
    <row r="392" spans="2:43" ht="39.950000000000003" customHeight="1" thickTop="1" thickBot="1" x14ac:dyDescent="0.3">
      <c r="B392" s="78"/>
      <c r="C392" s="75"/>
      <c r="D392" s="75"/>
      <c r="E392" s="75"/>
      <c r="F392" s="10" t="str">
        <f>IF(Tabla1[[#This Row],[Nombre del Contrato]]="","",IF(VLOOKUP(Tabla1[[#This Row],[Nombre del Contrato]],Tabla3[],31,FALSE)="","#N/A",IFERROR(VLOOKUP(Tabla1[[#This Row],[Nombre del Contrato]],Tabla3[],31,FALSE),"#N/A")))</f>
        <v/>
      </c>
      <c r="G392" s="10" t="str">
        <f>IF(Tabla1[[#This Row],[Nombre del Contrato]]="","",IF(VLOOKUP(Tabla1[[#This Row],[Nombre del Contrato]],Tabla3[],20,FALSE)="","#N/A",IFERROR(VLOOKUP(Tabla1[[#This Row],[Nombre del Contrato]],Tabla3[],20,FALSE),"#N/A")))</f>
        <v/>
      </c>
      <c r="H392" s="47" t="str">
        <f>IF(Tabla1[[#This Row],[Nombre del Contrato]]="","",IF(VLOOKUP(Tabla1[[#This Row],[Nombre del Contrato]],Tabla3[],22,FALSE)="","#N/A",IFERROR(VLOOKUP(Tabla1[[#This Row],[Nombre del Contrato]],Tabla3[],22,FALSE),"#N/A")))</f>
        <v/>
      </c>
      <c r="I392" s="81"/>
      <c r="J392" s="81"/>
      <c r="K392" s="75"/>
      <c r="L392" s="10" t="str">
        <f>IF(Tabla1[[#This Row],[Nombre del Contrato]]="","",IF(VLOOKUP(Tabla1[[#This Row],[Nombre del Contrato]],Tabla3[],6,FALSE)="","#N/A",IFERROR(VLOOKUP(Tabla1[[#This Row],[Nombre del Contrato]],Tabla3[],6,FALSE),"#N/A")))</f>
        <v/>
      </c>
      <c r="M392" s="55" t="str">
        <f>IF(Tabla1[[#This Row],[Nombre del Contrato]]="","",IF(VLOOKUP(Tabla1[[#This Row],[Nombre del Contrato]],Tabla3[],19,FALSE)="","#N/A",IFERROR(VLOOKUP(Tabla1[[#This Row],[Nombre del Contrato]],Tabla3[],19,FALSE),"#N/A")))</f>
        <v/>
      </c>
      <c r="N392" s="75"/>
      <c r="O392" s="75"/>
      <c r="P392" s="75"/>
      <c r="Q392" s="75"/>
      <c r="R392" s="75"/>
      <c r="S392" s="75"/>
      <c r="T392" s="75"/>
      <c r="U392" s="75"/>
      <c r="V392" s="75"/>
      <c r="W392" s="75"/>
      <c r="X392" s="75"/>
      <c r="Y392" s="75"/>
      <c r="Z392" s="75"/>
      <c r="AA392" s="75"/>
      <c r="AB392" s="75"/>
      <c r="AC392" s="75"/>
      <c r="AD392" s="75" t="str">
        <f>IF(SUM(Tabla1[[#This Row],[Primera Infancia]:[Adulto Mayor]])=0,"",SUM(Tabla1[[#This Row],[Primera Infancia]:[Adulto Mayor]]))</f>
        <v/>
      </c>
      <c r="AE392" s="75"/>
      <c r="AF392" s="75"/>
      <c r="AG392" s="10"/>
      <c r="AH392" s="10"/>
      <c r="AI392" s="88"/>
      <c r="AJ392" s="88"/>
      <c r="AK392" s="88"/>
      <c r="AL392" s="88"/>
      <c r="AM392" s="88"/>
      <c r="AN392" s="75"/>
      <c r="AO392" s="89"/>
      <c r="AP392" s="93"/>
      <c r="AQ392" s="84"/>
    </row>
    <row r="393" spans="2:43" ht="39.950000000000003" customHeight="1" thickTop="1" thickBot="1" x14ac:dyDescent="0.3">
      <c r="B393" s="78"/>
      <c r="C393" s="75"/>
      <c r="D393" s="75"/>
      <c r="E393" s="75"/>
      <c r="F393" s="10" t="str">
        <f>IF(Tabla1[[#This Row],[Nombre del Contrato]]="","",IF(VLOOKUP(Tabla1[[#This Row],[Nombre del Contrato]],Tabla3[],31,FALSE)="","#N/A",IFERROR(VLOOKUP(Tabla1[[#This Row],[Nombre del Contrato]],Tabla3[],31,FALSE),"#N/A")))</f>
        <v/>
      </c>
      <c r="G393" s="10" t="str">
        <f>IF(Tabla1[[#This Row],[Nombre del Contrato]]="","",IF(VLOOKUP(Tabla1[[#This Row],[Nombre del Contrato]],Tabla3[],20,FALSE)="","#N/A",IFERROR(VLOOKUP(Tabla1[[#This Row],[Nombre del Contrato]],Tabla3[],20,FALSE),"#N/A")))</f>
        <v/>
      </c>
      <c r="H393" s="47" t="str">
        <f>IF(Tabla1[[#This Row],[Nombre del Contrato]]="","",IF(VLOOKUP(Tabla1[[#This Row],[Nombre del Contrato]],Tabla3[],22,FALSE)="","#N/A",IFERROR(VLOOKUP(Tabla1[[#This Row],[Nombre del Contrato]],Tabla3[],22,FALSE),"#N/A")))</f>
        <v/>
      </c>
      <c r="I393" s="81"/>
      <c r="J393" s="81"/>
      <c r="K393" s="75"/>
      <c r="L393" s="10" t="str">
        <f>IF(Tabla1[[#This Row],[Nombre del Contrato]]="","",IF(VLOOKUP(Tabla1[[#This Row],[Nombre del Contrato]],Tabla3[],6,FALSE)="","#N/A",IFERROR(VLOOKUP(Tabla1[[#This Row],[Nombre del Contrato]],Tabla3[],6,FALSE),"#N/A")))</f>
        <v/>
      </c>
      <c r="M393" s="55" t="str">
        <f>IF(Tabla1[[#This Row],[Nombre del Contrato]]="","",IF(VLOOKUP(Tabla1[[#This Row],[Nombre del Contrato]],Tabla3[],19,FALSE)="","#N/A",IFERROR(VLOOKUP(Tabla1[[#This Row],[Nombre del Contrato]],Tabla3[],19,FALSE),"#N/A")))</f>
        <v/>
      </c>
      <c r="N393" s="75"/>
      <c r="O393" s="75"/>
      <c r="P393" s="75"/>
      <c r="Q393" s="75"/>
      <c r="R393" s="75"/>
      <c r="S393" s="75"/>
      <c r="T393" s="75"/>
      <c r="U393" s="75"/>
      <c r="V393" s="75"/>
      <c r="W393" s="75"/>
      <c r="X393" s="75"/>
      <c r="Y393" s="75"/>
      <c r="Z393" s="75"/>
      <c r="AA393" s="75"/>
      <c r="AB393" s="75"/>
      <c r="AC393" s="75"/>
      <c r="AD393" s="75" t="str">
        <f>IF(SUM(Tabla1[[#This Row],[Primera Infancia]:[Adulto Mayor]])=0,"",SUM(Tabla1[[#This Row],[Primera Infancia]:[Adulto Mayor]]))</f>
        <v/>
      </c>
      <c r="AE393" s="75"/>
      <c r="AF393" s="75"/>
      <c r="AG393" s="10"/>
      <c r="AH393" s="10"/>
      <c r="AI393" s="88"/>
      <c r="AJ393" s="88"/>
      <c r="AK393" s="88"/>
      <c r="AL393" s="88"/>
      <c r="AM393" s="88"/>
      <c r="AN393" s="75"/>
      <c r="AO393" s="89"/>
      <c r="AP393" s="93"/>
      <c r="AQ393" s="84"/>
    </row>
    <row r="394" spans="2:43" ht="39.950000000000003" customHeight="1" thickTop="1" thickBot="1" x14ac:dyDescent="0.3">
      <c r="B394" s="78"/>
      <c r="C394" s="75"/>
      <c r="D394" s="75"/>
      <c r="E394" s="75"/>
      <c r="F394" s="10" t="str">
        <f>IF(Tabla1[[#This Row],[Nombre del Contrato]]="","",IF(VLOOKUP(Tabla1[[#This Row],[Nombre del Contrato]],Tabla3[],31,FALSE)="","#N/A",IFERROR(VLOOKUP(Tabla1[[#This Row],[Nombre del Contrato]],Tabla3[],31,FALSE),"#N/A")))</f>
        <v/>
      </c>
      <c r="G394" s="10" t="str">
        <f>IF(Tabla1[[#This Row],[Nombre del Contrato]]="","",IF(VLOOKUP(Tabla1[[#This Row],[Nombre del Contrato]],Tabla3[],20,FALSE)="","#N/A",IFERROR(VLOOKUP(Tabla1[[#This Row],[Nombre del Contrato]],Tabla3[],20,FALSE),"#N/A")))</f>
        <v/>
      </c>
      <c r="H394" s="47" t="str">
        <f>IF(Tabla1[[#This Row],[Nombre del Contrato]]="","",IF(VLOOKUP(Tabla1[[#This Row],[Nombre del Contrato]],Tabla3[],22,FALSE)="","#N/A",IFERROR(VLOOKUP(Tabla1[[#This Row],[Nombre del Contrato]],Tabla3[],22,FALSE),"#N/A")))</f>
        <v/>
      </c>
      <c r="I394" s="81"/>
      <c r="J394" s="81"/>
      <c r="K394" s="75"/>
      <c r="L394" s="10" t="str">
        <f>IF(Tabla1[[#This Row],[Nombre del Contrato]]="","",IF(VLOOKUP(Tabla1[[#This Row],[Nombre del Contrato]],Tabla3[],6,FALSE)="","#N/A",IFERROR(VLOOKUP(Tabla1[[#This Row],[Nombre del Contrato]],Tabla3[],6,FALSE),"#N/A")))</f>
        <v/>
      </c>
      <c r="M394" s="55" t="str">
        <f>IF(Tabla1[[#This Row],[Nombre del Contrato]]="","",IF(VLOOKUP(Tabla1[[#This Row],[Nombre del Contrato]],Tabla3[],19,FALSE)="","#N/A",IFERROR(VLOOKUP(Tabla1[[#This Row],[Nombre del Contrato]],Tabla3[],19,FALSE),"#N/A")))</f>
        <v/>
      </c>
      <c r="N394" s="75"/>
      <c r="O394" s="75"/>
      <c r="P394" s="75"/>
      <c r="Q394" s="75"/>
      <c r="R394" s="75"/>
      <c r="S394" s="75"/>
      <c r="T394" s="75"/>
      <c r="U394" s="75"/>
      <c r="V394" s="75"/>
      <c r="W394" s="75"/>
      <c r="X394" s="75"/>
      <c r="Y394" s="75"/>
      <c r="Z394" s="75"/>
      <c r="AA394" s="75"/>
      <c r="AB394" s="75"/>
      <c r="AC394" s="75"/>
      <c r="AD394" s="75" t="str">
        <f>IF(SUM(Tabla1[[#This Row],[Primera Infancia]:[Adulto Mayor]])=0,"",SUM(Tabla1[[#This Row],[Primera Infancia]:[Adulto Mayor]]))</f>
        <v/>
      </c>
      <c r="AE394" s="75"/>
      <c r="AF394" s="75"/>
      <c r="AG394" s="10"/>
      <c r="AH394" s="10"/>
      <c r="AI394" s="88"/>
      <c r="AJ394" s="88"/>
      <c r="AK394" s="88"/>
      <c r="AL394" s="88"/>
      <c r="AM394" s="88"/>
      <c r="AN394" s="75"/>
      <c r="AO394" s="89"/>
      <c r="AP394" s="93"/>
      <c r="AQ394" s="84"/>
    </row>
    <row r="395" spans="2:43" ht="39.950000000000003" customHeight="1" thickTop="1" thickBot="1" x14ac:dyDescent="0.3">
      <c r="B395" s="78"/>
      <c r="C395" s="75"/>
      <c r="D395" s="75"/>
      <c r="E395" s="75"/>
      <c r="F395" s="10" t="str">
        <f>IF(Tabla1[[#This Row],[Nombre del Contrato]]="","",IF(VLOOKUP(Tabla1[[#This Row],[Nombre del Contrato]],Tabla3[],31,FALSE)="","#N/A",IFERROR(VLOOKUP(Tabla1[[#This Row],[Nombre del Contrato]],Tabla3[],31,FALSE),"#N/A")))</f>
        <v/>
      </c>
      <c r="G395" s="10" t="str">
        <f>IF(Tabla1[[#This Row],[Nombre del Contrato]]="","",IF(VLOOKUP(Tabla1[[#This Row],[Nombre del Contrato]],Tabla3[],20,FALSE)="","#N/A",IFERROR(VLOOKUP(Tabla1[[#This Row],[Nombre del Contrato]],Tabla3[],20,FALSE),"#N/A")))</f>
        <v/>
      </c>
      <c r="H395" s="47" t="str">
        <f>IF(Tabla1[[#This Row],[Nombre del Contrato]]="","",IF(VLOOKUP(Tabla1[[#This Row],[Nombre del Contrato]],Tabla3[],22,FALSE)="","#N/A",IFERROR(VLOOKUP(Tabla1[[#This Row],[Nombre del Contrato]],Tabla3[],22,FALSE),"#N/A")))</f>
        <v/>
      </c>
      <c r="I395" s="81"/>
      <c r="J395" s="81"/>
      <c r="K395" s="75"/>
      <c r="L395" s="10" t="str">
        <f>IF(Tabla1[[#This Row],[Nombre del Contrato]]="","",IF(VLOOKUP(Tabla1[[#This Row],[Nombre del Contrato]],Tabla3[],6,FALSE)="","#N/A",IFERROR(VLOOKUP(Tabla1[[#This Row],[Nombre del Contrato]],Tabla3[],6,FALSE),"#N/A")))</f>
        <v/>
      </c>
      <c r="M395" s="55" t="str">
        <f>IF(Tabla1[[#This Row],[Nombre del Contrato]]="","",IF(VLOOKUP(Tabla1[[#This Row],[Nombre del Contrato]],Tabla3[],19,FALSE)="","#N/A",IFERROR(VLOOKUP(Tabla1[[#This Row],[Nombre del Contrato]],Tabla3[],19,FALSE),"#N/A")))</f>
        <v/>
      </c>
      <c r="N395" s="75"/>
      <c r="O395" s="75"/>
      <c r="P395" s="75"/>
      <c r="Q395" s="75"/>
      <c r="R395" s="75"/>
      <c r="S395" s="75"/>
      <c r="T395" s="75"/>
      <c r="U395" s="75"/>
      <c r="V395" s="75"/>
      <c r="W395" s="75"/>
      <c r="X395" s="75"/>
      <c r="Y395" s="75"/>
      <c r="Z395" s="75"/>
      <c r="AA395" s="75"/>
      <c r="AB395" s="75"/>
      <c r="AC395" s="75"/>
      <c r="AD395" s="75" t="str">
        <f>IF(SUM(Tabla1[[#This Row],[Primera Infancia]:[Adulto Mayor]])=0,"",SUM(Tabla1[[#This Row],[Primera Infancia]:[Adulto Mayor]]))</f>
        <v/>
      </c>
      <c r="AE395" s="75"/>
      <c r="AF395" s="75"/>
      <c r="AG395" s="10"/>
      <c r="AH395" s="10"/>
      <c r="AI395" s="88"/>
      <c r="AJ395" s="88"/>
      <c r="AK395" s="88"/>
      <c r="AL395" s="88"/>
      <c r="AM395" s="88"/>
      <c r="AN395" s="75"/>
      <c r="AO395" s="89"/>
      <c r="AP395" s="93"/>
      <c r="AQ395" s="84"/>
    </row>
    <row r="396" spans="2:43" ht="39.950000000000003" customHeight="1" thickTop="1" thickBot="1" x14ac:dyDescent="0.3">
      <c r="B396" s="78"/>
      <c r="C396" s="75"/>
      <c r="D396" s="75"/>
      <c r="E396" s="75"/>
      <c r="F396" s="10" t="str">
        <f>IF(Tabla1[[#This Row],[Nombre del Contrato]]="","",IF(VLOOKUP(Tabla1[[#This Row],[Nombre del Contrato]],Tabla3[],31,FALSE)="","#N/A",IFERROR(VLOOKUP(Tabla1[[#This Row],[Nombre del Contrato]],Tabla3[],31,FALSE),"#N/A")))</f>
        <v/>
      </c>
      <c r="G396" s="10" t="str">
        <f>IF(Tabla1[[#This Row],[Nombre del Contrato]]="","",IF(VLOOKUP(Tabla1[[#This Row],[Nombre del Contrato]],Tabla3[],20,FALSE)="","#N/A",IFERROR(VLOOKUP(Tabla1[[#This Row],[Nombre del Contrato]],Tabla3[],20,FALSE),"#N/A")))</f>
        <v/>
      </c>
      <c r="H396" s="47" t="str">
        <f>IF(Tabla1[[#This Row],[Nombre del Contrato]]="","",IF(VLOOKUP(Tabla1[[#This Row],[Nombre del Contrato]],Tabla3[],22,FALSE)="","#N/A",IFERROR(VLOOKUP(Tabla1[[#This Row],[Nombre del Contrato]],Tabla3[],22,FALSE),"#N/A")))</f>
        <v/>
      </c>
      <c r="I396" s="81"/>
      <c r="J396" s="81"/>
      <c r="K396" s="75"/>
      <c r="L396" s="10" t="str">
        <f>IF(Tabla1[[#This Row],[Nombre del Contrato]]="","",IF(VLOOKUP(Tabla1[[#This Row],[Nombre del Contrato]],Tabla3[],6,FALSE)="","#N/A",IFERROR(VLOOKUP(Tabla1[[#This Row],[Nombre del Contrato]],Tabla3[],6,FALSE),"#N/A")))</f>
        <v/>
      </c>
      <c r="M396" s="55" t="str">
        <f>IF(Tabla1[[#This Row],[Nombre del Contrato]]="","",IF(VLOOKUP(Tabla1[[#This Row],[Nombre del Contrato]],Tabla3[],19,FALSE)="","#N/A",IFERROR(VLOOKUP(Tabla1[[#This Row],[Nombre del Contrato]],Tabla3[],19,FALSE),"#N/A")))</f>
        <v/>
      </c>
      <c r="N396" s="75"/>
      <c r="O396" s="75"/>
      <c r="P396" s="75"/>
      <c r="Q396" s="75"/>
      <c r="R396" s="75"/>
      <c r="S396" s="75"/>
      <c r="T396" s="75"/>
      <c r="U396" s="75"/>
      <c r="V396" s="75"/>
      <c r="W396" s="75"/>
      <c r="X396" s="75"/>
      <c r="Y396" s="75"/>
      <c r="Z396" s="75"/>
      <c r="AA396" s="75"/>
      <c r="AB396" s="75"/>
      <c r="AC396" s="75"/>
      <c r="AD396" s="75" t="str">
        <f>IF(SUM(Tabla1[[#This Row],[Primera Infancia]:[Adulto Mayor]])=0,"",SUM(Tabla1[[#This Row],[Primera Infancia]:[Adulto Mayor]]))</f>
        <v/>
      </c>
      <c r="AE396" s="75"/>
      <c r="AF396" s="75"/>
      <c r="AG396" s="10"/>
      <c r="AH396" s="10"/>
      <c r="AI396" s="88"/>
      <c r="AJ396" s="88"/>
      <c r="AK396" s="88"/>
      <c r="AL396" s="88"/>
      <c r="AM396" s="88"/>
      <c r="AN396" s="75"/>
      <c r="AO396" s="89"/>
      <c r="AP396" s="93"/>
      <c r="AQ396" s="84"/>
    </row>
    <row r="397" spans="2:43" ht="39.950000000000003" customHeight="1" thickTop="1" thickBot="1" x14ac:dyDescent="0.3">
      <c r="B397" s="78"/>
      <c r="C397" s="75"/>
      <c r="D397" s="75"/>
      <c r="E397" s="75"/>
      <c r="F397" s="10" t="str">
        <f>IF(Tabla1[[#This Row],[Nombre del Contrato]]="","",IF(VLOOKUP(Tabla1[[#This Row],[Nombre del Contrato]],Tabla3[],31,FALSE)="","#N/A",IFERROR(VLOOKUP(Tabla1[[#This Row],[Nombre del Contrato]],Tabla3[],31,FALSE),"#N/A")))</f>
        <v/>
      </c>
      <c r="G397" s="10" t="str">
        <f>IF(Tabla1[[#This Row],[Nombre del Contrato]]="","",IF(VLOOKUP(Tabla1[[#This Row],[Nombre del Contrato]],Tabla3[],20,FALSE)="","#N/A",IFERROR(VLOOKUP(Tabla1[[#This Row],[Nombre del Contrato]],Tabla3[],20,FALSE),"#N/A")))</f>
        <v/>
      </c>
      <c r="H397" s="47" t="str">
        <f>IF(Tabla1[[#This Row],[Nombre del Contrato]]="","",IF(VLOOKUP(Tabla1[[#This Row],[Nombre del Contrato]],Tabla3[],22,FALSE)="","#N/A",IFERROR(VLOOKUP(Tabla1[[#This Row],[Nombre del Contrato]],Tabla3[],22,FALSE),"#N/A")))</f>
        <v/>
      </c>
      <c r="I397" s="81"/>
      <c r="J397" s="81"/>
      <c r="K397" s="75"/>
      <c r="L397" s="10" t="str">
        <f>IF(Tabla1[[#This Row],[Nombre del Contrato]]="","",IF(VLOOKUP(Tabla1[[#This Row],[Nombre del Contrato]],Tabla3[],6,FALSE)="","#N/A",IFERROR(VLOOKUP(Tabla1[[#This Row],[Nombre del Contrato]],Tabla3[],6,FALSE),"#N/A")))</f>
        <v/>
      </c>
      <c r="M397" s="55" t="str">
        <f>IF(Tabla1[[#This Row],[Nombre del Contrato]]="","",IF(VLOOKUP(Tabla1[[#This Row],[Nombre del Contrato]],Tabla3[],19,FALSE)="","#N/A",IFERROR(VLOOKUP(Tabla1[[#This Row],[Nombre del Contrato]],Tabla3[],19,FALSE),"#N/A")))</f>
        <v/>
      </c>
      <c r="N397" s="75"/>
      <c r="O397" s="75"/>
      <c r="P397" s="75"/>
      <c r="Q397" s="75"/>
      <c r="R397" s="75"/>
      <c r="S397" s="75"/>
      <c r="T397" s="75"/>
      <c r="U397" s="75"/>
      <c r="V397" s="75"/>
      <c r="W397" s="75"/>
      <c r="X397" s="75"/>
      <c r="Y397" s="75"/>
      <c r="Z397" s="75"/>
      <c r="AA397" s="75"/>
      <c r="AB397" s="75"/>
      <c r="AC397" s="75"/>
      <c r="AD397" s="75" t="str">
        <f>IF(SUM(Tabla1[[#This Row],[Primera Infancia]:[Adulto Mayor]])=0,"",SUM(Tabla1[[#This Row],[Primera Infancia]:[Adulto Mayor]]))</f>
        <v/>
      </c>
      <c r="AE397" s="75"/>
      <c r="AF397" s="75"/>
      <c r="AG397" s="10"/>
      <c r="AH397" s="10"/>
      <c r="AI397" s="88"/>
      <c r="AJ397" s="88"/>
      <c r="AK397" s="88"/>
      <c r="AL397" s="88"/>
      <c r="AM397" s="88"/>
      <c r="AN397" s="75"/>
      <c r="AO397" s="89"/>
      <c r="AP397" s="93"/>
      <c r="AQ397" s="84"/>
    </row>
    <row r="398" spans="2:43" ht="39.950000000000003" customHeight="1" thickTop="1" thickBot="1" x14ac:dyDescent="0.3">
      <c r="B398" s="78"/>
      <c r="C398" s="75"/>
      <c r="D398" s="75"/>
      <c r="E398" s="75"/>
      <c r="F398" s="10" t="str">
        <f>IF(Tabla1[[#This Row],[Nombre del Contrato]]="","",IF(VLOOKUP(Tabla1[[#This Row],[Nombre del Contrato]],Tabla3[],31,FALSE)="","#N/A",IFERROR(VLOOKUP(Tabla1[[#This Row],[Nombre del Contrato]],Tabla3[],31,FALSE),"#N/A")))</f>
        <v/>
      </c>
      <c r="G398" s="10" t="str">
        <f>IF(Tabla1[[#This Row],[Nombre del Contrato]]="","",IF(VLOOKUP(Tabla1[[#This Row],[Nombre del Contrato]],Tabla3[],20,FALSE)="","#N/A",IFERROR(VLOOKUP(Tabla1[[#This Row],[Nombre del Contrato]],Tabla3[],20,FALSE),"#N/A")))</f>
        <v/>
      </c>
      <c r="H398" s="47" t="str">
        <f>IF(Tabla1[[#This Row],[Nombre del Contrato]]="","",IF(VLOOKUP(Tabla1[[#This Row],[Nombre del Contrato]],Tabla3[],22,FALSE)="","#N/A",IFERROR(VLOOKUP(Tabla1[[#This Row],[Nombre del Contrato]],Tabla3[],22,FALSE),"#N/A")))</f>
        <v/>
      </c>
      <c r="I398" s="81"/>
      <c r="J398" s="81"/>
      <c r="K398" s="75"/>
      <c r="L398" s="10" t="str">
        <f>IF(Tabla1[[#This Row],[Nombre del Contrato]]="","",IF(VLOOKUP(Tabla1[[#This Row],[Nombre del Contrato]],Tabla3[],6,FALSE)="","#N/A",IFERROR(VLOOKUP(Tabla1[[#This Row],[Nombre del Contrato]],Tabla3[],6,FALSE),"#N/A")))</f>
        <v/>
      </c>
      <c r="M398" s="55" t="str">
        <f>IF(Tabla1[[#This Row],[Nombre del Contrato]]="","",IF(VLOOKUP(Tabla1[[#This Row],[Nombre del Contrato]],Tabla3[],19,FALSE)="","#N/A",IFERROR(VLOOKUP(Tabla1[[#This Row],[Nombre del Contrato]],Tabla3[],19,FALSE),"#N/A")))</f>
        <v/>
      </c>
      <c r="N398" s="75"/>
      <c r="O398" s="75"/>
      <c r="P398" s="75"/>
      <c r="Q398" s="75"/>
      <c r="R398" s="75"/>
      <c r="S398" s="75"/>
      <c r="T398" s="75"/>
      <c r="U398" s="75"/>
      <c r="V398" s="75"/>
      <c r="W398" s="75"/>
      <c r="X398" s="75"/>
      <c r="Y398" s="75"/>
      <c r="Z398" s="75"/>
      <c r="AA398" s="75"/>
      <c r="AB398" s="75"/>
      <c r="AC398" s="75"/>
      <c r="AD398" s="75" t="str">
        <f>IF(SUM(Tabla1[[#This Row],[Primera Infancia]:[Adulto Mayor]])=0,"",SUM(Tabla1[[#This Row],[Primera Infancia]:[Adulto Mayor]]))</f>
        <v/>
      </c>
      <c r="AE398" s="75"/>
      <c r="AF398" s="75"/>
      <c r="AG398" s="10"/>
      <c r="AH398" s="10"/>
      <c r="AI398" s="88"/>
      <c r="AJ398" s="88"/>
      <c r="AK398" s="88"/>
      <c r="AL398" s="88"/>
      <c r="AM398" s="88"/>
      <c r="AN398" s="75"/>
      <c r="AO398" s="89"/>
      <c r="AP398" s="93"/>
      <c r="AQ398" s="84"/>
    </row>
    <row r="399" spans="2:43" ht="39.950000000000003" customHeight="1" thickTop="1" thickBot="1" x14ac:dyDescent="0.3">
      <c r="B399" s="78"/>
      <c r="C399" s="75"/>
      <c r="D399" s="75"/>
      <c r="E399" s="75"/>
      <c r="F399" s="10" t="str">
        <f>IF(Tabla1[[#This Row],[Nombre del Contrato]]="","",IF(VLOOKUP(Tabla1[[#This Row],[Nombre del Contrato]],Tabla3[],31,FALSE)="","#N/A",IFERROR(VLOOKUP(Tabla1[[#This Row],[Nombre del Contrato]],Tabla3[],31,FALSE),"#N/A")))</f>
        <v/>
      </c>
      <c r="G399" s="10" t="str">
        <f>IF(Tabla1[[#This Row],[Nombre del Contrato]]="","",IF(VLOOKUP(Tabla1[[#This Row],[Nombre del Contrato]],Tabla3[],20,FALSE)="","#N/A",IFERROR(VLOOKUP(Tabla1[[#This Row],[Nombre del Contrato]],Tabla3[],20,FALSE),"#N/A")))</f>
        <v/>
      </c>
      <c r="H399" s="47" t="str">
        <f>IF(Tabla1[[#This Row],[Nombre del Contrato]]="","",IF(VLOOKUP(Tabla1[[#This Row],[Nombre del Contrato]],Tabla3[],22,FALSE)="","#N/A",IFERROR(VLOOKUP(Tabla1[[#This Row],[Nombre del Contrato]],Tabla3[],22,FALSE),"#N/A")))</f>
        <v/>
      </c>
      <c r="I399" s="81"/>
      <c r="J399" s="81"/>
      <c r="K399" s="75"/>
      <c r="L399" s="10" t="str">
        <f>IF(Tabla1[[#This Row],[Nombre del Contrato]]="","",IF(VLOOKUP(Tabla1[[#This Row],[Nombre del Contrato]],Tabla3[],6,FALSE)="","#N/A",IFERROR(VLOOKUP(Tabla1[[#This Row],[Nombre del Contrato]],Tabla3[],6,FALSE),"#N/A")))</f>
        <v/>
      </c>
      <c r="M399" s="55" t="str">
        <f>IF(Tabla1[[#This Row],[Nombre del Contrato]]="","",IF(VLOOKUP(Tabla1[[#This Row],[Nombre del Contrato]],Tabla3[],19,FALSE)="","#N/A",IFERROR(VLOOKUP(Tabla1[[#This Row],[Nombre del Contrato]],Tabla3[],19,FALSE),"#N/A")))</f>
        <v/>
      </c>
      <c r="N399" s="75"/>
      <c r="O399" s="75"/>
      <c r="P399" s="75"/>
      <c r="Q399" s="75"/>
      <c r="R399" s="75"/>
      <c r="S399" s="75"/>
      <c r="T399" s="75"/>
      <c r="U399" s="75"/>
      <c r="V399" s="75"/>
      <c r="W399" s="75"/>
      <c r="X399" s="75"/>
      <c r="Y399" s="75"/>
      <c r="Z399" s="75"/>
      <c r="AA399" s="75"/>
      <c r="AB399" s="75"/>
      <c r="AC399" s="75"/>
      <c r="AD399" s="75" t="str">
        <f>IF(SUM(Tabla1[[#This Row],[Primera Infancia]:[Adulto Mayor]])=0,"",SUM(Tabla1[[#This Row],[Primera Infancia]:[Adulto Mayor]]))</f>
        <v/>
      </c>
      <c r="AE399" s="75"/>
      <c r="AF399" s="75"/>
      <c r="AG399" s="10"/>
      <c r="AH399" s="10"/>
      <c r="AI399" s="88"/>
      <c r="AJ399" s="88"/>
      <c r="AK399" s="88"/>
      <c r="AL399" s="88"/>
      <c r="AM399" s="88"/>
      <c r="AN399" s="75"/>
      <c r="AO399" s="89"/>
      <c r="AP399" s="93"/>
      <c r="AQ399" s="84"/>
    </row>
    <row r="400" spans="2:43" ht="39.950000000000003" customHeight="1" thickTop="1" thickBot="1" x14ac:dyDescent="0.3">
      <c r="B400" s="78"/>
      <c r="C400" s="75"/>
      <c r="D400" s="75"/>
      <c r="E400" s="75"/>
      <c r="F400" s="10" t="str">
        <f>IF(Tabla1[[#This Row],[Nombre del Contrato]]="","",IF(VLOOKUP(Tabla1[[#This Row],[Nombre del Contrato]],Tabla3[],31,FALSE)="","#N/A",IFERROR(VLOOKUP(Tabla1[[#This Row],[Nombre del Contrato]],Tabla3[],31,FALSE),"#N/A")))</f>
        <v/>
      </c>
      <c r="G400" s="10" t="str">
        <f>IF(Tabla1[[#This Row],[Nombre del Contrato]]="","",IF(VLOOKUP(Tabla1[[#This Row],[Nombre del Contrato]],Tabla3[],20,FALSE)="","#N/A",IFERROR(VLOOKUP(Tabla1[[#This Row],[Nombre del Contrato]],Tabla3[],20,FALSE),"#N/A")))</f>
        <v/>
      </c>
      <c r="H400" s="47" t="str">
        <f>IF(Tabla1[[#This Row],[Nombre del Contrato]]="","",IF(VLOOKUP(Tabla1[[#This Row],[Nombre del Contrato]],Tabla3[],22,FALSE)="","#N/A",IFERROR(VLOOKUP(Tabla1[[#This Row],[Nombre del Contrato]],Tabla3[],22,FALSE),"#N/A")))</f>
        <v/>
      </c>
      <c r="I400" s="81"/>
      <c r="J400" s="81"/>
      <c r="K400" s="75"/>
      <c r="L400" s="10" t="str">
        <f>IF(Tabla1[[#This Row],[Nombre del Contrato]]="","",IF(VLOOKUP(Tabla1[[#This Row],[Nombre del Contrato]],Tabla3[],6,FALSE)="","#N/A",IFERROR(VLOOKUP(Tabla1[[#This Row],[Nombre del Contrato]],Tabla3[],6,FALSE),"#N/A")))</f>
        <v/>
      </c>
      <c r="M400" s="55" t="str">
        <f>IF(Tabla1[[#This Row],[Nombre del Contrato]]="","",IF(VLOOKUP(Tabla1[[#This Row],[Nombre del Contrato]],Tabla3[],19,FALSE)="","#N/A",IFERROR(VLOOKUP(Tabla1[[#This Row],[Nombre del Contrato]],Tabla3[],19,FALSE),"#N/A")))</f>
        <v/>
      </c>
      <c r="N400" s="75"/>
      <c r="O400" s="75"/>
      <c r="P400" s="75"/>
      <c r="Q400" s="75"/>
      <c r="R400" s="75"/>
      <c r="S400" s="75"/>
      <c r="T400" s="75"/>
      <c r="U400" s="75"/>
      <c r="V400" s="75"/>
      <c r="W400" s="75"/>
      <c r="X400" s="75"/>
      <c r="Y400" s="75"/>
      <c r="Z400" s="75"/>
      <c r="AA400" s="75"/>
      <c r="AB400" s="75"/>
      <c r="AC400" s="75"/>
      <c r="AD400" s="75" t="str">
        <f>IF(SUM(Tabla1[[#This Row],[Primera Infancia]:[Adulto Mayor]])=0,"",SUM(Tabla1[[#This Row],[Primera Infancia]:[Adulto Mayor]]))</f>
        <v/>
      </c>
      <c r="AE400" s="75"/>
      <c r="AF400" s="75"/>
      <c r="AG400" s="10"/>
      <c r="AH400" s="10"/>
      <c r="AI400" s="88"/>
      <c r="AJ400" s="88"/>
      <c r="AK400" s="88"/>
      <c r="AL400" s="88"/>
      <c r="AM400" s="88"/>
      <c r="AN400" s="75"/>
      <c r="AO400" s="89"/>
      <c r="AP400" s="93"/>
      <c r="AQ400" s="84"/>
    </row>
    <row r="401" spans="2:43" ht="39.950000000000003" customHeight="1" thickTop="1" thickBot="1" x14ac:dyDescent="0.3">
      <c r="B401" s="78"/>
      <c r="C401" s="75"/>
      <c r="D401" s="75"/>
      <c r="E401" s="75"/>
      <c r="F401" s="10" t="str">
        <f>IF(Tabla1[[#This Row],[Nombre del Contrato]]="","",IF(VLOOKUP(Tabla1[[#This Row],[Nombre del Contrato]],Tabla3[],31,FALSE)="","#N/A",IFERROR(VLOOKUP(Tabla1[[#This Row],[Nombre del Contrato]],Tabla3[],31,FALSE),"#N/A")))</f>
        <v/>
      </c>
      <c r="G401" s="10" t="str">
        <f>IF(Tabla1[[#This Row],[Nombre del Contrato]]="","",IF(VLOOKUP(Tabla1[[#This Row],[Nombre del Contrato]],Tabla3[],20,FALSE)="","#N/A",IFERROR(VLOOKUP(Tabla1[[#This Row],[Nombre del Contrato]],Tabla3[],20,FALSE),"#N/A")))</f>
        <v/>
      </c>
      <c r="H401" s="47" t="str">
        <f>IF(Tabla1[[#This Row],[Nombre del Contrato]]="","",IF(VLOOKUP(Tabla1[[#This Row],[Nombre del Contrato]],Tabla3[],22,FALSE)="","#N/A",IFERROR(VLOOKUP(Tabla1[[#This Row],[Nombre del Contrato]],Tabla3[],22,FALSE),"#N/A")))</f>
        <v/>
      </c>
      <c r="I401" s="81"/>
      <c r="J401" s="81"/>
      <c r="K401" s="75"/>
      <c r="L401" s="10" t="str">
        <f>IF(Tabla1[[#This Row],[Nombre del Contrato]]="","",IF(VLOOKUP(Tabla1[[#This Row],[Nombre del Contrato]],Tabla3[],6,FALSE)="","#N/A",IFERROR(VLOOKUP(Tabla1[[#This Row],[Nombre del Contrato]],Tabla3[],6,FALSE),"#N/A")))</f>
        <v/>
      </c>
      <c r="M401" s="55" t="str">
        <f>IF(Tabla1[[#This Row],[Nombre del Contrato]]="","",IF(VLOOKUP(Tabla1[[#This Row],[Nombre del Contrato]],Tabla3[],19,FALSE)="","#N/A",IFERROR(VLOOKUP(Tabla1[[#This Row],[Nombre del Contrato]],Tabla3[],19,FALSE),"#N/A")))</f>
        <v/>
      </c>
      <c r="N401" s="75"/>
      <c r="O401" s="75"/>
      <c r="P401" s="75"/>
      <c r="Q401" s="75"/>
      <c r="R401" s="75"/>
      <c r="S401" s="75"/>
      <c r="T401" s="75"/>
      <c r="U401" s="75"/>
      <c r="V401" s="75"/>
      <c r="W401" s="75"/>
      <c r="X401" s="75"/>
      <c r="Y401" s="75"/>
      <c r="Z401" s="75"/>
      <c r="AA401" s="75"/>
      <c r="AB401" s="75"/>
      <c r="AC401" s="75"/>
      <c r="AD401" s="75" t="str">
        <f>IF(SUM(Tabla1[[#This Row],[Primera Infancia]:[Adulto Mayor]])=0,"",SUM(Tabla1[[#This Row],[Primera Infancia]:[Adulto Mayor]]))</f>
        <v/>
      </c>
      <c r="AE401" s="75"/>
      <c r="AF401" s="75"/>
      <c r="AG401" s="10"/>
      <c r="AH401" s="10"/>
      <c r="AI401" s="88"/>
      <c r="AJ401" s="88"/>
      <c r="AK401" s="88"/>
      <c r="AL401" s="88"/>
      <c r="AM401" s="88"/>
      <c r="AN401" s="75"/>
      <c r="AO401" s="89"/>
      <c r="AP401" s="93"/>
      <c r="AQ401" s="84"/>
    </row>
    <row r="402" spans="2:43" ht="39.950000000000003" customHeight="1" thickTop="1" thickBot="1" x14ac:dyDescent="0.3">
      <c r="B402" s="78"/>
      <c r="C402" s="75"/>
      <c r="D402" s="75"/>
      <c r="E402" s="75"/>
      <c r="F402" s="10" t="str">
        <f>IF(Tabla1[[#This Row],[Nombre del Contrato]]="","",IF(VLOOKUP(Tabla1[[#This Row],[Nombre del Contrato]],Tabla3[],31,FALSE)="","#N/A",IFERROR(VLOOKUP(Tabla1[[#This Row],[Nombre del Contrato]],Tabla3[],31,FALSE),"#N/A")))</f>
        <v/>
      </c>
      <c r="G402" s="10" t="str">
        <f>IF(Tabla1[[#This Row],[Nombre del Contrato]]="","",IF(VLOOKUP(Tabla1[[#This Row],[Nombre del Contrato]],Tabla3[],20,FALSE)="","#N/A",IFERROR(VLOOKUP(Tabla1[[#This Row],[Nombre del Contrato]],Tabla3[],20,FALSE),"#N/A")))</f>
        <v/>
      </c>
      <c r="H402" s="47" t="str">
        <f>IF(Tabla1[[#This Row],[Nombre del Contrato]]="","",IF(VLOOKUP(Tabla1[[#This Row],[Nombre del Contrato]],Tabla3[],22,FALSE)="","#N/A",IFERROR(VLOOKUP(Tabla1[[#This Row],[Nombre del Contrato]],Tabla3[],22,FALSE),"#N/A")))</f>
        <v/>
      </c>
      <c r="I402" s="81"/>
      <c r="J402" s="81"/>
      <c r="K402" s="75"/>
      <c r="L402" s="10" t="str">
        <f>IF(Tabla1[[#This Row],[Nombre del Contrato]]="","",IF(VLOOKUP(Tabla1[[#This Row],[Nombre del Contrato]],Tabla3[],6,FALSE)="","#N/A",IFERROR(VLOOKUP(Tabla1[[#This Row],[Nombre del Contrato]],Tabla3[],6,FALSE),"#N/A")))</f>
        <v/>
      </c>
      <c r="M402" s="55" t="str">
        <f>IF(Tabla1[[#This Row],[Nombre del Contrato]]="","",IF(VLOOKUP(Tabla1[[#This Row],[Nombre del Contrato]],Tabla3[],19,FALSE)="","#N/A",IFERROR(VLOOKUP(Tabla1[[#This Row],[Nombre del Contrato]],Tabla3[],19,FALSE),"#N/A")))</f>
        <v/>
      </c>
      <c r="N402" s="75"/>
      <c r="O402" s="75"/>
      <c r="P402" s="75"/>
      <c r="Q402" s="75"/>
      <c r="R402" s="75"/>
      <c r="S402" s="75"/>
      <c r="T402" s="75"/>
      <c r="U402" s="75"/>
      <c r="V402" s="75"/>
      <c r="W402" s="75"/>
      <c r="X402" s="75"/>
      <c r="Y402" s="75"/>
      <c r="Z402" s="75"/>
      <c r="AA402" s="75"/>
      <c r="AB402" s="75"/>
      <c r="AC402" s="75"/>
      <c r="AD402" s="75" t="str">
        <f>IF(SUM(Tabla1[[#This Row],[Primera Infancia]:[Adulto Mayor]])=0,"",SUM(Tabla1[[#This Row],[Primera Infancia]:[Adulto Mayor]]))</f>
        <v/>
      </c>
      <c r="AE402" s="75"/>
      <c r="AF402" s="75"/>
      <c r="AG402" s="10"/>
      <c r="AH402" s="10"/>
      <c r="AI402" s="88"/>
      <c r="AJ402" s="88"/>
      <c r="AK402" s="88"/>
      <c r="AL402" s="88"/>
      <c r="AM402" s="88"/>
      <c r="AN402" s="75"/>
      <c r="AO402" s="89"/>
      <c r="AP402" s="93"/>
      <c r="AQ402" s="84"/>
    </row>
    <row r="403" spans="2:43" ht="39.950000000000003" customHeight="1" thickTop="1" thickBot="1" x14ac:dyDescent="0.3">
      <c r="B403" s="78"/>
      <c r="C403" s="75"/>
      <c r="D403" s="75"/>
      <c r="E403" s="75"/>
      <c r="F403" s="10" t="str">
        <f>IF(Tabla1[[#This Row],[Nombre del Contrato]]="","",IF(VLOOKUP(Tabla1[[#This Row],[Nombre del Contrato]],Tabla3[],31,FALSE)="","#N/A",IFERROR(VLOOKUP(Tabla1[[#This Row],[Nombre del Contrato]],Tabla3[],31,FALSE),"#N/A")))</f>
        <v/>
      </c>
      <c r="G403" s="10" t="str">
        <f>IF(Tabla1[[#This Row],[Nombre del Contrato]]="","",IF(VLOOKUP(Tabla1[[#This Row],[Nombre del Contrato]],Tabla3[],20,FALSE)="","#N/A",IFERROR(VLOOKUP(Tabla1[[#This Row],[Nombre del Contrato]],Tabla3[],20,FALSE),"#N/A")))</f>
        <v/>
      </c>
      <c r="H403" s="47" t="str">
        <f>IF(Tabla1[[#This Row],[Nombre del Contrato]]="","",IF(VLOOKUP(Tabla1[[#This Row],[Nombre del Contrato]],Tabla3[],22,FALSE)="","#N/A",IFERROR(VLOOKUP(Tabla1[[#This Row],[Nombre del Contrato]],Tabla3[],22,FALSE),"#N/A")))</f>
        <v/>
      </c>
      <c r="I403" s="81"/>
      <c r="J403" s="81"/>
      <c r="K403" s="75"/>
      <c r="L403" s="10" t="str">
        <f>IF(Tabla1[[#This Row],[Nombre del Contrato]]="","",IF(VLOOKUP(Tabla1[[#This Row],[Nombre del Contrato]],Tabla3[],6,FALSE)="","#N/A",IFERROR(VLOOKUP(Tabla1[[#This Row],[Nombre del Contrato]],Tabla3[],6,FALSE),"#N/A")))</f>
        <v/>
      </c>
      <c r="M403" s="55" t="str">
        <f>IF(Tabla1[[#This Row],[Nombre del Contrato]]="","",IF(VLOOKUP(Tabla1[[#This Row],[Nombre del Contrato]],Tabla3[],19,FALSE)="","#N/A",IFERROR(VLOOKUP(Tabla1[[#This Row],[Nombre del Contrato]],Tabla3[],19,FALSE),"#N/A")))</f>
        <v/>
      </c>
      <c r="N403" s="75"/>
      <c r="O403" s="75"/>
      <c r="P403" s="75"/>
      <c r="Q403" s="75"/>
      <c r="R403" s="75"/>
      <c r="S403" s="75"/>
      <c r="T403" s="75"/>
      <c r="U403" s="75"/>
      <c r="V403" s="75"/>
      <c r="W403" s="75"/>
      <c r="X403" s="75"/>
      <c r="Y403" s="75"/>
      <c r="Z403" s="75"/>
      <c r="AA403" s="75"/>
      <c r="AB403" s="75"/>
      <c r="AC403" s="75"/>
      <c r="AD403" s="75" t="str">
        <f>IF(SUM(Tabla1[[#This Row],[Primera Infancia]:[Adulto Mayor]])=0,"",SUM(Tabla1[[#This Row],[Primera Infancia]:[Adulto Mayor]]))</f>
        <v/>
      </c>
      <c r="AE403" s="75"/>
      <c r="AF403" s="75"/>
      <c r="AG403" s="10"/>
      <c r="AH403" s="10"/>
      <c r="AI403" s="88"/>
      <c r="AJ403" s="88"/>
      <c r="AK403" s="88"/>
      <c r="AL403" s="88"/>
      <c r="AM403" s="88"/>
      <c r="AN403" s="75"/>
      <c r="AO403" s="89"/>
      <c r="AP403" s="93"/>
      <c r="AQ403" s="84"/>
    </row>
    <row r="404" spans="2:43" ht="39.950000000000003" customHeight="1" thickTop="1" thickBot="1" x14ac:dyDescent="0.3">
      <c r="B404" s="78"/>
      <c r="C404" s="75"/>
      <c r="D404" s="75"/>
      <c r="E404" s="75"/>
      <c r="F404" s="10" t="str">
        <f>IF(Tabla1[[#This Row],[Nombre del Contrato]]="","",IF(VLOOKUP(Tabla1[[#This Row],[Nombre del Contrato]],Tabla3[],31,FALSE)="","#N/A",IFERROR(VLOOKUP(Tabla1[[#This Row],[Nombre del Contrato]],Tabla3[],31,FALSE),"#N/A")))</f>
        <v/>
      </c>
      <c r="G404" s="10" t="str">
        <f>IF(Tabla1[[#This Row],[Nombre del Contrato]]="","",IF(VLOOKUP(Tabla1[[#This Row],[Nombre del Contrato]],Tabla3[],20,FALSE)="","#N/A",IFERROR(VLOOKUP(Tabla1[[#This Row],[Nombre del Contrato]],Tabla3[],20,FALSE),"#N/A")))</f>
        <v/>
      </c>
      <c r="H404" s="47" t="str">
        <f>IF(Tabla1[[#This Row],[Nombre del Contrato]]="","",IF(VLOOKUP(Tabla1[[#This Row],[Nombre del Contrato]],Tabla3[],22,FALSE)="","#N/A",IFERROR(VLOOKUP(Tabla1[[#This Row],[Nombre del Contrato]],Tabla3[],22,FALSE),"#N/A")))</f>
        <v/>
      </c>
      <c r="I404" s="81"/>
      <c r="J404" s="81"/>
      <c r="K404" s="75"/>
      <c r="L404" s="10" t="str">
        <f>IF(Tabla1[[#This Row],[Nombre del Contrato]]="","",IF(VLOOKUP(Tabla1[[#This Row],[Nombre del Contrato]],Tabla3[],6,FALSE)="","#N/A",IFERROR(VLOOKUP(Tabla1[[#This Row],[Nombre del Contrato]],Tabla3[],6,FALSE),"#N/A")))</f>
        <v/>
      </c>
      <c r="M404" s="55" t="str">
        <f>IF(Tabla1[[#This Row],[Nombre del Contrato]]="","",IF(VLOOKUP(Tabla1[[#This Row],[Nombre del Contrato]],Tabla3[],19,FALSE)="","#N/A",IFERROR(VLOOKUP(Tabla1[[#This Row],[Nombre del Contrato]],Tabla3[],19,FALSE),"#N/A")))</f>
        <v/>
      </c>
      <c r="N404" s="75"/>
      <c r="O404" s="75"/>
      <c r="P404" s="75"/>
      <c r="Q404" s="75"/>
      <c r="R404" s="75"/>
      <c r="S404" s="75"/>
      <c r="T404" s="75"/>
      <c r="U404" s="75"/>
      <c r="V404" s="75"/>
      <c r="W404" s="75"/>
      <c r="X404" s="75"/>
      <c r="Y404" s="75"/>
      <c r="Z404" s="75"/>
      <c r="AA404" s="75"/>
      <c r="AB404" s="75"/>
      <c r="AC404" s="75"/>
      <c r="AD404" s="75" t="str">
        <f>IF(SUM(Tabla1[[#This Row],[Primera Infancia]:[Adulto Mayor]])=0,"",SUM(Tabla1[[#This Row],[Primera Infancia]:[Adulto Mayor]]))</f>
        <v/>
      </c>
      <c r="AE404" s="75"/>
      <c r="AF404" s="75"/>
      <c r="AG404" s="10"/>
      <c r="AH404" s="10"/>
      <c r="AI404" s="88"/>
      <c r="AJ404" s="88"/>
      <c r="AK404" s="88"/>
      <c r="AL404" s="88"/>
      <c r="AM404" s="88"/>
      <c r="AN404" s="75"/>
      <c r="AO404" s="89"/>
      <c r="AP404" s="93"/>
      <c r="AQ404" s="84"/>
    </row>
    <row r="405" spans="2:43" ht="39.950000000000003" customHeight="1" thickTop="1" thickBot="1" x14ac:dyDescent="0.3">
      <c r="B405" s="78"/>
      <c r="C405" s="75"/>
      <c r="D405" s="75"/>
      <c r="E405" s="75"/>
      <c r="F405" s="10" t="str">
        <f>IF(Tabla1[[#This Row],[Nombre del Contrato]]="","",IF(VLOOKUP(Tabla1[[#This Row],[Nombre del Contrato]],Tabla3[],31,FALSE)="","#N/A",IFERROR(VLOOKUP(Tabla1[[#This Row],[Nombre del Contrato]],Tabla3[],31,FALSE),"#N/A")))</f>
        <v/>
      </c>
      <c r="G405" s="10" t="str">
        <f>IF(Tabla1[[#This Row],[Nombre del Contrato]]="","",IF(VLOOKUP(Tabla1[[#This Row],[Nombre del Contrato]],Tabla3[],20,FALSE)="","#N/A",IFERROR(VLOOKUP(Tabla1[[#This Row],[Nombre del Contrato]],Tabla3[],20,FALSE),"#N/A")))</f>
        <v/>
      </c>
      <c r="H405" s="47" t="str">
        <f>IF(Tabla1[[#This Row],[Nombre del Contrato]]="","",IF(VLOOKUP(Tabla1[[#This Row],[Nombre del Contrato]],Tabla3[],22,FALSE)="","#N/A",IFERROR(VLOOKUP(Tabla1[[#This Row],[Nombre del Contrato]],Tabla3[],22,FALSE),"#N/A")))</f>
        <v/>
      </c>
      <c r="I405" s="81"/>
      <c r="J405" s="81"/>
      <c r="K405" s="75"/>
      <c r="L405" s="10" t="str">
        <f>IF(Tabla1[[#This Row],[Nombre del Contrato]]="","",IF(VLOOKUP(Tabla1[[#This Row],[Nombre del Contrato]],Tabla3[],6,FALSE)="","#N/A",IFERROR(VLOOKUP(Tabla1[[#This Row],[Nombre del Contrato]],Tabla3[],6,FALSE),"#N/A")))</f>
        <v/>
      </c>
      <c r="M405" s="55" t="str">
        <f>IF(Tabla1[[#This Row],[Nombre del Contrato]]="","",IF(VLOOKUP(Tabla1[[#This Row],[Nombre del Contrato]],Tabla3[],19,FALSE)="","#N/A",IFERROR(VLOOKUP(Tabla1[[#This Row],[Nombre del Contrato]],Tabla3[],19,FALSE),"#N/A")))</f>
        <v/>
      </c>
      <c r="N405" s="75"/>
      <c r="O405" s="75"/>
      <c r="P405" s="75"/>
      <c r="Q405" s="75"/>
      <c r="R405" s="75"/>
      <c r="S405" s="75"/>
      <c r="T405" s="75"/>
      <c r="U405" s="75"/>
      <c r="V405" s="75"/>
      <c r="W405" s="75"/>
      <c r="X405" s="75"/>
      <c r="Y405" s="75"/>
      <c r="Z405" s="75"/>
      <c r="AA405" s="75"/>
      <c r="AB405" s="75"/>
      <c r="AC405" s="75"/>
      <c r="AD405" s="75" t="str">
        <f>IF(SUM(Tabla1[[#This Row],[Primera Infancia]:[Adulto Mayor]])=0,"",SUM(Tabla1[[#This Row],[Primera Infancia]:[Adulto Mayor]]))</f>
        <v/>
      </c>
      <c r="AE405" s="75"/>
      <c r="AF405" s="75"/>
      <c r="AG405" s="10"/>
      <c r="AH405" s="10"/>
      <c r="AI405" s="88"/>
      <c r="AJ405" s="88"/>
      <c r="AK405" s="88"/>
      <c r="AL405" s="88"/>
      <c r="AM405" s="88"/>
      <c r="AN405" s="75"/>
      <c r="AO405" s="89"/>
      <c r="AP405" s="93"/>
      <c r="AQ405" s="84"/>
    </row>
    <row r="406" spans="2:43" ht="39.950000000000003" customHeight="1" thickTop="1" thickBot="1" x14ac:dyDescent="0.3">
      <c r="B406" s="78"/>
      <c r="C406" s="75"/>
      <c r="D406" s="75"/>
      <c r="E406" s="75"/>
      <c r="F406" s="10" t="str">
        <f>IF(Tabla1[[#This Row],[Nombre del Contrato]]="","",IF(VLOOKUP(Tabla1[[#This Row],[Nombre del Contrato]],Tabla3[],31,FALSE)="","#N/A",IFERROR(VLOOKUP(Tabla1[[#This Row],[Nombre del Contrato]],Tabla3[],31,FALSE),"#N/A")))</f>
        <v/>
      </c>
      <c r="G406" s="10" t="str">
        <f>IF(Tabla1[[#This Row],[Nombre del Contrato]]="","",IF(VLOOKUP(Tabla1[[#This Row],[Nombre del Contrato]],Tabla3[],20,FALSE)="","#N/A",IFERROR(VLOOKUP(Tabla1[[#This Row],[Nombre del Contrato]],Tabla3[],20,FALSE),"#N/A")))</f>
        <v/>
      </c>
      <c r="H406" s="47" t="str">
        <f>IF(Tabla1[[#This Row],[Nombre del Contrato]]="","",IF(VLOOKUP(Tabla1[[#This Row],[Nombre del Contrato]],Tabla3[],22,FALSE)="","#N/A",IFERROR(VLOOKUP(Tabla1[[#This Row],[Nombre del Contrato]],Tabla3[],22,FALSE),"#N/A")))</f>
        <v/>
      </c>
      <c r="I406" s="81"/>
      <c r="J406" s="81"/>
      <c r="K406" s="75"/>
      <c r="L406" s="10" t="str">
        <f>IF(Tabla1[[#This Row],[Nombre del Contrato]]="","",IF(VLOOKUP(Tabla1[[#This Row],[Nombre del Contrato]],Tabla3[],6,FALSE)="","#N/A",IFERROR(VLOOKUP(Tabla1[[#This Row],[Nombre del Contrato]],Tabla3[],6,FALSE),"#N/A")))</f>
        <v/>
      </c>
      <c r="M406" s="55" t="str">
        <f>IF(Tabla1[[#This Row],[Nombre del Contrato]]="","",IF(VLOOKUP(Tabla1[[#This Row],[Nombre del Contrato]],Tabla3[],19,FALSE)="","#N/A",IFERROR(VLOOKUP(Tabla1[[#This Row],[Nombre del Contrato]],Tabla3[],19,FALSE),"#N/A")))</f>
        <v/>
      </c>
      <c r="N406" s="75"/>
      <c r="O406" s="75"/>
      <c r="P406" s="75"/>
      <c r="Q406" s="75"/>
      <c r="R406" s="75"/>
      <c r="S406" s="75"/>
      <c r="T406" s="75"/>
      <c r="U406" s="75"/>
      <c r="V406" s="75"/>
      <c r="W406" s="75"/>
      <c r="X406" s="75"/>
      <c r="Y406" s="75"/>
      <c r="Z406" s="75"/>
      <c r="AA406" s="75"/>
      <c r="AB406" s="75"/>
      <c r="AC406" s="75"/>
      <c r="AD406" s="75" t="str">
        <f>IF(SUM(Tabla1[[#This Row],[Primera Infancia]:[Adulto Mayor]])=0,"",SUM(Tabla1[[#This Row],[Primera Infancia]:[Adulto Mayor]]))</f>
        <v/>
      </c>
      <c r="AE406" s="75"/>
      <c r="AF406" s="75"/>
      <c r="AG406" s="10"/>
      <c r="AH406" s="10"/>
      <c r="AI406" s="88"/>
      <c r="AJ406" s="88"/>
      <c r="AK406" s="88"/>
      <c r="AL406" s="88"/>
      <c r="AM406" s="88"/>
      <c r="AN406" s="75"/>
      <c r="AO406" s="89"/>
      <c r="AP406" s="93"/>
      <c r="AQ406" s="84"/>
    </row>
    <row r="407" spans="2:43" ht="39.950000000000003" customHeight="1" thickTop="1" thickBot="1" x14ac:dyDescent="0.3">
      <c r="B407" s="78"/>
      <c r="C407" s="75"/>
      <c r="D407" s="75"/>
      <c r="E407" s="75"/>
      <c r="F407" s="10" t="str">
        <f>IF(Tabla1[[#This Row],[Nombre del Contrato]]="","",IF(VLOOKUP(Tabla1[[#This Row],[Nombre del Contrato]],Tabla3[],31,FALSE)="","#N/A",IFERROR(VLOOKUP(Tabla1[[#This Row],[Nombre del Contrato]],Tabla3[],31,FALSE),"#N/A")))</f>
        <v/>
      </c>
      <c r="G407" s="10" t="str">
        <f>IF(Tabla1[[#This Row],[Nombre del Contrato]]="","",IF(VLOOKUP(Tabla1[[#This Row],[Nombre del Contrato]],Tabla3[],20,FALSE)="","#N/A",IFERROR(VLOOKUP(Tabla1[[#This Row],[Nombre del Contrato]],Tabla3[],20,FALSE),"#N/A")))</f>
        <v/>
      </c>
      <c r="H407" s="47" t="str">
        <f>IF(Tabla1[[#This Row],[Nombre del Contrato]]="","",IF(VLOOKUP(Tabla1[[#This Row],[Nombre del Contrato]],Tabla3[],22,FALSE)="","#N/A",IFERROR(VLOOKUP(Tabla1[[#This Row],[Nombre del Contrato]],Tabla3[],22,FALSE),"#N/A")))</f>
        <v/>
      </c>
      <c r="I407" s="81"/>
      <c r="J407" s="81"/>
      <c r="K407" s="75"/>
      <c r="L407" s="10" t="str">
        <f>IF(Tabla1[[#This Row],[Nombre del Contrato]]="","",IF(VLOOKUP(Tabla1[[#This Row],[Nombre del Contrato]],Tabla3[],6,FALSE)="","#N/A",IFERROR(VLOOKUP(Tabla1[[#This Row],[Nombre del Contrato]],Tabla3[],6,FALSE),"#N/A")))</f>
        <v/>
      </c>
      <c r="M407" s="55" t="str">
        <f>IF(Tabla1[[#This Row],[Nombre del Contrato]]="","",IF(VLOOKUP(Tabla1[[#This Row],[Nombre del Contrato]],Tabla3[],19,FALSE)="","#N/A",IFERROR(VLOOKUP(Tabla1[[#This Row],[Nombre del Contrato]],Tabla3[],19,FALSE),"#N/A")))</f>
        <v/>
      </c>
      <c r="N407" s="75"/>
      <c r="O407" s="75"/>
      <c r="P407" s="75"/>
      <c r="Q407" s="75"/>
      <c r="R407" s="75"/>
      <c r="S407" s="75"/>
      <c r="T407" s="75"/>
      <c r="U407" s="75"/>
      <c r="V407" s="75"/>
      <c r="W407" s="75"/>
      <c r="X407" s="75"/>
      <c r="Y407" s="75"/>
      <c r="Z407" s="75"/>
      <c r="AA407" s="75"/>
      <c r="AB407" s="75"/>
      <c r="AC407" s="75"/>
      <c r="AD407" s="75" t="str">
        <f>IF(SUM(Tabla1[[#This Row],[Primera Infancia]:[Adulto Mayor]])=0,"",SUM(Tabla1[[#This Row],[Primera Infancia]:[Adulto Mayor]]))</f>
        <v/>
      </c>
      <c r="AE407" s="75"/>
      <c r="AF407" s="75"/>
      <c r="AG407" s="10"/>
      <c r="AH407" s="10"/>
      <c r="AI407" s="88"/>
      <c r="AJ407" s="88"/>
      <c r="AK407" s="88"/>
      <c r="AL407" s="88"/>
      <c r="AM407" s="88"/>
      <c r="AN407" s="75"/>
      <c r="AO407" s="89"/>
      <c r="AP407" s="93"/>
      <c r="AQ407" s="84"/>
    </row>
    <row r="408" spans="2:43" ht="39.950000000000003" customHeight="1" thickTop="1" thickBot="1" x14ac:dyDescent="0.3">
      <c r="B408" s="78"/>
      <c r="C408" s="75"/>
      <c r="D408" s="75"/>
      <c r="E408" s="75"/>
      <c r="F408" s="10" t="str">
        <f>IF(Tabla1[[#This Row],[Nombre del Contrato]]="","",IF(VLOOKUP(Tabla1[[#This Row],[Nombre del Contrato]],Tabla3[],31,FALSE)="","#N/A",IFERROR(VLOOKUP(Tabla1[[#This Row],[Nombre del Contrato]],Tabla3[],31,FALSE),"#N/A")))</f>
        <v/>
      </c>
      <c r="G408" s="10" t="str">
        <f>IF(Tabla1[[#This Row],[Nombre del Contrato]]="","",IF(VLOOKUP(Tabla1[[#This Row],[Nombre del Contrato]],Tabla3[],20,FALSE)="","#N/A",IFERROR(VLOOKUP(Tabla1[[#This Row],[Nombre del Contrato]],Tabla3[],20,FALSE),"#N/A")))</f>
        <v/>
      </c>
      <c r="H408" s="47" t="str">
        <f>IF(Tabla1[[#This Row],[Nombre del Contrato]]="","",IF(VLOOKUP(Tabla1[[#This Row],[Nombre del Contrato]],Tabla3[],22,FALSE)="","#N/A",IFERROR(VLOOKUP(Tabla1[[#This Row],[Nombre del Contrato]],Tabla3[],22,FALSE),"#N/A")))</f>
        <v/>
      </c>
      <c r="I408" s="81"/>
      <c r="J408" s="81"/>
      <c r="K408" s="75"/>
      <c r="L408" s="10" t="str">
        <f>IF(Tabla1[[#This Row],[Nombre del Contrato]]="","",IF(VLOOKUP(Tabla1[[#This Row],[Nombre del Contrato]],Tabla3[],6,FALSE)="","#N/A",IFERROR(VLOOKUP(Tabla1[[#This Row],[Nombre del Contrato]],Tabla3[],6,FALSE),"#N/A")))</f>
        <v/>
      </c>
      <c r="M408" s="55" t="str">
        <f>IF(Tabla1[[#This Row],[Nombre del Contrato]]="","",IF(VLOOKUP(Tabla1[[#This Row],[Nombre del Contrato]],Tabla3[],19,FALSE)="","#N/A",IFERROR(VLOOKUP(Tabla1[[#This Row],[Nombre del Contrato]],Tabla3[],19,FALSE),"#N/A")))</f>
        <v/>
      </c>
      <c r="N408" s="75"/>
      <c r="O408" s="75"/>
      <c r="P408" s="75"/>
      <c r="Q408" s="75"/>
      <c r="R408" s="75"/>
      <c r="S408" s="75"/>
      <c r="T408" s="75"/>
      <c r="U408" s="75"/>
      <c r="V408" s="75"/>
      <c r="W408" s="75"/>
      <c r="X408" s="75"/>
      <c r="Y408" s="75"/>
      <c r="Z408" s="75"/>
      <c r="AA408" s="75"/>
      <c r="AB408" s="75"/>
      <c r="AC408" s="75"/>
      <c r="AD408" s="75" t="str">
        <f>IF(SUM(Tabla1[[#This Row],[Primera Infancia]:[Adulto Mayor]])=0,"",SUM(Tabla1[[#This Row],[Primera Infancia]:[Adulto Mayor]]))</f>
        <v/>
      </c>
      <c r="AE408" s="75"/>
      <c r="AF408" s="75"/>
      <c r="AG408" s="10"/>
      <c r="AH408" s="10"/>
      <c r="AI408" s="88"/>
      <c r="AJ408" s="88"/>
      <c r="AK408" s="88"/>
      <c r="AL408" s="88"/>
      <c r="AM408" s="88"/>
      <c r="AN408" s="75"/>
      <c r="AO408" s="89"/>
      <c r="AP408" s="93"/>
      <c r="AQ408" s="84"/>
    </row>
    <row r="409" spans="2:43" ht="39.950000000000003" customHeight="1" thickTop="1" thickBot="1" x14ac:dyDescent="0.3">
      <c r="B409" s="78"/>
      <c r="C409" s="75"/>
      <c r="D409" s="75"/>
      <c r="E409" s="75"/>
      <c r="F409" s="10" t="str">
        <f>IF(Tabla1[[#This Row],[Nombre del Contrato]]="","",IF(VLOOKUP(Tabla1[[#This Row],[Nombre del Contrato]],Tabla3[],31,FALSE)="","#N/A",IFERROR(VLOOKUP(Tabla1[[#This Row],[Nombre del Contrato]],Tabla3[],31,FALSE),"#N/A")))</f>
        <v/>
      </c>
      <c r="G409" s="10" t="str">
        <f>IF(Tabla1[[#This Row],[Nombre del Contrato]]="","",IF(VLOOKUP(Tabla1[[#This Row],[Nombre del Contrato]],Tabla3[],20,FALSE)="","#N/A",IFERROR(VLOOKUP(Tabla1[[#This Row],[Nombre del Contrato]],Tabla3[],20,FALSE),"#N/A")))</f>
        <v/>
      </c>
      <c r="H409" s="47" t="str">
        <f>IF(Tabla1[[#This Row],[Nombre del Contrato]]="","",IF(VLOOKUP(Tabla1[[#This Row],[Nombre del Contrato]],Tabla3[],22,FALSE)="","#N/A",IFERROR(VLOOKUP(Tabla1[[#This Row],[Nombre del Contrato]],Tabla3[],22,FALSE),"#N/A")))</f>
        <v/>
      </c>
      <c r="I409" s="81"/>
      <c r="J409" s="81"/>
      <c r="K409" s="75"/>
      <c r="L409" s="10" t="str">
        <f>IF(Tabla1[[#This Row],[Nombre del Contrato]]="","",IF(VLOOKUP(Tabla1[[#This Row],[Nombre del Contrato]],Tabla3[],6,FALSE)="","#N/A",IFERROR(VLOOKUP(Tabla1[[#This Row],[Nombre del Contrato]],Tabla3[],6,FALSE),"#N/A")))</f>
        <v/>
      </c>
      <c r="M409" s="55" t="str">
        <f>IF(Tabla1[[#This Row],[Nombre del Contrato]]="","",IF(VLOOKUP(Tabla1[[#This Row],[Nombre del Contrato]],Tabla3[],19,FALSE)="","#N/A",IFERROR(VLOOKUP(Tabla1[[#This Row],[Nombre del Contrato]],Tabla3[],19,FALSE),"#N/A")))</f>
        <v/>
      </c>
      <c r="N409" s="75"/>
      <c r="O409" s="75"/>
      <c r="P409" s="75"/>
      <c r="Q409" s="75"/>
      <c r="R409" s="75"/>
      <c r="S409" s="75"/>
      <c r="T409" s="75"/>
      <c r="U409" s="75"/>
      <c r="V409" s="75"/>
      <c r="W409" s="75"/>
      <c r="X409" s="75"/>
      <c r="Y409" s="75"/>
      <c r="Z409" s="75"/>
      <c r="AA409" s="75"/>
      <c r="AB409" s="75"/>
      <c r="AC409" s="75"/>
      <c r="AD409" s="75" t="str">
        <f>IF(SUM(Tabla1[[#This Row],[Primera Infancia]:[Adulto Mayor]])=0,"",SUM(Tabla1[[#This Row],[Primera Infancia]:[Adulto Mayor]]))</f>
        <v/>
      </c>
      <c r="AE409" s="75"/>
      <c r="AF409" s="75"/>
      <c r="AG409" s="10"/>
      <c r="AH409" s="10"/>
      <c r="AI409" s="88"/>
      <c r="AJ409" s="88"/>
      <c r="AK409" s="88"/>
      <c r="AL409" s="88"/>
      <c r="AM409" s="88"/>
      <c r="AN409" s="75"/>
      <c r="AO409" s="89"/>
      <c r="AP409" s="93"/>
      <c r="AQ409" s="84"/>
    </row>
    <row r="410" spans="2:43" ht="39.950000000000003" customHeight="1" thickTop="1" thickBot="1" x14ac:dyDescent="0.3">
      <c r="B410" s="78"/>
      <c r="C410" s="75"/>
      <c r="D410" s="75"/>
      <c r="E410" s="75"/>
      <c r="F410" s="10" t="str">
        <f>IF(Tabla1[[#This Row],[Nombre del Contrato]]="","",IF(VLOOKUP(Tabla1[[#This Row],[Nombre del Contrato]],Tabla3[],31,FALSE)="","#N/A",IFERROR(VLOOKUP(Tabla1[[#This Row],[Nombre del Contrato]],Tabla3[],31,FALSE),"#N/A")))</f>
        <v/>
      </c>
      <c r="G410" s="10" t="str">
        <f>IF(Tabla1[[#This Row],[Nombre del Contrato]]="","",IF(VLOOKUP(Tabla1[[#This Row],[Nombre del Contrato]],Tabla3[],20,FALSE)="","#N/A",IFERROR(VLOOKUP(Tabla1[[#This Row],[Nombre del Contrato]],Tabla3[],20,FALSE),"#N/A")))</f>
        <v/>
      </c>
      <c r="H410" s="47" t="str">
        <f>IF(Tabla1[[#This Row],[Nombre del Contrato]]="","",IF(VLOOKUP(Tabla1[[#This Row],[Nombre del Contrato]],Tabla3[],22,FALSE)="","#N/A",IFERROR(VLOOKUP(Tabla1[[#This Row],[Nombre del Contrato]],Tabla3[],22,FALSE),"#N/A")))</f>
        <v/>
      </c>
      <c r="I410" s="81"/>
      <c r="J410" s="81"/>
      <c r="K410" s="75"/>
      <c r="L410" s="10" t="str">
        <f>IF(Tabla1[[#This Row],[Nombre del Contrato]]="","",IF(VLOOKUP(Tabla1[[#This Row],[Nombre del Contrato]],Tabla3[],6,FALSE)="","#N/A",IFERROR(VLOOKUP(Tabla1[[#This Row],[Nombre del Contrato]],Tabla3[],6,FALSE),"#N/A")))</f>
        <v/>
      </c>
      <c r="M410" s="55" t="str">
        <f>IF(Tabla1[[#This Row],[Nombre del Contrato]]="","",IF(VLOOKUP(Tabla1[[#This Row],[Nombre del Contrato]],Tabla3[],19,FALSE)="","#N/A",IFERROR(VLOOKUP(Tabla1[[#This Row],[Nombre del Contrato]],Tabla3[],19,FALSE),"#N/A")))</f>
        <v/>
      </c>
      <c r="N410" s="75"/>
      <c r="O410" s="75"/>
      <c r="P410" s="75"/>
      <c r="Q410" s="75"/>
      <c r="R410" s="75"/>
      <c r="S410" s="75"/>
      <c r="T410" s="75"/>
      <c r="U410" s="75"/>
      <c r="V410" s="75"/>
      <c r="W410" s="75"/>
      <c r="X410" s="75"/>
      <c r="Y410" s="75"/>
      <c r="Z410" s="75"/>
      <c r="AA410" s="75"/>
      <c r="AB410" s="75"/>
      <c r="AC410" s="75"/>
      <c r="AD410" s="75" t="str">
        <f>IF(SUM(Tabla1[[#This Row],[Primera Infancia]:[Adulto Mayor]])=0,"",SUM(Tabla1[[#This Row],[Primera Infancia]:[Adulto Mayor]]))</f>
        <v/>
      </c>
      <c r="AE410" s="75"/>
      <c r="AF410" s="75"/>
      <c r="AG410" s="10"/>
      <c r="AH410" s="10"/>
      <c r="AI410" s="88"/>
      <c r="AJ410" s="88"/>
      <c r="AK410" s="88"/>
      <c r="AL410" s="88"/>
      <c r="AM410" s="88"/>
      <c r="AN410" s="75"/>
      <c r="AO410" s="89"/>
      <c r="AP410" s="93"/>
      <c r="AQ410" s="84"/>
    </row>
    <row r="411" spans="2:43" ht="39.950000000000003" customHeight="1" thickTop="1" thickBot="1" x14ac:dyDescent="0.3">
      <c r="B411" s="78"/>
      <c r="C411" s="75"/>
      <c r="D411" s="75"/>
      <c r="E411" s="75"/>
      <c r="F411" s="10" t="str">
        <f>IF(Tabla1[[#This Row],[Nombre del Contrato]]="","",IF(VLOOKUP(Tabla1[[#This Row],[Nombre del Contrato]],Tabla3[],31,FALSE)="","#N/A",IFERROR(VLOOKUP(Tabla1[[#This Row],[Nombre del Contrato]],Tabla3[],31,FALSE),"#N/A")))</f>
        <v/>
      </c>
      <c r="G411" s="10" t="str">
        <f>IF(Tabla1[[#This Row],[Nombre del Contrato]]="","",IF(VLOOKUP(Tabla1[[#This Row],[Nombre del Contrato]],Tabla3[],20,FALSE)="","#N/A",IFERROR(VLOOKUP(Tabla1[[#This Row],[Nombre del Contrato]],Tabla3[],20,FALSE),"#N/A")))</f>
        <v/>
      </c>
      <c r="H411" s="47" t="str">
        <f>IF(Tabla1[[#This Row],[Nombre del Contrato]]="","",IF(VLOOKUP(Tabla1[[#This Row],[Nombre del Contrato]],Tabla3[],22,FALSE)="","#N/A",IFERROR(VLOOKUP(Tabla1[[#This Row],[Nombre del Contrato]],Tabla3[],22,FALSE),"#N/A")))</f>
        <v/>
      </c>
      <c r="I411" s="81"/>
      <c r="J411" s="81"/>
      <c r="K411" s="75"/>
      <c r="L411" s="10" t="str">
        <f>IF(Tabla1[[#This Row],[Nombre del Contrato]]="","",IF(VLOOKUP(Tabla1[[#This Row],[Nombre del Contrato]],Tabla3[],6,FALSE)="","#N/A",IFERROR(VLOOKUP(Tabla1[[#This Row],[Nombre del Contrato]],Tabla3[],6,FALSE),"#N/A")))</f>
        <v/>
      </c>
      <c r="M411" s="55" t="str">
        <f>IF(Tabla1[[#This Row],[Nombre del Contrato]]="","",IF(VLOOKUP(Tabla1[[#This Row],[Nombre del Contrato]],Tabla3[],19,FALSE)="","#N/A",IFERROR(VLOOKUP(Tabla1[[#This Row],[Nombre del Contrato]],Tabla3[],19,FALSE),"#N/A")))</f>
        <v/>
      </c>
      <c r="N411" s="75"/>
      <c r="O411" s="75"/>
      <c r="P411" s="75"/>
      <c r="Q411" s="75"/>
      <c r="R411" s="75"/>
      <c r="S411" s="75"/>
      <c r="T411" s="75"/>
      <c r="U411" s="75"/>
      <c r="V411" s="75"/>
      <c r="W411" s="75"/>
      <c r="X411" s="75"/>
      <c r="Y411" s="75"/>
      <c r="Z411" s="75"/>
      <c r="AA411" s="75"/>
      <c r="AB411" s="75"/>
      <c r="AC411" s="75"/>
      <c r="AD411" s="75" t="str">
        <f>IF(SUM(Tabla1[[#This Row],[Primera Infancia]:[Adulto Mayor]])=0,"",SUM(Tabla1[[#This Row],[Primera Infancia]:[Adulto Mayor]]))</f>
        <v/>
      </c>
      <c r="AE411" s="75"/>
      <c r="AF411" s="75"/>
      <c r="AG411" s="10"/>
      <c r="AH411" s="10"/>
      <c r="AI411" s="88"/>
      <c r="AJ411" s="88"/>
      <c r="AK411" s="88"/>
      <c r="AL411" s="88"/>
      <c r="AM411" s="88"/>
      <c r="AN411" s="75"/>
      <c r="AO411" s="89"/>
      <c r="AP411" s="93"/>
      <c r="AQ411" s="84"/>
    </row>
    <row r="412" spans="2:43" ht="39.950000000000003" customHeight="1" thickTop="1" thickBot="1" x14ac:dyDescent="0.3">
      <c r="B412" s="78"/>
      <c r="C412" s="75"/>
      <c r="D412" s="75"/>
      <c r="E412" s="75"/>
      <c r="F412" s="10" t="str">
        <f>IF(Tabla1[[#This Row],[Nombre del Contrato]]="","",IF(VLOOKUP(Tabla1[[#This Row],[Nombre del Contrato]],Tabla3[],31,FALSE)="","#N/A",IFERROR(VLOOKUP(Tabla1[[#This Row],[Nombre del Contrato]],Tabla3[],31,FALSE),"#N/A")))</f>
        <v/>
      </c>
      <c r="G412" s="10" t="str">
        <f>IF(Tabla1[[#This Row],[Nombre del Contrato]]="","",IF(VLOOKUP(Tabla1[[#This Row],[Nombre del Contrato]],Tabla3[],20,FALSE)="","#N/A",IFERROR(VLOOKUP(Tabla1[[#This Row],[Nombre del Contrato]],Tabla3[],20,FALSE),"#N/A")))</f>
        <v/>
      </c>
      <c r="H412" s="47" t="str">
        <f>IF(Tabla1[[#This Row],[Nombre del Contrato]]="","",IF(VLOOKUP(Tabla1[[#This Row],[Nombre del Contrato]],Tabla3[],22,FALSE)="","#N/A",IFERROR(VLOOKUP(Tabla1[[#This Row],[Nombre del Contrato]],Tabla3[],22,FALSE),"#N/A")))</f>
        <v/>
      </c>
      <c r="I412" s="81"/>
      <c r="J412" s="81"/>
      <c r="K412" s="75"/>
      <c r="L412" s="10" t="str">
        <f>IF(Tabla1[[#This Row],[Nombre del Contrato]]="","",IF(VLOOKUP(Tabla1[[#This Row],[Nombre del Contrato]],Tabla3[],6,FALSE)="","#N/A",IFERROR(VLOOKUP(Tabla1[[#This Row],[Nombre del Contrato]],Tabla3[],6,FALSE),"#N/A")))</f>
        <v/>
      </c>
      <c r="M412" s="55" t="str">
        <f>IF(Tabla1[[#This Row],[Nombre del Contrato]]="","",IF(VLOOKUP(Tabla1[[#This Row],[Nombre del Contrato]],Tabla3[],19,FALSE)="","#N/A",IFERROR(VLOOKUP(Tabla1[[#This Row],[Nombre del Contrato]],Tabla3[],19,FALSE),"#N/A")))</f>
        <v/>
      </c>
      <c r="N412" s="75"/>
      <c r="O412" s="75"/>
      <c r="P412" s="75"/>
      <c r="Q412" s="75"/>
      <c r="R412" s="75"/>
      <c r="S412" s="75"/>
      <c r="T412" s="75"/>
      <c r="U412" s="75"/>
      <c r="V412" s="75"/>
      <c r="W412" s="75"/>
      <c r="X412" s="75"/>
      <c r="Y412" s="75"/>
      <c r="Z412" s="75"/>
      <c r="AA412" s="75"/>
      <c r="AB412" s="75"/>
      <c r="AC412" s="75"/>
      <c r="AD412" s="75" t="str">
        <f>IF(SUM(Tabla1[[#This Row],[Primera Infancia]:[Adulto Mayor]])=0,"",SUM(Tabla1[[#This Row],[Primera Infancia]:[Adulto Mayor]]))</f>
        <v/>
      </c>
      <c r="AE412" s="75"/>
      <c r="AF412" s="75"/>
      <c r="AG412" s="10"/>
      <c r="AH412" s="10"/>
      <c r="AI412" s="88"/>
      <c r="AJ412" s="88"/>
      <c r="AK412" s="88"/>
      <c r="AL412" s="88"/>
      <c r="AM412" s="88"/>
      <c r="AN412" s="75"/>
      <c r="AO412" s="89"/>
      <c r="AP412" s="93"/>
      <c r="AQ412" s="84"/>
    </row>
    <row r="413" spans="2:43" ht="39.950000000000003" customHeight="1" thickTop="1" thickBot="1" x14ac:dyDescent="0.3">
      <c r="B413" s="78"/>
      <c r="C413" s="75"/>
      <c r="D413" s="75"/>
      <c r="E413" s="75"/>
      <c r="F413" s="10" t="str">
        <f>IF(Tabla1[[#This Row],[Nombre del Contrato]]="","",IF(VLOOKUP(Tabla1[[#This Row],[Nombre del Contrato]],Tabla3[],31,FALSE)="","#N/A",IFERROR(VLOOKUP(Tabla1[[#This Row],[Nombre del Contrato]],Tabla3[],31,FALSE),"#N/A")))</f>
        <v/>
      </c>
      <c r="G413" s="10" t="str">
        <f>IF(Tabla1[[#This Row],[Nombre del Contrato]]="","",IF(VLOOKUP(Tabla1[[#This Row],[Nombre del Contrato]],Tabla3[],20,FALSE)="","#N/A",IFERROR(VLOOKUP(Tabla1[[#This Row],[Nombre del Contrato]],Tabla3[],20,FALSE),"#N/A")))</f>
        <v/>
      </c>
      <c r="H413" s="47" t="str">
        <f>IF(Tabla1[[#This Row],[Nombre del Contrato]]="","",IF(VLOOKUP(Tabla1[[#This Row],[Nombre del Contrato]],Tabla3[],22,FALSE)="","#N/A",IFERROR(VLOOKUP(Tabla1[[#This Row],[Nombre del Contrato]],Tabla3[],22,FALSE),"#N/A")))</f>
        <v/>
      </c>
      <c r="I413" s="81"/>
      <c r="J413" s="81"/>
      <c r="K413" s="75"/>
      <c r="L413" s="10" t="str">
        <f>IF(Tabla1[[#This Row],[Nombre del Contrato]]="","",IF(VLOOKUP(Tabla1[[#This Row],[Nombre del Contrato]],Tabla3[],6,FALSE)="","#N/A",IFERROR(VLOOKUP(Tabla1[[#This Row],[Nombre del Contrato]],Tabla3[],6,FALSE),"#N/A")))</f>
        <v/>
      </c>
      <c r="M413" s="55" t="str">
        <f>IF(Tabla1[[#This Row],[Nombre del Contrato]]="","",IF(VLOOKUP(Tabla1[[#This Row],[Nombre del Contrato]],Tabla3[],19,FALSE)="","#N/A",IFERROR(VLOOKUP(Tabla1[[#This Row],[Nombre del Contrato]],Tabla3[],19,FALSE),"#N/A")))</f>
        <v/>
      </c>
      <c r="N413" s="75"/>
      <c r="O413" s="75"/>
      <c r="P413" s="75"/>
      <c r="Q413" s="75"/>
      <c r="R413" s="75"/>
      <c r="S413" s="75"/>
      <c r="T413" s="75"/>
      <c r="U413" s="75"/>
      <c r="V413" s="75"/>
      <c r="W413" s="75"/>
      <c r="X413" s="75"/>
      <c r="Y413" s="75"/>
      <c r="Z413" s="75"/>
      <c r="AA413" s="75"/>
      <c r="AB413" s="75"/>
      <c r="AC413" s="75"/>
      <c r="AD413" s="75" t="str">
        <f>IF(SUM(Tabla1[[#This Row],[Primera Infancia]:[Adulto Mayor]])=0,"",SUM(Tabla1[[#This Row],[Primera Infancia]:[Adulto Mayor]]))</f>
        <v/>
      </c>
      <c r="AE413" s="75"/>
      <c r="AF413" s="75"/>
      <c r="AG413" s="10"/>
      <c r="AH413" s="10"/>
      <c r="AI413" s="88"/>
      <c r="AJ413" s="88"/>
      <c r="AK413" s="88"/>
      <c r="AL413" s="88"/>
      <c r="AM413" s="88"/>
      <c r="AN413" s="75"/>
      <c r="AO413" s="89"/>
      <c r="AP413" s="93"/>
      <c r="AQ413" s="84"/>
    </row>
    <row r="414" spans="2:43" ht="39.950000000000003" customHeight="1" thickTop="1" thickBot="1" x14ac:dyDescent="0.3">
      <c r="B414" s="78"/>
      <c r="C414" s="75"/>
      <c r="D414" s="75"/>
      <c r="E414" s="75"/>
      <c r="F414" s="10" t="str">
        <f>IF(Tabla1[[#This Row],[Nombre del Contrato]]="","",IF(VLOOKUP(Tabla1[[#This Row],[Nombre del Contrato]],Tabla3[],31,FALSE)="","#N/A",IFERROR(VLOOKUP(Tabla1[[#This Row],[Nombre del Contrato]],Tabla3[],31,FALSE),"#N/A")))</f>
        <v/>
      </c>
      <c r="G414" s="10" t="str">
        <f>IF(Tabla1[[#This Row],[Nombre del Contrato]]="","",IF(VLOOKUP(Tabla1[[#This Row],[Nombre del Contrato]],Tabla3[],20,FALSE)="","#N/A",IFERROR(VLOOKUP(Tabla1[[#This Row],[Nombre del Contrato]],Tabla3[],20,FALSE),"#N/A")))</f>
        <v/>
      </c>
      <c r="H414" s="47" t="str">
        <f>IF(Tabla1[[#This Row],[Nombre del Contrato]]="","",IF(VLOOKUP(Tabla1[[#This Row],[Nombre del Contrato]],Tabla3[],22,FALSE)="","#N/A",IFERROR(VLOOKUP(Tabla1[[#This Row],[Nombre del Contrato]],Tabla3[],22,FALSE),"#N/A")))</f>
        <v/>
      </c>
      <c r="I414" s="81"/>
      <c r="J414" s="81"/>
      <c r="K414" s="75"/>
      <c r="L414" s="10" t="str">
        <f>IF(Tabla1[[#This Row],[Nombre del Contrato]]="","",IF(VLOOKUP(Tabla1[[#This Row],[Nombre del Contrato]],Tabla3[],6,FALSE)="","#N/A",IFERROR(VLOOKUP(Tabla1[[#This Row],[Nombre del Contrato]],Tabla3[],6,FALSE),"#N/A")))</f>
        <v/>
      </c>
      <c r="M414" s="55" t="str">
        <f>IF(Tabla1[[#This Row],[Nombre del Contrato]]="","",IF(VLOOKUP(Tabla1[[#This Row],[Nombre del Contrato]],Tabla3[],19,FALSE)="","#N/A",IFERROR(VLOOKUP(Tabla1[[#This Row],[Nombre del Contrato]],Tabla3[],19,FALSE),"#N/A")))</f>
        <v/>
      </c>
      <c r="N414" s="75"/>
      <c r="O414" s="75"/>
      <c r="P414" s="75"/>
      <c r="Q414" s="75"/>
      <c r="R414" s="75"/>
      <c r="S414" s="75"/>
      <c r="T414" s="75"/>
      <c r="U414" s="75"/>
      <c r="V414" s="75"/>
      <c r="W414" s="75"/>
      <c r="X414" s="75"/>
      <c r="Y414" s="75"/>
      <c r="Z414" s="75"/>
      <c r="AA414" s="75"/>
      <c r="AB414" s="75"/>
      <c r="AC414" s="75"/>
      <c r="AD414" s="75" t="str">
        <f>IF(SUM(Tabla1[[#This Row],[Primera Infancia]:[Adulto Mayor]])=0,"",SUM(Tabla1[[#This Row],[Primera Infancia]:[Adulto Mayor]]))</f>
        <v/>
      </c>
      <c r="AE414" s="75"/>
      <c r="AF414" s="75"/>
      <c r="AG414" s="10"/>
      <c r="AH414" s="10"/>
      <c r="AI414" s="88"/>
      <c r="AJ414" s="88"/>
      <c r="AK414" s="88"/>
      <c r="AL414" s="88"/>
      <c r="AM414" s="88"/>
      <c r="AN414" s="75"/>
      <c r="AO414" s="89"/>
      <c r="AP414" s="93"/>
      <c r="AQ414" s="84"/>
    </row>
    <row r="415" spans="2:43" ht="39.950000000000003" customHeight="1" thickTop="1" thickBot="1" x14ac:dyDescent="0.3">
      <c r="B415" s="78"/>
      <c r="C415" s="75"/>
      <c r="D415" s="75"/>
      <c r="E415" s="75"/>
      <c r="F415" s="10" t="str">
        <f>IF(Tabla1[[#This Row],[Nombre del Contrato]]="","",IF(VLOOKUP(Tabla1[[#This Row],[Nombre del Contrato]],Tabla3[],31,FALSE)="","#N/A",IFERROR(VLOOKUP(Tabla1[[#This Row],[Nombre del Contrato]],Tabla3[],31,FALSE),"#N/A")))</f>
        <v/>
      </c>
      <c r="G415" s="10" t="str">
        <f>IF(Tabla1[[#This Row],[Nombre del Contrato]]="","",IF(VLOOKUP(Tabla1[[#This Row],[Nombre del Contrato]],Tabla3[],20,FALSE)="","#N/A",IFERROR(VLOOKUP(Tabla1[[#This Row],[Nombre del Contrato]],Tabla3[],20,FALSE),"#N/A")))</f>
        <v/>
      </c>
      <c r="H415" s="47" t="str">
        <f>IF(Tabla1[[#This Row],[Nombre del Contrato]]="","",IF(VLOOKUP(Tabla1[[#This Row],[Nombre del Contrato]],Tabla3[],22,FALSE)="","#N/A",IFERROR(VLOOKUP(Tabla1[[#This Row],[Nombre del Contrato]],Tabla3[],22,FALSE),"#N/A")))</f>
        <v/>
      </c>
      <c r="I415" s="81"/>
      <c r="J415" s="81"/>
      <c r="K415" s="75"/>
      <c r="L415" s="10" t="str">
        <f>IF(Tabla1[[#This Row],[Nombre del Contrato]]="","",IF(VLOOKUP(Tabla1[[#This Row],[Nombre del Contrato]],Tabla3[],6,FALSE)="","#N/A",IFERROR(VLOOKUP(Tabla1[[#This Row],[Nombre del Contrato]],Tabla3[],6,FALSE),"#N/A")))</f>
        <v/>
      </c>
      <c r="M415" s="55" t="str">
        <f>IF(Tabla1[[#This Row],[Nombre del Contrato]]="","",IF(VLOOKUP(Tabla1[[#This Row],[Nombre del Contrato]],Tabla3[],19,FALSE)="","#N/A",IFERROR(VLOOKUP(Tabla1[[#This Row],[Nombre del Contrato]],Tabla3[],19,FALSE),"#N/A")))</f>
        <v/>
      </c>
      <c r="N415" s="75"/>
      <c r="O415" s="75"/>
      <c r="P415" s="75"/>
      <c r="Q415" s="75"/>
      <c r="R415" s="75"/>
      <c r="S415" s="75"/>
      <c r="T415" s="75"/>
      <c r="U415" s="75"/>
      <c r="V415" s="75"/>
      <c r="W415" s="75"/>
      <c r="X415" s="75"/>
      <c r="Y415" s="75"/>
      <c r="Z415" s="75"/>
      <c r="AA415" s="75"/>
      <c r="AB415" s="75"/>
      <c r="AC415" s="75"/>
      <c r="AD415" s="75" t="str">
        <f>IF(SUM(Tabla1[[#This Row],[Primera Infancia]:[Adulto Mayor]])=0,"",SUM(Tabla1[[#This Row],[Primera Infancia]:[Adulto Mayor]]))</f>
        <v/>
      </c>
      <c r="AE415" s="75"/>
      <c r="AF415" s="75"/>
      <c r="AG415" s="10"/>
      <c r="AH415" s="10"/>
      <c r="AI415" s="88"/>
      <c r="AJ415" s="88"/>
      <c r="AK415" s="88"/>
      <c r="AL415" s="88"/>
      <c r="AM415" s="88"/>
      <c r="AN415" s="75"/>
      <c r="AO415" s="89"/>
      <c r="AP415" s="93"/>
      <c r="AQ415" s="84"/>
    </row>
    <row r="416" spans="2:43" ht="39.950000000000003" customHeight="1" thickTop="1" thickBot="1" x14ac:dyDescent="0.3">
      <c r="B416" s="78"/>
      <c r="C416" s="75"/>
      <c r="D416" s="75"/>
      <c r="E416" s="75"/>
      <c r="F416" s="10" t="str">
        <f>IF(Tabla1[[#This Row],[Nombre del Contrato]]="","",IF(VLOOKUP(Tabla1[[#This Row],[Nombre del Contrato]],Tabla3[],31,FALSE)="","#N/A",IFERROR(VLOOKUP(Tabla1[[#This Row],[Nombre del Contrato]],Tabla3[],31,FALSE),"#N/A")))</f>
        <v/>
      </c>
      <c r="G416" s="10" t="str">
        <f>IF(Tabla1[[#This Row],[Nombre del Contrato]]="","",IF(VLOOKUP(Tabla1[[#This Row],[Nombre del Contrato]],Tabla3[],20,FALSE)="","#N/A",IFERROR(VLOOKUP(Tabla1[[#This Row],[Nombre del Contrato]],Tabla3[],20,FALSE),"#N/A")))</f>
        <v/>
      </c>
      <c r="H416" s="47" t="str">
        <f>IF(Tabla1[[#This Row],[Nombre del Contrato]]="","",IF(VLOOKUP(Tabla1[[#This Row],[Nombre del Contrato]],Tabla3[],22,FALSE)="","#N/A",IFERROR(VLOOKUP(Tabla1[[#This Row],[Nombre del Contrato]],Tabla3[],22,FALSE),"#N/A")))</f>
        <v/>
      </c>
      <c r="I416" s="81"/>
      <c r="J416" s="81"/>
      <c r="K416" s="75"/>
      <c r="L416" s="10" t="str">
        <f>IF(Tabla1[[#This Row],[Nombre del Contrato]]="","",IF(VLOOKUP(Tabla1[[#This Row],[Nombre del Contrato]],Tabla3[],6,FALSE)="","#N/A",IFERROR(VLOOKUP(Tabla1[[#This Row],[Nombre del Contrato]],Tabla3[],6,FALSE),"#N/A")))</f>
        <v/>
      </c>
      <c r="M416" s="55" t="str">
        <f>IF(Tabla1[[#This Row],[Nombre del Contrato]]="","",IF(VLOOKUP(Tabla1[[#This Row],[Nombre del Contrato]],Tabla3[],19,FALSE)="","#N/A",IFERROR(VLOOKUP(Tabla1[[#This Row],[Nombre del Contrato]],Tabla3[],19,FALSE),"#N/A")))</f>
        <v/>
      </c>
      <c r="N416" s="75"/>
      <c r="O416" s="75"/>
      <c r="P416" s="75"/>
      <c r="Q416" s="75"/>
      <c r="R416" s="75"/>
      <c r="S416" s="75"/>
      <c r="T416" s="75"/>
      <c r="U416" s="75"/>
      <c r="V416" s="75"/>
      <c r="W416" s="75"/>
      <c r="X416" s="75"/>
      <c r="Y416" s="75"/>
      <c r="Z416" s="75"/>
      <c r="AA416" s="75"/>
      <c r="AB416" s="75"/>
      <c r="AC416" s="75"/>
      <c r="AD416" s="75" t="str">
        <f>IF(SUM(Tabla1[[#This Row],[Primera Infancia]:[Adulto Mayor]])=0,"",SUM(Tabla1[[#This Row],[Primera Infancia]:[Adulto Mayor]]))</f>
        <v/>
      </c>
      <c r="AE416" s="75"/>
      <c r="AF416" s="75"/>
      <c r="AG416" s="10"/>
      <c r="AH416" s="10"/>
      <c r="AI416" s="88"/>
      <c r="AJ416" s="88"/>
      <c r="AK416" s="88"/>
      <c r="AL416" s="88"/>
      <c r="AM416" s="88"/>
      <c r="AN416" s="75"/>
      <c r="AO416" s="89"/>
      <c r="AP416" s="93"/>
      <c r="AQ416" s="84"/>
    </row>
    <row r="417" spans="2:43" ht="39.950000000000003" customHeight="1" thickTop="1" thickBot="1" x14ac:dyDescent="0.3">
      <c r="B417" s="78"/>
      <c r="C417" s="75"/>
      <c r="D417" s="75"/>
      <c r="E417" s="75"/>
      <c r="F417" s="10" t="str">
        <f>IF(Tabla1[[#This Row],[Nombre del Contrato]]="","",IF(VLOOKUP(Tabla1[[#This Row],[Nombre del Contrato]],Tabla3[],31,FALSE)="","#N/A",IFERROR(VLOOKUP(Tabla1[[#This Row],[Nombre del Contrato]],Tabla3[],31,FALSE),"#N/A")))</f>
        <v/>
      </c>
      <c r="G417" s="10" t="str">
        <f>IF(Tabla1[[#This Row],[Nombre del Contrato]]="","",IF(VLOOKUP(Tabla1[[#This Row],[Nombre del Contrato]],Tabla3[],20,FALSE)="","#N/A",IFERROR(VLOOKUP(Tabla1[[#This Row],[Nombre del Contrato]],Tabla3[],20,FALSE),"#N/A")))</f>
        <v/>
      </c>
      <c r="H417" s="47" t="str">
        <f>IF(Tabla1[[#This Row],[Nombre del Contrato]]="","",IF(VLOOKUP(Tabla1[[#This Row],[Nombre del Contrato]],Tabla3[],22,FALSE)="","#N/A",IFERROR(VLOOKUP(Tabla1[[#This Row],[Nombre del Contrato]],Tabla3[],22,FALSE),"#N/A")))</f>
        <v/>
      </c>
      <c r="I417" s="81"/>
      <c r="J417" s="81"/>
      <c r="K417" s="75"/>
      <c r="L417" s="10" t="str">
        <f>IF(Tabla1[[#This Row],[Nombre del Contrato]]="","",IF(VLOOKUP(Tabla1[[#This Row],[Nombre del Contrato]],Tabla3[],6,FALSE)="","#N/A",IFERROR(VLOOKUP(Tabla1[[#This Row],[Nombre del Contrato]],Tabla3[],6,FALSE),"#N/A")))</f>
        <v/>
      </c>
      <c r="M417" s="55" t="str">
        <f>IF(Tabla1[[#This Row],[Nombre del Contrato]]="","",IF(VLOOKUP(Tabla1[[#This Row],[Nombre del Contrato]],Tabla3[],19,FALSE)="","#N/A",IFERROR(VLOOKUP(Tabla1[[#This Row],[Nombre del Contrato]],Tabla3[],19,FALSE),"#N/A")))</f>
        <v/>
      </c>
      <c r="N417" s="75"/>
      <c r="O417" s="75"/>
      <c r="P417" s="75"/>
      <c r="Q417" s="75"/>
      <c r="R417" s="75"/>
      <c r="S417" s="75"/>
      <c r="T417" s="75"/>
      <c r="U417" s="75"/>
      <c r="V417" s="75"/>
      <c r="W417" s="75"/>
      <c r="X417" s="75"/>
      <c r="Y417" s="75"/>
      <c r="Z417" s="75"/>
      <c r="AA417" s="75"/>
      <c r="AB417" s="75"/>
      <c r="AC417" s="75"/>
      <c r="AD417" s="75" t="str">
        <f>IF(SUM(Tabla1[[#This Row],[Primera Infancia]:[Adulto Mayor]])=0,"",SUM(Tabla1[[#This Row],[Primera Infancia]:[Adulto Mayor]]))</f>
        <v/>
      </c>
      <c r="AE417" s="75"/>
      <c r="AF417" s="75"/>
      <c r="AG417" s="10"/>
      <c r="AH417" s="10"/>
      <c r="AI417" s="88"/>
      <c r="AJ417" s="88"/>
      <c r="AK417" s="88"/>
      <c r="AL417" s="88"/>
      <c r="AM417" s="88"/>
      <c r="AN417" s="75"/>
      <c r="AO417" s="89"/>
      <c r="AP417" s="93"/>
      <c r="AQ417" s="84"/>
    </row>
    <row r="418" spans="2:43" ht="39.950000000000003" customHeight="1" thickTop="1" thickBot="1" x14ac:dyDescent="0.3">
      <c r="B418" s="78"/>
      <c r="C418" s="75"/>
      <c r="D418" s="75"/>
      <c r="E418" s="75"/>
      <c r="F418" s="10" t="str">
        <f>IF(Tabla1[[#This Row],[Nombre del Contrato]]="","",IF(VLOOKUP(Tabla1[[#This Row],[Nombre del Contrato]],Tabla3[],31,FALSE)="","#N/A",IFERROR(VLOOKUP(Tabla1[[#This Row],[Nombre del Contrato]],Tabla3[],31,FALSE),"#N/A")))</f>
        <v/>
      </c>
      <c r="G418" s="10" t="str">
        <f>IF(Tabla1[[#This Row],[Nombre del Contrato]]="","",IF(VLOOKUP(Tabla1[[#This Row],[Nombre del Contrato]],Tabla3[],20,FALSE)="","#N/A",IFERROR(VLOOKUP(Tabla1[[#This Row],[Nombre del Contrato]],Tabla3[],20,FALSE),"#N/A")))</f>
        <v/>
      </c>
      <c r="H418" s="47" t="str">
        <f>IF(Tabla1[[#This Row],[Nombre del Contrato]]="","",IF(VLOOKUP(Tabla1[[#This Row],[Nombre del Contrato]],Tabla3[],22,FALSE)="","#N/A",IFERROR(VLOOKUP(Tabla1[[#This Row],[Nombre del Contrato]],Tabla3[],22,FALSE),"#N/A")))</f>
        <v/>
      </c>
      <c r="I418" s="81"/>
      <c r="J418" s="81"/>
      <c r="K418" s="75"/>
      <c r="L418" s="10" t="str">
        <f>IF(Tabla1[[#This Row],[Nombre del Contrato]]="","",IF(VLOOKUP(Tabla1[[#This Row],[Nombre del Contrato]],Tabla3[],6,FALSE)="","#N/A",IFERROR(VLOOKUP(Tabla1[[#This Row],[Nombre del Contrato]],Tabla3[],6,FALSE),"#N/A")))</f>
        <v/>
      </c>
      <c r="M418" s="55" t="str">
        <f>IF(Tabla1[[#This Row],[Nombre del Contrato]]="","",IF(VLOOKUP(Tabla1[[#This Row],[Nombre del Contrato]],Tabla3[],19,FALSE)="","#N/A",IFERROR(VLOOKUP(Tabla1[[#This Row],[Nombre del Contrato]],Tabla3[],19,FALSE),"#N/A")))</f>
        <v/>
      </c>
      <c r="N418" s="75"/>
      <c r="O418" s="75"/>
      <c r="P418" s="75"/>
      <c r="Q418" s="75"/>
      <c r="R418" s="75"/>
      <c r="S418" s="75"/>
      <c r="T418" s="75"/>
      <c r="U418" s="75"/>
      <c r="V418" s="75"/>
      <c r="W418" s="75"/>
      <c r="X418" s="75"/>
      <c r="Y418" s="75"/>
      <c r="Z418" s="75"/>
      <c r="AA418" s="75"/>
      <c r="AB418" s="75"/>
      <c r="AC418" s="75"/>
      <c r="AD418" s="75" t="str">
        <f>IF(SUM(Tabla1[[#This Row],[Primera Infancia]:[Adulto Mayor]])=0,"",SUM(Tabla1[[#This Row],[Primera Infancia]:[Adulto Mayor]]))</f>
        <v/>
      </c>
      <c r="AE418" s="75"/>
      <c r="AF418" s="75"/>
      <c r="AG418" s="10"/>
      <c r="AH418" s="10"/>
      <c r="AI418" s="88"/>
      <c r="AJ418" s="88"/>
      <c r="AK418" s="88"/>
      <c r="AL418" s="88"/>
      <c r="AM418" s="88"/>
      <c r="AN418" s="75"/>
      <c r="AO418" s="89"/>
      <c r="AP418" s="93"/>
      <c r="AQ418" s="84"/>
    </row>
    <row r="419" spans="2:43" ht="39.950000000000003" customHeight="1" thickTop="1" thickBot="1" x14ac:dyDescent="0.3">
      <c r="B419" s="78"/>
      <c r="C419" s="75"/>
      <c r="D419" s="75"/>
      <c r="E419" s="75"/>
      <c r="F419" s="10" t="str">
        <f>IF(Tabla1[[#This Row],[Nombre del Contrato]]="","",IF(VLOOKUP(Tabla1[[#This Row],[Nombre del Contrato]],Tabla3[],31,FALSE)="","#N/A",IFERROR(VLOOKUP(Tabla1[[#This Row],[Nombre del Contrato]],Tabla3[],31,FALSE),"#N/A")))</f>
        <v/>
      </c>
      <c r="G419" s="10" t="str">
        <f>IF(Tabla1[[#This Row],[Nombre del Contrato]]="","",IF(VLOOKUP(Tabla1[[#This Row],[Nombre del Contrato]],Tabla3[],20,FALSE)="","#N/A",IFERROR(VLOOKUP(Tabla1[[#This Row],[Nombre del Contrato]],Tabla3[],20,FALSE),"#N/A")))</f>
        <v/>
      </c>
      <c r="H419" s="47" t="str">
        <f>IF(Tabla1[[#This Row],[Nombre del Contrato]]="","",IF(VLOOKUP(Tabla1[[#This Row],[Nombre del Contrato]],Tabla3[],22,FALSE)="","#N/A",IFERROR(VLOOKUP(Tabla1[[#This Row],[Nombre del Contrato]],Tabla3[],22,FALSE),"#N/A")))</f>
        <v/>
      </c>
      <c r="I419" s="81"/>
      <c r="J419" s="81"/>
      <c r="K419" s="75"/>
      <c r="L419" s="10" t="str">
        <f>IF(Tabla1[[#This Row],[Nombre del Contrato]]="","",IF(VLOOKUP(Tabla1[[#This Row],[Nombre del Contrato]],Tabla3[],6,FALSE)="","#N/A",IFERROR(VLOOKUP(Tabla1[[#This Row],[Nombre del Contrato]],Tabla3[],6,FALSE),"#N/A")))</f>
        <v/>
      </c>
      <c r="M419" s="55" t="str">
        <f>IF(Tabla1[[#This Row],[Nombre del Contrato]]="","",IF(VLOOKUP(Tabla1[[#This Row],[Nombre del Contrato]],Tabla3[],19,FALSE)="","#N/A",IFERROR(VLOOKUP(Tabla1[[#This Row],[Nombre del Contrato]],Tabla3[],19,FALSE),"#N/A")))</f>
        <v/>
      </c>
      <c r="N419" s="75"/>
      <c r="O419" s="75"/>
      <c r="P419" s="75"/>
      <c r="Q419" s="75"/>
      <c r="R419" s="75"/>
      <c r="S419" s="75"/>
      <c r="T419" s="75"/>
      <c r="U419" s="75"/>
      <c r="V419" s="75"/>
      <c r="W419" s="75"/>
      <c r="X419" s="75"/>
      <c r="Y419" s="75"/>
      <c r="Z419" s="75"/>
      <c r="AA419" s="75"/>
      <c r="AB419" s="75"/>
      <c r="AC419" s="75"/>
      <c r="AD419" s="75" t="str">
        <f>IF(SUM(Tabla1[[#This Row],[Primera Infancia]:[Adulto Mayor]])=0,"",SUM(Tabla1[[#This Row],[Primera Infancia]:[Adulto Mayor]]))</f>
        <v/>
      </c>
      <c r="AE419" s="75"/>
      <c r="AF419" s="75"/>
      <c r="AG419" s="10"/>
      <c r="AH419" s="10"/>
      <c r="AI419" s="88"/>
      <c r="AJ419" s="88"/>
      <c r="AK419" s="88"/>
      <c r="AL419" s="88"/>
      <c r="AM419" s="88"/>
      <c r="AN419" s="75"/>
      <c r="AO419" s="89"/>
      <c r="AP419" s="93"/>
      <c r="AQ419" s="84"/>
    </row>
    <row r="420" spans="2:43" ht="39.950000000000003" customHeight="1" thickTop="1" thickBot="1" x14ac:dyDescent="0.3">
      <c r="B420" s="78"/>
      <c r="C420" s="75"/>
      <c r="D420" s="75"/>
      <c r="E420" s="75"/>
      <c r="F420" s="10" t="str">
        <f>IF(Tabla1[[#This Row],[Nombre del Contrato]]="","",IF(VLOOKUP(Tabla1[[#This Row],[Nombre del Contrato]],Tabla3[],31,FALSE)="","#N/A",IFERROR(VLOOKUP(Tabla1[[#This Row],[Nombre del Contrato]],Tabla3[],31,FALSE),"#N/A")))</f>
        <v/>
      </c>
      <c r="G420" s="10" t="str">
        <f>IF(Tabla1[[#This Row],[Nombre del Contrato]]="","",IF(VLOOKUP(Tabla1[[#This Row],[Nombre del Contrato]],Tabla3[],20,FALSE)="","#N/A",IFERROR(VLOOKUP(Tabla1[[#This Row],[Nombre del Contrato]],Tabla3[],20,FALSE),"#N/A")))</f>
        <v/>
      </c>
      <c r="H420" s="47" t="str">
        <f>IF(Tabla1[[#This Row],[Nombre del Contrato]]="","",IF(VLOOKUP(Tabla1[[#This Row],[Nombre del Contrato]],Tabla3[],22,FALSE)="","#N/A",IFERROR(VLOOKUP(Tabla1[[#This Row],[Nombre del Contrato]],Tabla3[],22,FALSE),"#N/A")))</f>
        <v/>
      </c>
      <c r="I420" s="81"/>
      <c r="J420" s="81"/>
      <c r="K420" s="75"/>
      <c r="L420" s="10" t="str">
        <f>IF(Tabla1[[#This Row],[Nombre del Contrato]]="","",IF(VLOOKUP(Tabla1[[#This Row],[Nombre del Contrato]],Tabla3[],6,FALSE)="","#N/A",IFERROR(VLOOKUP(Tabla1[[#This Row],[Nombre del Contrato]],Tabla3[],6,FALSE),"#N/A")))</f>
        <v/>
      </c>
      <c r="M420" s="55" t="str">
        <f>IF(Tabla1[[#This Row],[Nombre del Contrato]]="","",IF(VLOOKUP(Tabla1[[#This Row],[Nombre del Contrato]],Tabla3[],19,FALSE)="","#N/A",IFERROR(VLOOKUP(Tabla1[[#This Row],[Nombre del Contrato]],Tabla3[],19,FALSE),"#N/A")))</f>
        <v/>
      </c>
      <c r="N420" s="75"/>
      <c r="O420" s="75"/>
      <c r="P420" s="75"/>
      <c r="Q420" s="75"/>
      <c r="R420" s="75"/>
      <c r="S420" s="75"/>
      <c r="T420" s="75"/>
      <c r="U420" s="75"/>
      <c r="V420" s="75"/>
      <c r="W420" s="75"/>
      <c r="X420" s="75"/>
      <c r="Y420" s="75"/>
      <c r="Z420" s="75"/>
      <c r="AA420" s="75"/>
      <c r="AB420" s="75"/>
      <c r="AC420" s="75"/>
      <c r="AD420" s="75" t="str">
        <f>IF(SUM(Tabla1[[#This Row],[Primera Infancia]:[Adulto Mayor]])=0,"",SUM(Tabla1[[#This Row],[Primera Infancia]:[Adulto Mayor]]))</f>
        <v/>
      </c>
      <c r="AE420" s="75"/>
      <c r="AF420" s="75"/>
      <c r="AG420" s="10"/>
      <c r="AH420" s="10"/>
      <c r="AI420" s="88"/>
      <c r="AJ420" s="88"/>
      <c r="AK420" s="88"/>
      <c r="AL420" s="88"/>
      <c r="AM420" s="88"/>
      <c r="AN420" s="75"/>
      <c r="AO420" s="89"/>
      <c r="AP420" s="93"/>
      <c r="AQ420" s="84"/>
    </row>
    <row r="421" spans="2:43" ht="39.950000000000003" customHeight="1" thickTop="1" thickBot="1" x14ac:dyDescent="0.3">
      <c r="B421" s="78"/>
      <c r="C421" s="75"/>
      <c r="D421" s="75"/>
      <c r="E421" s="75"/>
      <c r="F421" s="10" t="str">
        <f>IF(Tabla1[[#This Row],[Nombre del Contrato]]="","",IF(VLOOKUP(Tabla1[[#This Row],[Nombre del Contrato]],Tabla3[],31,FALSE)="","#N/A",IFERROR(VLOOKUP(Tabla1[[#This Row],[Nombre del Contrato]],Tabla3[],31,FALSE),"#N/A")))</f>
        <v/>
      </c>
      <c r="G421" s="10" t="str">
        <f>IF(Tabla1[[#This Row],[Nombre del Contrato]]="","",IF(VLOOKUP(Tabla1[[#This Row],[Nombre del Contrato]],Tabla3[],20,FALSE)="","#N/A",IFERROR(VLOOKUP(Tabla1[[#This Row],[Nombre del Contrato]],Tabla3[],20,FALSE),"#N/A")))</f>
        <v/>
      </c>
      <c r="H421" s="47" t="str">
        <f>IF(Tabla1[[#This Row],[Nombre del Contrato]]="","",IF(VLOOKUP(Tabla1[[#This Row],[Nombre del Contrato]],Tabla3[],22,FALSE)="","#N/A",IFERROR(VLOOKUP(Tabla1[[#This Row],[Nombre del Contrato]],Tabla3[],22,FALSE),"#N/A")))</f>
        <v/>
      </c>
      <c r="I421" s="81"/>
      <c r="J421" s="81"/>
      <c r="K421" s="75"/>
      <c r="L421" s="10" t="str">
        <f>IF(Tabla1[[#This Row],[Nombre del Contrato]]="","",IF(VLOOKUP(Tabla1[[#This Row],[Nombre del Contrato]],Tabla3[],6,FALSE)="","#N/A",IFERROR(VLOOKUP(Tabla1[[#This Row],[Nombre del Contrato]],Tabla3[],6,FALSE),"#N/A")))</f>
        <v/>
      </c>
      <c r="M421" s="55" t="str">
        <f>IF(Tabla1[[#This Row],[Nombre del Contrato]]="","",IF(VLOOKUP(Tabla1[[#This Row],[Nombre del Contrato]],Tabla3[],19,FALSE)="","#N/A",IFERROR(VLOOKUP(Tabla1[[#This Row],[Nombre del Contrato]],Tabla3[],19,FALSE),"#N/A")))</f>
        <v/>
      </c>
      <c r="N421" s="75"/>
      <c r="O421" s="75"/>
      <c r="P421" s="75"/>
      <c r="Q421" s="75"/>
      <c r="R421" s="75"/>
      <c r="S421" s="75"/>
      <c r="T421" s="75"/>
      <c r="U421" s="75"/>
      <c r="V421" s="75"/>
      <c r="W421" s="75"/>
      <c r="X421" s="75"/>
      <c r="Y421" s="75"/>
      <c r="Z421" s="75"/>
      <c r="AA421" s="75"/>
      <c r="AB421" s="75"/>
      <c r="AC421" s="75"/>
      <c r="AD421" s="75" t="str">
        <f>IF(SUM(Tabla1[[#This Row],[Primera Infancia]:[Adulto Mayor]])=0,"",SUM(Tabla1[[#This Row],[Primera Infancia]:[Adulto Mayor]]))</f>
        <v/>
      </c>
      <c r="AE421" s="75"/>
      <c r="AF421" s="75"/>
      <c r="AG421" s="10"/>
      <c r="AH421" s="10"/>
      <c r="AI421" s="88"/>
      <c r="AJ421" s="88"/>
      <c r="AK421" s="88"/>
      <c r="AL421" s="88"/>
      <c r="AM421" s="88"/>
      <c r="AN421" s="75"/>
      <c r="AO421" s="89"/>
      <c r="AP421" s="93"/>
      <c r="AQ421" s="84"/>
    </row>
    <row r="422" spans="2:43" ht="39.950000000000003" customHeight="1" thickTop="1" thickBot="1" x14ac:dyDescent="0.3">
      <c r="B422" s="78"/>
      <c r="C422" s="75"/>
      <c r="D422" s="75"/>
      <c r="E422" s="75"/>
      <c r="F422" s="10" t="str">
        <f>IF(Tabla1[[#This Row],[Nombre del Contrato]]="","",IF(VLOOKUP(Tabla1[[#This Row],[Nombre del Contrato]],Tabla3[],31,FALSE)="","#N/A",IFERROR(VLOOKUP(Tabla1[[#This Row],[Nombre del Contrato]],Tabla3[],31,FALSE),"#N/A")))</f>
        <v/>
      </c>
      <c r="G422" s="10" t="str">
        <f>IF(Tabla1[[#This Row],[Nombre del Contrato]]="","",IF(VLOOKUP(Tabla1[[#This Row],[Nombre del Contrato]],Tabla3[],20,FALSE)="","#N/A",IFERROR(VLOOKUP(Tabla1[[#This Row],[Nombre del Contrato]],Tabla3[],20,FALSE),"#N/A")))</f>
        <v/>
      </c>
      <c r="H422" s="47" t="str">
        <f>IF(Tabla1[[#This Row],[Nombre del Contrato]]="","",IF(VLOOKUP(Tabla1[[#This Row],[Nombre del Contrato]],Tabla3[],22,FALSE)="","#N/A",IFERROR(VLOOKUP(Tabla1[[#This Row],[Nombre del Contrato]],Tabla3[],22,FALSE),"#N/A")))</f>
        <v/>
      </c>
      <c r="I422" s="81"/>
      <c r="J422" s="81"/>
      <c r="K422" s="75"/>
      <c r="L422" s="10" t="str">
        <f>IF(Tabla1[[#This Row],[Nombre del Contrato]]="","",IF(VLOOKUP(Tabla1[[#This Row],[Nombre del Contrato]],Tabla3[],6,FALSE)="","#N/A",IFERROR(VLOOKUP(Tabla1[[#This Row],[Nombre del Contrato]],Tabla3[],6,FALSE),"#N/A")))</f>
        <v/>
      </c>
      <c r="M422" s="55" t="str">
        <f>IF(Tabla1[[#This Row],[Nombre del Contrato]]="","",IF(VLOOKUP(Tabla1[[#This Row],[Nombre del Contrato]],Tabla3[],19,FALSE)="","#N/A",IFERROR(VLOOKUP(Tabla1[[#This Row],[Nombre del Contrato]],Tabla3[],19,FALSE),"#N/A")))</f>
        <v/>
      </c>
      <c r="N422" s="75"/>
      <c r="O422" s="75"/>
      <c r="P422" s="75"/>
      <c r="Q422" s="75"/>
      <c r="R422" s="75"/>
      <c r="S422" s="75"/>
      <c r="T422" s="75"/>
      <c r="U422" s="75"/>
      <c r="V422" s="75"/>
      <c r="W422" s="75"/>
      <c r="X422" s="75"/>
      <c r="Y422" s="75"/>
      <c r="Z422" s="75"/>
      <c r="AA422" s="75"/>
      <c r="AB422" s="75"/>
      <c r="AC422" s="75"/>
      <c r="AD422" s="75" t="str">
        <f>IF(SUM(Tabla1[[#This Row],[Primera Infancia]:[Adulto Mayor]])=0,"",SUM(Tabla1[[#This Row],[Primera Infancia]:[Adulto Mayor]]))</f>
        <v/>
      </c>
      <c r="AE422" s="75"/>
      <c r="AF422" s="75"/>
      <c r="AG422" s="10"/>
      <c r="AH422" s="10"/>
      <c r="AI422" s="88"/>
      <c r="AJ422" s="88"/>
      <c r="AK422" s="88"/>
      <c r="AL422" s="88"/>
      <c r="AM422" s="88"/>
      <c r="AN422" s="75"/>
      <c r="AO422" s="89"/>
      <c r="AP422" s="93"/>
      <c r="AQ422" s="84"/>
    </row>
    <row r="423" spans="2:43" ht="39.950000000000003" customHeight="1" thickTop="1" thickBot="1" x14ac:dyDescent="0.3">
      <c r="B423" s="78"/>
      <c r="C423" s="75"/>
      <c r="D423" s="75"/>
      <c r="E423" s="75"/>
      <c r="F423" s="10" t="str">
        <f>IF(Tabla1[[#This Row],[Nombre del Contrato]]="","",IF(VLOOKUP(Tabla1[[#This Row],[Nombre del Contrato]],Tabla3[],31,FALSE)="","#N/A",IFERROR(VLOOKUP(Tabla1[[#This Row],[Nombre del Contrato]],Tabla3[],31,FALSE),"#N/A")))</f>
        <v/>
      </c>
      <c r="G423" s="10" t="str">
        <f>IF(Tabla1[[#This Row],[Nombre del Contrato]]="","",IF(VLOOKUP(Tabla1[[#This Row],[Nombre del Contrato]],Tabla3[],20,FALSE)="","#N/A",IFERROR(VLOOKUP(Tabla1[[#This Row],[Nombre del Contrato]],Tabla3[],20,FALSE),"#N/A")))</f>
        <v/>
      </c>
      <c r="H423" s="47" t="str">
        <f>IF(Tabla1[[#This Row],[Nombre del Contrato]]="","",IF(VLOOKUP(Tabla1[[#This Row],[Nombre del Contrato]],Tabla3[],22,FALSE)="","#N/A",IFERROR(VLOOKUP(Tabla1[[#This Row],[Nombre del Contrato]],Tabla3[],22,FALSE),"#N/A")))</f>
        <v/>
      </c>
      <c r="I423" s="81"/>
      <c r="J423" s="81"/>
      <c r="K423" s="75"/>
      <c r="L423" s="10" t="str">
        <f>IF(Tabla1[[#This Row],[Nombre del Contrato]]="","",IF(VLOOKUP(Tabla1[[#This Row],[Nombre del Contrato]],Tabla3[],6,FALSE)="","#N/A",IFERROR(VLOOKUP(Tabla1[[#This Row],[Nombre del Contrato]],Tabla3[],6,FALSE),"#N/A")))</f>
        <v/>
      </c>
      <c r="M423" s="55" t="str">
        <f>IF(Tabla1[[#This Row],[Nombre del Contrato]]="","",IF(VLOOKUP(Tabla1[[#This Row],[Nombre del Contrato]],Tabla3[],19,FALSE)="","#N/A",IFERROR(VLOOKUP(Tabla1[[#This Row],[Nombre del Contrato]],Tabla3[],19,FALSE),"#N/A")))</f>
        <v/>
      </c>
      <c r="N423" s="75"/>
      <c r="O423" s="75"/>
      <c r="P423" s="75"/>
      <c r="Q423" s="75"/>
      <c r="R423" s="75"/>
      <c r="S423" s="75"/>
      <c r="T423" s="75"/>
      <c r="U423" s="75"/>
      <c r="V423" s="75"/>
      <c r="W423" s="75"/>
      <c r="X423" s="75"/>
      <c r="Y423" s="75"/>
      <c r="Z423" s="75"/>
      <c r="AA423" s="75"/>
      <c r="AB423" s="75"/>
      <c r="AC423" s="75"/>
      <c r="AD423" s="75" t="str">
        <f>IF(SUM(Tabla1[[#This Row],[Primera Infancia]:[Adulto Mayor]])=0,"",SUM(Tabla1[[#This Row],[Primera Infancia]:[Adulto Mayor]]))</f>
        <v/>
      </c>
      <c r="AE423" s="75"/>
      <c r="AF423" s="75"/>
      <c r="AG423" s="10"/>
      <c r="AH423" s="10"/>
      <c r="AI423" s="88"/>
      <c r="AJ423" s="88"/>
      <c r="AK423" s="88"/>
      <c r="AL423" s="88"/>
      <c r="AM423" s="88"/>
      <c r="AN423" s="75"/>
      <c r="AO423" s="89"/>
      <c r="AP423" s="93"/>
      <c r="AQ423" s="84"/>
    </row>
    <row r="424" spans="2:43" ht="39.950000000000003" customHeight="1" thickTop="1" thickBot="1" x14ac:dyDescent="0.3">
      <c r="B424" s="78"/>
      <c r="C424" s="75"/>
      <c r="D424" s="75"/>
      <c r="E424" s="75"/>
      <c r="F424" s="10" t="str">
        <f>IF(Tabla1[[#This Row],[Nombre del Contrato]]="","",IF(VLOOKUP(Tabla1[[#This Row],[Nombre del Contrato]],Tabla3[],31,FALSE)="","#N/A",IFERROR(VLOOKUP(Tabla1[[#This Row],[Nombre del Contrato]],Tabla3[],31,FALSE),"#N/A")))</f>
        <v/>
      </c>
      <c r="G424" s="10" t="str">
        <f>IF(Tabla1[[#This Row],[Nombre del Contrato]]="","",IF(VLOOKUP(Tabla1[[#This Row],[Nombre del Contrato]],Tabla3[],20,FALSE)="","#N/A",IFERROR(VLOOKUP(Tabla1[[#This Row],[Nombre del Contrato]],Tabla3[],20,FALSE),"#N/A")))</f>
        <v/>
      </c>
      <c r="H424" s="47" t="str">
        <f>IF(Tabla1[[#This Row],[Nombre del Contrato]]="","",IF(VLOOKUP(Tabla1[[#This Row],[Nombre del Contrato]],Tabla3[],22,FALSE)="","#N/A",IFERROR(VLOOKUP(Tabla1[[#This Row],[Nombre del Contrato]],Tabla3[],22,FALSE),"#N/A")))</f>
        <v/>
      </c>
      <c r="I424" s="81"/>
      <c r="J424" s="81"/>
      <c r="K424" s="75"/>
      <c r="L424" s="10" t="str">
        <f>IF(Tabla1[[#This Row],[Nombre del Contrato]]="","",IF(VLOOKUP(Tabla1[[#This Row],[Nombre del Contrato]],Tabla3[],6,FALSE)="","#N/A",IFERROR(VLOOKUP(Tabla1[[#This Row],[Nombre del Contrato]],Tabla3[],6,FALSE),"#N/A")))</f>
        <v/>
      </c>
      <c r="M424" s="55" t="str">
        <f>IF(Tabla1[[#This Row],[Nombre del Contrato]]="","",IF(VLOOKUP(Tabla1[[#This Row],[Nombre del Contrato]],Tabla3[],19,FALSE)="","#N/A",IFERROR(VLOOKUP(Tabla1[[#This Row],[Nombre del Contrato]],Tabla3[],19,FALSE),"#N/A")))</f>
        <v/>
      </c>
      <c r="N424" s="75"/>
      <c r="O424" s="75"/>
      <c r="P424" s="75"/>
      <c r="Q424" s="75"/>
      <c r="R424" s="75"/>
      <c r="S424" s="75"/>
      <c r="T424" s="75"/>
      <c r="U424" s="75"/>
      <c r="V424" s="75"/>
      <c r="W424" s="75"/>
      <c r="X424" s="75"/>
      <c r="Y424" s="75"/>
      <c r="Z424" s="75"/>
      <c r="AA424" s="75"/>
      <c r="AB424" s="75"/>
      <c r="AC424" s="75"/>
      <c r="AD424" s="75" t="str">
        <f>IF(SUM(Tabla1[[#This Row],[Primera Infancia]:[Adulto Mayor]])=0,"",SUM(Tabla1[[#This Row],[Primera Infancia]:[Adulto Mayor]]))</f>
        <v/>
      </c>
      <c r="AE424" s="75"/>
      <c r="AF424" s="75"/>
      <c r="AG424" s="10"/>
      <c r="AH424" s="10"/>
      <c r="AI424" s="88"/>
      <c r="AJ424" s="88"/>
      <c r="AK424" s="88"/>
      <c r="AL424" s="88"/>
      <c r="AM424" s="88"/>
      <c r="AN424" s="75"/>
      <c r="AO424" s="89"/>
      <c r="AP424" s="93"/>
      <c r="AQ424" s="84"/>
    </row>
    <row r="425" spans="2:43" ht="39.950000000000003" customHeight="1" thickTop="1" thickBot="1" x14ac:dyDescent="0.3">
      <c r="B425" s="78"/>
      <c r="C425" s="75"/>
      <c r="D425" s="75"/>
      <c r="E425" s="75"/>
      <c r="F425" s="10" t="str">
        <f>IF(Tabla1[[#This Row],[Nombre del Contrato]]="","",IF(VLOOKUP(Tabla1[[#This Row],[Nombre del Contrato]],Tabla3[],31,FALSE)="","#N/A",IFERROR(VLOOKUP(Tabla1[[#This Row],[Nombre del Contrato]],Tabla3[],31,FALSE),"#N/A")))</f>
        <v/>
      </c>
      <c r="G425" s="10" t="str">
        <f>IF(Tabla1[[#This Row],[Nombre del Contrato]]="","",IF(VLOOKUP(Tabla1[[#This Row],[Nombre del Contrato]],Tabla3[],20,FALSE)="","#N/A",IFERROR(VLOOKUP(Tabla1[[#This Row],[Nombre del Contrato]],Tabla3[],20,FALSE),"#N/A")))</f>
        <v/>
      </c>
      <c r="H425" s="47" t="str">
        <f>IF(Tabla1[[#This Row],[Nombre del Contrato]]="","",IF(VLOOKUP(Tabla1[[#This Row],[Nombre del Contrato]],Tabla3[],22,FALSE)="","#N/A",IFERROR(VLOOKUP(Tabla1[[#This Row],[Nombre del Contrato]],Tabla3[],22,FALSE),"#N/A")))</f>
        <v/>
      </c>
      <c r="I425" s="81"/>
      <c r="J425" s="81"/>
      <c r="K425" s="75"/>
      <c r="L425" s="10" t="str">
        <f>IF(Tabla1[[#This Row],[Nombre del Contrato]]="","",IF(VLOOKUP(Tabla1[[#This Row],[Nombre del Contrato]],Tabla3[],6,FALSE)="","#N/A",IFERROR(VLOOKUP(Tabla1[[#This Row],[Nombre del Contrato]],Tabla3[],6,FALSE),"#N/A")))</f>
        <v/>
      </c>
      <c r="M425" s="55" t="str">
        <f>IF(Tabla1[[#This Row],[Nombre del Contrato]]="","",IF(VLOOKUP(Tabla1[[#This Row],[Nombre del Contrato]],Tabla3[],19,FALSE)="","#N/A",IFERROR(VLOOKUP(Tabla1[[#This Row],[Nombre del Contrato]],Tabla3[],19,FALSE),"#N/A")))</f>
        <v/>
      </c>
      <c r="N425" s="75"/>
      <c r="O425" s="75"/>
      <c r="P425" s="75"/>
      <c r="Q425" s="75"/>
      <c r="R425" s="75"/>
      <c r="S425" s="75"/>
      <c r="T425" s="75"/>
      <c r="U425" s="75"/>
      <c r="V425" s="75"/>
      <c r="W425" s="75"/>
      <c r="X425" s="75"/>
      <c r="Y425" s="75"/>
      <c r="Z425" s="75"/>
      <c r="AA425" s="75"/>
      <c r="AB425" s="75"/>
      <c r="AC425" s="75"/>
      <c r="AD425" s="75" t="str">
        <f>IF(SUM(Tabla1[[#This Row],[Primera Infancia]:[Adulto Mayor]])=0,"",SUM(Tabla1[[#This Row],[Primera Infancia]:[Adulto Mayor]]))</f>
        <v/>
      </c>
      <c r="AE425" s="75"/>
      <c r="AF425" s="75"/>
      <c r="AG425" s="10"/>
      <c r="AH425" s="10"/>
      <c r="AI425" s="88"/>
      <c r="AJ425" s="88"/>
      <c r="AK425" s="88"/>
      <c r="AL425" s="88"/>
      <c r="AM425" s="88"/>
      <c r="AN425" s="75"/>
      <c r="AO425" s="89"/>
      <c r="AP425" s="93"/>
      <c r="AQ425" s="84"/>
    </row>
    <row r="426" spans="2:43" ht="39.950000000000003" customHeight="1" thickTop="1" thickBot="1" x14ac:dyDescent="0.3">
      <c r="B426" s="78"/>
      <c r="C426" s="75"/>
      <c r="D426" s="75"/>
      <c r="E426" s="75"/>
      <c r="F426" s="10" t="str">
        <f>IF(Tabla1[[#This Row],[Nombre del Contrato]]="","",IF(VLOOKUP(Tabla1[[#This Row],[Nombre del Contrato]],Tabla3[],31,FALSE)="","#N/A",IFERROR(VLOOKUP(Tabla1[[#This Row],[Nombre del Contrato]],Tabla3[],31,FALSE),"#N/A")))</f>
        <v/>
      </c>
      <c r="G426" s="10" t="str">
        <f>IF(Tabla1[[#This Row],[Nombre del Contrato]]="","",IF(VLOOKUP(Tabla1[[#This Row],[Nombre del Contrato]],Tabla3[],20,FALSE)="","#N/A",IFERROR(VLOOKUP(Tabla1[[#This Row],[Nombre del Contrato]],Tabla3[],20,FALSE),"#N/A")))</f>
        <v/>
      </c>
      <c r="H426" s="47" t="str">
        <f>IF(Tabla1[[#This Row],[Nombre del Contrato]]="","",IF(VLOOKUP(Tabla1[[#This Row],[Nombre del Contrato]],Tabla3[],22,FALSE)="","#N/A",IFERROR(VLOOKUP(Tabla1[[#This Row],[Nombre del Contrato]],Tabla3[],22,FALSE),"#N/A")))</f>
        <v/>
      </c>
      <c r="I426" s="81"/>
      <c r="J426" s="81"/>
      <c r="K426" s="75"/>
      <c r="L426" s="10" t="str">
        <f>IF(Tabla1[[#This Row],[Nombre del Contrato]]="","",IF(VLOOKUP(Tabla1[[#This Row],[Nombre del Contrato]],Tabla3[],6,FALSE)="","#N/A",IFERROR(VLOOKUP(Tabla1[[#This Row],[Nombre del Contrato]],Tabla3[],6,FALSE),"#N/A")))</f>
        <v/>
      </c>
      <c r="M426" s="55" t="str">
        <f>IF(Tabla1[[#This Row],[Nombre del Contrato]]="","",IF(VLOOKUP(Tabla1[[#This Row],[Nombre del Contrato]],Tabla3[],19,FALSE)="","#N/A",IFERROR(VLOOKUP(Tabla1[[#This Row],[Nombre del Contrato]],Tabla3[],19,FALSE),"#N/A")))</f>
        <v/>
      </c>
      <c r="N426" s="75"/>
      <c r="O426" s="75"/>
      <c r="P426" s="75"/>
      <c r="Q426" s="75"/>
      <c r="R426" s="75"/>
      <c r="S426" s="75"/>
      <c r="T426" s="75"/>
      <c r="U426" s="75"/>
      <c r="V426" s="75"/>
      <c r="W426" s="75"/>
      <c r="X426" s="75"/>
      <c r="Y426" s="75"/>
      <c r="Z426" s="75"/>
      <c r="AA426" s="75"/>
      <c r="AB426" s="75"/>
      <c r="AC426" s="75"/>
      <c r="AD426" s="75" t="str">
        <f>IF(SUM(Tabla1[[#This Row],[Primera Infancia]:[Adulto Mayor]])=0,"",SUM(Tabla1[[#This Row],[Primera Infancia]:[Adulto Mayor]]))</f>
        <v/>
      </c>
      <c r="AE426" s="75"/>
      <c r="AF426" s="75"/>
      <c r="AG426" s="10"/>
      <c r="AH426" s="10"/>
      <c r="AI426" s="88"/>
      <c r="AJ426" s="88"/>
      <c r="AK426" s="88"/>
      <c r="AL426" s="88"/>
      <c r="AM426" s="88"/>
      <c r="AN426" s="75"/>
      <c r="AO426" s="89"/>
      <c r="AP426" s="93"/>
      <c r="AQ426" s="84"/>
    </row>
    <row r="427" spans="2:43" ht="39.950000000000003" customHeight="1" thickTop="1" thickBot="1" x14ac:dyDescent="0.3">
      <c r="B427" s="78"/>
      <c r="C427" s="75"/>
      <c r="D427" s="75"/>
      <c r="E427" s="75"/>
      <c r="F427" s="10" t="str">
        <f>IF(Tabla1[[#This Row],[Nombre del Contrato]]="","",IF(VLOOKUP(Tabla1[[#This Row],[Nombre del Contrato]],Tabla3[],31,FALSE)="","#N/A",IFERROR(VLOOKUP(Tabla1[[#This Row],[Nombre del Contrato]],Tabla3[],31,FALSE),"#N/A")))</f>
        <v/>
      </c>
      <c r="G427" s="10" t="str">
        <f>IF(Tabla1[[#This Row],[Nombre del Contrato]]="","",IF(VLOOKUP(Tabla1[[#This Row],[Nombre del Contrato]],Tabla3[],20,FALSE)="","#N/A",IFERROR(VLOOKUP(Tabla1[[#This Row],[Nombre del Contrato]],Tabla3[],20,FALSE),"#N/A")))</f>
        <v/>
      </c>
      <c r="H427" s="47" t="str">
        <f>IF(Tabla1[[#This Row],[Nombre del Contrato]]="","",IF(VLOOKUP(Tabla1[[#This Row],[Nombre del Contrato]],Tabla3[],22,FALSE)="","#N/A",IFERROR(VLOOKUP(Tabla1[[#This Row],[Nombre del Contrato]],Tabla3[],22,FALSE),"#N/A")))</f>
        <v/>
      </c>
      <c r="I427" s="81"/>
      <c r="J427" s="81"/>
      <c r="K427" s="75"/>
      <c r="L427" s="10" t="str">
        <f>IF(Tabla1[[#This Row],[Nombre del Contrato]]="","",IF(VLOOKUP(Tabla1[[#This Row],[Nombre del Contrato]],Tabla3[],6,FALSE)="","#N/A",IFERROR(VLOOKUP(Tabla1[[#This Row],[Nombre del Contrato]],Tabla3[],6,FALSE),"#N/A")))</f>
        <v/>
      </c>
      <c r="M427" s="55" t="str">
        <f>IF(Tabla1[[#This Row],[Nombre del Contrato]]="","",IF(VLOOKUP(Tabla1[[#This Row],[Nombre del Contrato]],Tabla3[],19,FALSE)="","#N/A",IFERROR(VLOOKUP(Tabla1[[#This Row],[Nombre del Contrato]],Tabla3[],19,FALSE),"#N/A")))</f>
        <v/>
      </c>
      <c r="N427" s="75"/>
      <c r="O427" s="75"/>
      <c r="P427" s="75"/>
      <c r="Q427" s="75"/>
      <c r="R427" s="75"/>
      <c r="S427" s="75"/>
      <c r="T427" s="75"/>
      <c r="U427" s="75"/>
      <c r="V427" s="75"/>
      <c r="W427" s="75"/>
      <c r="X427" s="75"/>
      <c r="Y427" s="75"/>
      <c r="Z427" s="75"/>
      <c r="AA427" s="75"/>
      <c r="AB427" s="75"/>
      <c r="AC427" s="75"/>
      <c r="AD427" s="75" t="str">
        <f>IF(SUM(Tabla1[[#This Row],[Primera Infancia]:[Adulto Mayor]])=0,"",SUM(Tabla1[[#This Row],[Primera Infancia]:[Adulto Mayor]]))</f>
        <v/>
      </c>
      <c r="AE427" s="75"/>
      <c r="AF427" s="75"/>
      <c r="AG427" s="10"/>
      <c r="AH427" s="10"/>
      <c r="AI427" s="88"/>
      <c r="AJ427" s="88"/>
      <c r="AK427" s="88"/>
      <c r="AL427" s="88"/>
      <c r="AM427" s="88"/>
      <c r="AN427" s="75"/>
      <c r="AO427" s="89"/>
      <c r="AP427" s="93"/>
      <c r="AQ427" s="84"/>
    </row>
    <row r="428" spans="2:43" ht="39.950000000000003" customHeight="1" thickTop="1" thickBot="1" x14ac:dyDescent="0.3">
      <c r="B428" s="78"/>
      <c r="C428" s="75"/>
      <c r="D428" s="75"/>
      <c r="E428" s="75"/>
      <c r="F428" s="10" t="str">
        <f>IF(Tabla1[[#This Row],[Nombre del Contrato]]="","",IF(VLOOKUP(Tabla1[[#This Row],[Nombre del Contrato]],Tabla3[],31,FALSE)="","#N/A",IFERROR(VLOOKUP(Tabla1[[#This Row],[Nombre del Contrato]],Tabla3[],31,FALSE),"#N/A")))</f>
        <v/>
      </c>
      <c r="G428" s="10" t="str">
        <f>IF(Tabla1[[#This Row],[Nombre del Contrato]]="","",IF(VLOOKUP(Tabla1[[#This Row],[Nombre del Contrato]],Tabla3[],20,FALSE)="","#N/A",IFERROR(VLOOKUP(Tabla1[[#This Row],[Nombre del Contrato]],Tabla3[],20,FALSE),"#N/A")))</f>
        <v/>
      </c>
      <c r="H428" s="47" t="str">
        <f>IF(Tabla1[[#This Row],[Nombre del Contrato]]="","",IF(VLOOKUP(Tabla1[[#This Row],[Nombre del Contrato]],Tabla3[],22,FALSE)="","#N/A",IFERROR(VLOOKUP(Tabla1[[#This Row],[Nombre del Contrato]],Tabla3[],22,FALSE),"#N/A")))</f>
        <v/>
      </c>
      <c r="I428" s="81"/>
      <c r="J428" s="81"/>
      <c r="K428" s="75"/>
      <c r="L428" s="10" t="str">
        <f>IF(Tabla1[[#This Row],[Nombre del Contrato]]="","",IF(VLOOKUP(Tabla1[[#This Row],[Nombre del Contrato]],Tabla3[],6,FALSE)="","#N/A",IFERROR(VLOOKUP(Tabla1[[#This Row],[Nombre del Contrato]],Tabla3[],6,FALSE),"#N/A")))</f>
        <v/>
      </c>
      <c r="M428" s="55" t="str">
        <f>IF(Tabla1[[#This Row],[Nombre del Contrato]]="","",IF(VLOOKUP(Tabla1[[#This Row],[Nombre del Contrato]],Tabla3[],19,FALSE)="","#N/A",IFERROR(VLOOKUP(Tabla1[[#This Row],[Nombre del Contrato]],Tabla3[],19,FALSE),"#N/A")))</f>
        <v/>
      </c>
      <c r="N428" s="75"/>
      <c r="O428" s="75"/>
      <c r="P428" s="75"/>
      <c r="Q428" s="75"/>
      <c r="R428" s="75"/>
      <c r="S428" s="75"/>
      <c r="T428" s="75"/>
      <c r="U428" s="75"/>
      <c r="V428" s="75"/>
      <c r="W428" s="75"/>
      <c r="X428" s="75"/>
      <c r="Y428" s="75"/>
      <c r="Z428" s="75"/>
      <c r="AA428" s="75"/>
      <c r="AB428" s="75"/>
      <c r="AC428" s="75"/>
      <c r="AD428" s="75" t="str">
        <f>IF(SUM(Tabla1[[#This Row],[Primera Infancia]:[Adulto Mayor]])=0,"",SUM(Tabla1[[#This Row],[Primera Infancia]:[Adulto Mayor]]))</f>
        <v/>
      </c>
      <c r="AE428" s="75"/>
      <c r="AF428" s="75"/>
      <c r="AG428" s="10"/>
      <c r="AH428" s="10"/>
      <c r="AI428" s="88"/>
      <c r="AJ428" s="88"/>
      <c r="AK428" s="88"/>
      <c r="AL428" s="88"/>
      <c r="AM428" s="88"/>
      <c r="AN428" s="75"/>
      <c r="AO428" s="89"/>
      <c r="AP428" s="93"/>
      <c r="AQ428" s="84"/>
    </row>
    <row r="429" spans="2:43" ht="39.950000000000003" customHeight="1" thickTop="1" thickBot="1" x14ac:dyDescent="0.3">
      <c r="B429" s="78"/>
      <c r="C429" s="75"/>
      <c r="D429" s="75"/>
      <c r="E429" s="75"/>
      <c r="F429" s="10" t="str">
        <f>IF(Tabla1[[#This Row],[Nombre del Contrato]]="","",IF(VLOOKUP(Tabla1[[#This Row],[Nombre del Contrato]],Tabla3[],31,FALSE)="","#N/A",IFERROR(VLOOKUP(Tabla1[[#This Row],[Nombre del Contrato]],Tabla3[],31,FALSE),"#N/A")))</f>
        <v/>
      </c>
      <c r="G429" s="10" t="str">
        <f>IF(Tabla1[[#This Row],[Nombre del Contrato]]="","",IF(VLOOKUP(Tabla1[[#This Row],[Nombre del Contrato]],Tabla3[],20,FALSE)="","#N/A",IFERROR(VLOOKUP(Tabla1[[#This Row],[Nombre del Contrato]],Tabla3[],20,FALSE),"#N/A")))</f>
        <v/>
      </c>
      <c r="H429" s="47" t="str">
        <f>IF(Tabla1[[#This Row],[Nombre del Contrato]]="","",IF(VLOOKUP(Tabla1[[#This Row],[Nombre del Contrato]],Tabla3[],22,FALSE)="","#N/A",IFERROR(VLOOKUP(Tabla1[[#This Row],[Nombre del Contrato]],Tabla3[],22,FALSE),"#N/A")))</f>
        <v/>
      </c>
      <c r="I429" s="81"/>
      <c r="J429" s="81"/>
      <c r="K429" s="75"/>
      <c r="L429" s="10" t="str">
        <f>IF(Tabla1[[#This Row],[Nombre del Contrato]]="","",IF(VLOOKUP(Tabla1[[#This Row],[Nombre del Contrato]],Tabla3[],6,FALSE)="","#N/A",IFERROR(VLOOKUP(Tabla1[[#This Row],[Nombre del Contrato]],Tabla3[],6,FALSE),"#N/A")))</f>
        <v/>
      </c>
      <c r="M429" s="55" t="str">
        <f>IF(Tabla1[[#This Row],[Nombre del Contrato]]="","",IF(VLOOKUP(Tabla1[[#This Row],[Nombre del Contrato]],Tabla3[],19,FALSE)="","#N/A",IFERROR(VLOOKUP(Tabla1[[#This Row],[Nombre del Contrato]],Tabla3[],19,FALSE),"#N/A")))</f>
        <v/>
      </c>
      <c r="N429" s="75"/>
      <c r="O429" s="75"/>
      <c r="P429" s="75"/>
      <c r="Q429" s="75"/>
      <c r="R429" s="75"/>
      <c r="S429" s="75"/>
      <c r="T429" s="75"/>
      <c r="U429" s="75"/>
      <c r="V429" s="75"/>
      <c r="W429" s="75"/>
      <c r="X429" s="75"/>
      <c r="Y429" s="75"/>
      <c r="Z429" s="75"/>
      <c r="AA429" s="75"/>
      <c r="AB429" s="75"/>
      <c r="AC429" s="75"/>
      <c r="AD429" s="75" t="str">
        <f>IF(SUM(Tabla1[[#This Row],[Primera Infancia]:[Adulto Mayor]])=0,"",SUM(Tabla1[[#This Row],[Primera Infancia]:[Adulto Mayor]]))</f>
        <v/>
      </c>
      <c r="AE429" s="75"/>
      <c r="AF429" s="75"/>
      <c r="AG429" s="10"/>
      <c r="AH429" s="10"/>
      <c r="AI429" s="88"/>
      <c r="AJ429" s="88"/>
      <c r="AK429" s="88"/>
      <c r="AL429" s="88"/>
      <c r="AM429" s="88"/>
      <c r="AN429" s="75"/>
      <c r="AO429" s="89"/>
      <c r="AP429" s="93"/>
      <c r="AQ429" s="84"/>
    </row>
    <row r="430" spans="2:43" ht="39.950000000000003" customHeight="1" thickTop="1" thickBot="1" x14ac:dyDescent="0.3">
      <c r="B430" s="78"/>
      <c r="C430" s="75"/>
      <c r="D430" s="75"/>
      <c r="E430" s="75"/>
      <c r="F430" s="10" t="str">
        <f>IF(Tabla1[[#This Row],[Nombre del Contrato]]="","",IF(VLOOKUP(Tabla1[[#This Row],[Nombre del Contrato]],Tabla3[],31,FALSE)="","#N/A",IFERROR(VLOOKUP(Tabla1[[#This Row],[Nombre del Contrato]],Tabla3[],31,FALSE),"#N/A")))</f>
        <v/>
      </c>
      <c r="G430" s="10" t="str">
        <f>IF(Tabla1[[#This Row],[Nombre del Contrato]]="","",IF(VLOOKUP(Tabla1[[#This Row],[Nombre del Contrato]],Tabla3[],20,FALSE)="","#N/A",IFERROR(VLOOKUP(Tabla1[[#This Row],[Nombre del Contrato]],Tabla3[],20,FALSE),"#N/A")))</f>
        <v/>
      </c>
      <c r="H430" s="47" t="str">
        <f>IF(Tabla1[[#This Row],[Nombre del Contrato]]="","",IF(VLOOKUP(Tabla1[[#This Row],[Nombre del Contrato]],Tabla3[],22,FALSE)="","#N/A",IFERROR(VLOOKUP(Tabla1[[#This Row],[Nombre del Contrato]],Tabla3[],22,FALSE),"#N/A")))</f>
        <v/>
      </c>
      <c r="I430" s="81"/>
      <c r="J430" s="81"/>
      <c r="K430" s="75"/>
      <c r="L430" s="10" t="str">
        <f>IF(Tabla1[[#This Row],[Nombre del Contrato]]="","",IF(VLOOKUP(Tabla1[[#This Row],[Nombre del Contrato]],Tabla3[],6,FALSE)="","#N/A",IFERROR(VLOOKUP(Tabla1[[#This Row],[Nombre del Contrato]],Tabla3[],6,FALSE),"#N/A")))</f>
        <v/>
      </c>
      <c r="M430" s="55" t="str">
        <f>IF(Tabla1[[#This Row],[Nombre del Contrato]]="","",IF(VLOOKUP(Tabla1[[#This Row],[Nombre del Contrato]],Tabla3[],19,FALSE)="","#N/A",IFERROR(VLOOKUP(Tabla1[[#This Row],[Nombre del Contrato]],Tabla3[],19,FALSE),"#N/A")))</f>
        <v/>
      </c>
      <c r="N430" s="75"/>
      <c r="O430" s="75"/>
      <c r="P430" s="75"/>
      <c r="Q430" s="75"/>
      <c r="R430" s="75"/>
      <c r="S430" s="75"/>
      <c r="T430" s="75"/>
      <c r="U430" s="75"/>
      <c r="V430" s="75"/>
      <c r="W430" s="75"/>
      <c r="X430" s="75"/>
      <c r="Y430" s="75"/>
      <c r="Z430" s="75"/>
      <c r="AA430" s="75"/>
      <c r="AB430" s="75"/>
      <c r="AC430" s="75"/>
      <c r="AD430" s="75" t="str">
        <f>IF(SUM(Tabla1[[#This Row],[Primera Infancia]:[Adulto Mayor]])=0,"",SUM(Tabla1[[#This Row],[Primera Infancia]:[Adulto Mayor]]))</f>
        <v/>
      </c>
      <c r="AE430" s="75"/>
      <c r="AF430" s="75"/>
      <c r="AG430" s="10"/>
      <c r="AH430" s="10"/>
      <c r="AI430" s="88"/>
      <c r="AJ430" s="88"/>
      <c r="AK430" s="88"/>
      <c r="AL430" s="88"/>
      <c r="AM430" s="88"/>
      <c r="AN430" s="75"/>
      <c r="AO430" s="89"/>
      <c r="AP430" s="93"/>
      <c r="AQ430" s="84"/>
    </row>
    <row r="431" spans="2:43" ht="39.950000000000003" customHeight="1" thickTop="1" thickBot="1" x14ac:dyDescent="0.3">
      <c r="B431" s="78"/>
      <c r="C431" s="75"/>
      <c r="D431" s="75"/>
      <c r="E431" s="75"/>
      <c r="F431" s="10" t="str">
        <f>IF(Tabla1[[#This Row],[Nombre del Contrato]]="","",IF(VLOOKUP(Tabla1[[#This Row],[Nombre del Contrato]],Tabla3[],31,FALSE)="","#N/A",IFERROR(VLOOKUP(Tabla1[[#This Row],[Nombre del Contrato]],Tabla3[],31,FALSE),"#N/A")))</f>
        <v/>
      </c>
      <c r="G431" s="10" t="str">
        <f>IF(Tabla1[[#This Row],[Nombre del Contrato]]="","",IF(VLOOKUP(Tabla1[[#This Row],[Nombre del Contrato]],Tabla3[],20,FALSE)="","#N/A",IFERROR(VLOOKUP(Tabla1[[#This Row],[Nombre del Contrato]],Tabla3[],20,FALSE),"#N/A")))</f>
        <v/>
      </c>
      <c r="H431" s="47" t="str">
        <f>IF(Tabla1[[#This Row],[Nombre del Contrato]]="","",IF(VLOOKUP(Tabla1[[#This Row],[Nombre del Contrato]],Tabla3[],22,FALSE)="","#N/A",IFERROR(VLOOKUP(Tabla1[[#This Row],[Nombre del Contrato]],Tabla3[],22,FALSE),"#N/A")))</f>
        <v/>
      </c>
      <c r="I431" s="81"/>
      <c r="J431" s="81"/>
      <c r="K431" s="75"/>
      <c r="L431" s="10" t="str">
        <f>IF(Tabla1[[#This Row],[Nombre del Contrato]]="","",IF(VLOOKUP(Tabla1[[#This Row],[Nombre del Contrato]],Tabla3[],6,FALSE)="","#N/A",IFERROR(VLOOKUP(Tabla1[[#This Row],[Nombre del Contrato]],Tabla3[],6,FALSE),"#N/A")))</f>
        <v/>
      </c>
      <c r="M431" s="55" t="str">
        <f>IF(Tabla1[[#This Row],[Nombre del Contrato]]="","",IF(VLOOKUP(Tabla1[[#This Row],[Nombre del Contrato]],Tabla3[],19,FALSE)="","#N/A",IFERROR(VLOOKUP(Tabla1[[#This Row],[Nombre del Contrato]],Tabla3[],19,FALSE),"#N/A")))</f>
        <v/>
      </c>
      <c r="N431" s="75"/>
      <c r="O431" s="75"/>
      <c r="P431" s="75"/>
      <c r="Q431" s="75"/>
      <c r="R431" s="75"/>
      <c r="S431" s="75"/>
      <c r="T431" s="75"/>
      <c r="U431" s="75"/>
      <c r="V431" s="75"/>
      <c r="W431" s="75"/>
      <c r="X431" s="75"/>
      <c r="Y431" s="75"/>
      <c r="Z431" s="75"/>
      <c r="AA431" s="75"/>
      <c r="AB431" s="75"/>
      <c r="AC431" s="75"/>
      <c r="AD431" s="75" t="str">
        <f>IF(SUM(Tabla1[[#This Row],[Primera Infancia]:[Adulto Mayor]])=0,"",SUM(Tabla1[[#This Row],[Primera Infancia]:[Adulto Mayor]]))</f>
        <v/>
      </c>
      <c r="AE431" s="75"/>
      <c r="AF431" s="75"/>
      <c r="AG431" s="10"/>
      <c r="AH431" s="10"/>
      <c r="AI431" s="88"/>
      <c r="AJ431" s="88"/>
      <c r="AK431" s="88"/>
      <c r="AL431" s="88"/>
      <c r="AM431" s="88"/>
      <c r="AN431" s="75"/>
      <c r="AO431" s="89"/>
      <c r="AP431" s="93"/>
      <c r="AQ431" s="84"/>
    </row>
    <row r="432" spans="2:43" ht="39.950000000000003" customHeight="1" thickTop="1" thickBot="1" x14ac:dyDescent="0.3">
      <c r="B432" s="78"/>
      <c r="C432" s="75"/>
      <c r="D432" s="75"/>
      <c r="E432" s="75"/>
      <c r="F432" s="10" t="str">
        <f>IF(Tabla1[[#This Row],[Nombre del Contrato]]="","",IF(VLOOKUP(Tabla1[[#This Row],[Nombre del Contrato]],Tabla3[],31,FALSE)="","#N/A",IFERROR(VLOOKUP(Tabla1[[#This Row],[Nombre del Contrato]],Tabla3[],31,FALSE),"#N/A")))</f>
        <v/>
      </c>
      <c r="G432" s="10" t="str">
        <f>IF(Tabla1[[#This Row],[Nombre del Contrato]]="","",IF(VLOOKUP(Tabla1[[#This Row],[Nombre del Contrato]],Tabla3[],20,FALSE)="","#N/A",IFERROR(VLOOKUP(Tabla1[[#This Row],[Nombre del Contrato]],Tabla3[],20,FALSE),"#N/A")))</f>
        <v/>
      </c>
      <c r="H432" s="47" t="str">
        <f>IF(Tabla1[[#This Row],[Nombre del Contrato]]="","",IF(VLOOKUP(Tabla1[[#This Row],[Nombre del Contrato]],Tabla3[],22,FALSE)="","#N/A",IFERROR(VLOOKUP(Tabla1[[#This Row],[Nombre del Contrato]],Tabla3[],22,FALSE),"#N/A")))</f>
        <v/>
      </c>
      <c r="I432" s="81"/>
      <c r="J432" s="81"/>
      <c r="K432" s="75"/>
      <c r="L432" s="10" t="str">
        <f>IF(Tabla1[[#This Row],[Nombre del Contrato]]="","",IF(VLOOKUP(Tabla1[[#This Row],[Nombre del Contrato]],Tabla3[],6,FALSE)="","#N/A",IFERROR(VLOOKUP(Tabla1[[#This Row],[Nombre del Contrato]],Tabla3[],6,FALSE),"#N/A")))</f>
        <v/>
      </c>
      <c r="M432" s="55" t="str">
        <f>IF(Tabla1[[#This Row],[Nombre del Contrato]]="","",IF(VLOOKUP(Tabla1[[#This Row],[Nombre del Contrato]],Tabla3[],19,FALSE)="","#N/A",IFERROR(VLOOKUP(Tabla1[[#This Row],[Nombre del Contrato]],Tabla3[],19,FALSE),"#N/A")))</f>
        <v/>
      </c>
      <c r="N432" s="75"/>
      <c r="O432" s="75"/>
      <c r="P432" s="75"/>
      <c r="Q432" s="75"/>
      <c r="R432" s="75"/>
      <c r="S432" s="75"/>
      <c r="T432" s="75"/>
      <c r="U432" s="75"/>
      <c r="V432" s="75"/>
      <c r="W432" s="75"/>
      <c r="X432" s="75"/>
      <c r="Y432" s="75"/>
      <c r="Z432" s="75"/>
      <c r="AA432" s="75"/>
      <c r="AB432" s="75"/>
      <c r="AC432" s="75"/>
      <c r="AD432" s="75" t="str">
        <f>IF(SUM(Tabla1[[#This Row],[Primera Infancia]:[Adulto Mayor]])=0,"",SUM(Tabla1[[#This Row],[Primera Infancia]:[Adulto Mayor]]))</f>
        <v/>
      </c>
      <c r="AE432" s="75"/>
      <c r="AF432" s="75"/>
      <c r="AG432" s="10"/>
      <c r="AH432" s="10"/>
      <c r="AI432" s="88"/>
      <c r="AJ432" s="88"/>
      <c r="AK432" s="88"/>
      <c r="AL432" s="88"/>
      <c r="AM432" s="88"/>
      <c r="AN432" s="75"/>
      <c r="AO432" s="89"/>
      <c r="AP432" s="93"/>
      <c r="AQ432" s="84"/>
    </row>
    <row r="433" spans="2:43" ht="39.950000000000003" customHeight="1" thickTop="1" thickBot="1" x14ac:dyDescent="0.3">
      <c r="B433" s="78"/>
      <c r="C433" s="75"/>
      <c r="D433" s="75"/>
      <c r="E433" s="75"/>
      <c r="F433" s="10" t="str">
        <f>IF(Tabla1[[#This Row],[Nombre del Contrato]]="","",IF(VLOOKUP(Tabla1[[#This Row],[Nombre del Contrato]],Tabla3[],31,FALSE)="","#N/A",IFERROR(VLOOKUP(Tabla1[[#This Row],[Nombre del Contrato]],Tabla3[],31,FALSE),"#N/A")))</f>
        <v/>
      </c>
      <c r="G433" s="10" t="str">
        <f>IF(Tabla1[[#This Row],[Nombre del Contrato]]="","",IF(VLOOKUP(Tabla1[[#This Row],[Nombre del Contrato]],Tabla3[],20,FALSE)="","#N/A",IFERROR(VLOOKUP(Tabla1[[#This Row],[Nombre del Contrato]],Tabla3[],20,FALSE),"#N/A")))</f>
        <v/>
      </c>
      <c r="H433" s="47" t="str">
        <f>IF(Tabla1[[#This Row],[Nombre del Contrato]]="","",IF(VLOOKUP(Tabla1[[#This Row],[Nombre del Contrato]],Tabla3[],22,FALSE)="","#N/A",IFERROR(VLOOKUP(Tabla1[[#This Row],[Nombre del Contrato]],Tabla3[],22,FALSE),"#N/A")))</f>
        <v/>
      </c>
      <c r="I433" s="81"/>
      <c r="J433" s="81"/>
      <c r="K433" s="75"/>
      <c r="L433" s="10" t="str">
        <f>IF(Tabla1[[#This Row],[Nombre del Contrato]]="","",IF(VLOOKUP(Tabla1[[#This Row],[Nombre del Contrato]],Tabla3[],6,FALSE)="","#N/A",IFERROR(VLOOKUP(Tabla1[[#This Row],[Nombre del Contrato]],Tabla3[],6,FALSE),"#N/A")))</f>
        <v/>
      </c>
      <c r="M433" s="55" t="str">
        <f>IF(Tabla1[[#This Row],[Nombre del Contrato]]="","",IF(VLOOKUP(Tabla1[[#This Row],[Nombre del Contrato]],Tabla3[],19,FALSE)="","#N/A",IFERROR(VLOOKUP(Tabla1[[#This Row],[Nombre del Contrato]],Tabla3[],19,FALSE),"#N/A")))</f>
        <v/>
      </c>
      <c r="N433" s="75"/>
      <c r="O433" s="75"/>
      <c r="P433" s="75"/>
      <c r="Q433" s="75"/>
      <c r="R433" s="75"/>
      <c r="S433" s="75"/>
      <c r="T433" s="75"/>
      <c r="U433" s="75"/>
      <c r="V433" s="75"/>
      <c r="W433" s="75"/>
      <c r="X433" s="75"/>
      <c r="Y433" s="75"/>
      <c r="Z433" s="75"/>
      <c r="AA433" s="75"/>
      <c r="AB433" s="75"/>
      <c r="AC433" s="75"/>
      <c r="AD433" s="75" t="str">
        <f>IF(SUM(Tabla1[[#This Row],[Primera Infancia]:[Adulto Mayor]])=0,"",SUM(Tabla1[[#This Row],[Primera Infancia]:[Adulto Mayor]]))</f>
        <v/>
      </c>
      <c r="AE433" s="75"/>
      <c r="AF433" s="75"/>
      <c r="AG433" s="10"/>
      <c r="AH433" s="10"/>
      <c r="AI433" s="88"/>
      <c r="AJ433" s="88"/>
      <c r="AK433" s="88"/>
      <c r="AL433" s="88"/>
      <c r="AM433" s="88"/>
      <c r="AN433" s="75"/>
      <c r="AO433" s="89"/>
      <c r="AP433" s="93"/>
      <c r="AQ433" s="84"/>
    </row>
    <row r="434" spans="2:43" ht="39.950000000000003" customHeight="1" thickTop="1" thickBot="1" x14ac:dyDescent="0.3">
      <c r="B434" s="78"/>
      <c r="C434" s="75"/>
      <c r="D434" s="75"/>
      <c r="E434" s="75"/>
      <c r="F434" s="10" t="str">
        <f>IF(Tabla1[[#This Row],[Nombre del Contrato]]="","",IF(VLOOKUP(Tabla1[[#This Row],[Nombre del Contrato]],Tabla3[],31,FALSE)="","#N/A",IFERROR(VLOOKUP(Tabla1[[#This Row],[Nombre del Contrato]],Tabla3[],31,FALSE),"#N/A")))</f>
        <v/>
      </c>
      <c r="G434" s="10" t="str">
        <f>IF(Tabla1[[#This Row],[Nombre del Contrato]]="","",IF(VLOOKUP(Tabla1[[#This Row],[Nombre del Contrato]],Tabla3[],20,FALSE)="","#N/A",IFERROR(VLOOKUP(Tabla1[[#This Row],[Nombre del Contrato]],Tabla3[],20,FALSE),"#N/A")))</f>
        <v/>
      </c>
      <c r="H434" s="47" t="str">
        <f>IF(Tabla1[[#This Row],[Nombre del Contrato]]="","",IF(VLOOKUP(Tabla1[[#This Row],[Nombre del Contrato]],Tabla3[],22,FALSE)="","#N/A",IFERROR(VLOOKUP(Tabla1[[#This Row],[Nombre del Contrato]],Tabla3[],22,FALSE),"#N/A")))</f>
        <v/>
      </c>
      <c r="I434" s="81"/>
      <c r="J434" s="81"/>
      <c r="K434" s="75"/>
      <c r="L434" s="10" t="str">
        <f>IF(Tabla1[[#This Row],[Nombre del Contrato]]="","",IF(VLOOKUP(Tabla1[[#This Row],[Nombre del Contrato]],Tabla3[],6,FALSE)="","#N/A",IFERROR(VLOOKUP(Tabla1[[#This Row],[Nombre del Contrato]],Tabla3[],6,FALSE),"#N/A")))</f>
        <v/>
      </c>
      <c r="M434" s="55" t="str">
        <f>IF(Tabla1[[#This Row],[Nombre del Contrato]]="","",IF(VLOOKUP(Tabla1[[#This Row],[Nombre del Contrato]],Tabla3[],19,FALSE)="","#N/A",IFERROR(VLOOKUP(Tabla1[[#This Row],[Nombre del Contrato]],Tabla3[],19,FALSE),"#N/A")))</f>
        <v/>
      </c>
      <c r="N434" s="75"/>
      <c r="O434" s="75"/>
      <c r="P434" s="75"/>
      <c r="Q434" s="75"/>
      <c r="R434" s="75"/>
      <c r="S434" s="75"/>
      <c r="T434" s="75"/>
      <c r="U434" s="75"/>
      <c r="V434" s="75"/>
      <c r="W434" s="75"/>
      <c r="X434" s="75"/>
      <c r="Y434" s="75"/>
      <c r="Z434" s="75"/>
      <c r="AA434" s="75"/>
      <c r="AB434" s="75"/>
      <c r="AC434" s="75"/>
      <c r="AD434" s="75" t="str">
        <f>IF(SUM(Tabla1[[#This Row],[Primera Infancia]:[Adulto Mayor]])=0,"",SUM(Tabla1[[#This Row],[Primera Infancia]:[Adulto Mayor]]))</f>
        <v/>
      </c>
      <c r="AE434" s="75"/>
      <c r="AF434" s="75"/>
      <c r="AG434" s="10"/>
      <c r="AH434" s="10"/>
      <c r="AI434" s="88"/>
      <c r="AJ434" s="88"/>
      <c r="AK434" s="88"/>
      <c r="AL434" s="88"/>
      <c r="AM434" s="88"/>
      <c r="AN434" s="75"/>
      <c r="AO434" s="89"/>
      <c r="AP434" s="93"/>
      <c r="AQ434" s="84"/>
    </row>
    <row r="435" spans="2:43" ht="39.950000000000003" customHeight="1" thickTop="1" thickBot="1" x14ac:dyDescent="0.3">
      <c r="B435" s="78"/>
      <c r="C435" s="75"/>
      <c r="D435" s="75"/>
      <c r="E435" s="75"/>
      <c r="F435" s="10" t="str">
        <f>IF(Tabla1[[#This Row],[Nombre del Contrato]]="","",IF(VLOOKUP(Tabla1[[#This Row],[Nombre del Contrato]],Tabla3[],31,FALSE)="","#N/A",IFERROR(VLOOKUP(Tabla1[[#This Row],[Nombre del Contrato]],Tabla3[],31,FALSE),"#N/A")))</f>
        <v/>
      </c>
      <c r="G435" s="10" t="str">
        <f>IF(Tabla1[[#This Row],[Nombre del Contrato]]="","",IF(VLOOKUP(Tabla1[[#This Row],[Nombre del Contrato]],Tabla3[],20,FALSE)="","#N/A",IFERROR(VLOOKUP(Tabla1[[#This Row],[Nombre del Contrato]],Tabla3[],20,FALSE),"#N/A")))</f>
        <v/>
      </c>
      <c r="H435" s="47" t="str">
        <f>IF(Tabla1[[#This Row],[Nombre del Contrato]]="","",IF(VLOOKUP(Tabla1[[#This Row],[Nombre del Contrato]],Tabla3[],22,FALSE)="","#N/A",IFERROR(VLOOKUP(Tabla1[[#This Row],[Nombre del Contrato]],Tabla3[],22,FALSE),"#N/A")))</f>
        <v/>
      </c>
      <c r="I435" s="81"/>
      <c r="J435" s="81"/>
      <c r="K435" s="75"/>
      <c r="L435" s="10" t="str">
        <f>IF(Tabla1[[#This Row],[Nombre del Contrato]]="","",IF(VLOOKUP(Tabla1[[#This Row],[Nombre del Contrato]],Tabla3[],6,FALSE)="","#N/A",IFERROR(VLOOKUP(Tabla1[[#This Row],[Nombre del Contrato]],Tabla3[],6,FALSE),"#N/A")))</f>
        <v/>
      </c>
      <c r="M435" s="55" t="str">
        <f>IF(Tabla1[[#This Row],[Nombre del Contrato]]="","",IF(VLOOKUP(Tabla1[[#This Row],[Nombre del Contrato]],Tabla3[],19,FALSE)="","#N/A",IFERROR(VLOOKUP(Tabla1[[#This Row],[Nombre del Contrato]],Tabla3[],19,FALSE),"#N/A")))</f>
        <v/>
      </c>
      <c r="N435" s="75"/>
      <c r="O435" s="75"/>
      <c r="P435" s="75"/>
      <c r="Q435" s="75"/>
      <c r="R435" s="75"/>
      <c r="S435" s="75"/>
      <c r="T435" s="75"/>
      <c r="U435" s="75"/>
      <c r="V435" s="75"/>
      <c r="W435" s="75"/>
      <c r="X435" s="75"/>
      <c r="Y435" s="75"/>
      <c r="Z435" s="75"/>
      <c r="AA435" s="75"/>
      <c r="AB435" s="75"/>
      <c r="AC435" s="75"/>
      <c r="AD435" s="75" t="str">
        <f>IF(SUM(Tabla1[[#This Row],[Primera Infancia]:[Adulto Mayor]])=0,"",SUM(Tabla1[[#This Row],[Primera Infancia]:[Adulto Mayor]]))</f>
        <v/>
      </c>
      <c r="AE435" s="75"/>
      <c r="AF435" s="75"/>
      <c r="AG435" s="10"/>
      <c r="AH435" s="10"/>
      <c r="AI435" s="88"/>
      <c r="AJ435" s="88"/>
      <c r="AK435" s="88"/>
      <c r="AL435" s="88"/>
      <c r="AM435" s="88"/>
      <c r="AN435" s="75"/>
      <c r="AO435" s="89"/>
      <c r="AP435" s="93"/>
      <c r="AQ435" s="84"/>
    </row>
    <row r="436" spans="2:43" ht="39.950000000000003" customHeight="1" thickTop="1" thickBot="1" x14ac:dyDescent="0.3">
      <c r="B436" s="78"/>
      <c r="C436" s="75"/>
      <c r="D436" s="75"/>
      <c r="E436" s="75"/>
      <c r="F436" s="10" t="str">
        <f>IF(Tabla1[[#This Row],[Nombre del Contrato]]="","",IF(VLOOKUP(Tabla1[[#This Row],[Nombre del Contrato]],Tabla3[],31,FALSE)="","#N/A",IFERROR(VLOOKUP(Tabla1[[#This Row],[Nombre del Contrato]],Tabla3[],31,FALSE),"#N/A")))</f>
        <v/>
      </c>
      <c r="G436" s="10" t="str">
        <f>IF(Tabla1[[#This Row],[Nombre del Contrato]]="","",IF(VLOOKUP(Tabla1[[#This Row],[Nombre del Contrato]],Tabla3[],20,FALSE)="","#N/A",IFERROR(VLOOKUP(Tabla1[[#This Row],[Nombre del Contrato]],Tabla3[],20,FALSE),"#N/A")))</f>
        <v/>
      </c>
      <c r="H436" s="47" t="str">
        <f>IF(Tabla1[[#This Row],[Nombre del Contrato]]="","",IF(VLOOKUP(Tabla1[[#This Row],[Nombre del Contrato]],Tabla3[],22,FALSE)="","#N/A",IFERROR(VLOOKUP(Tabla1[[#This Row],[Nombre del Contrato]],Tabla3[],22,FALSE),"#N/A")))</f>
        <v/>
      </c>
      <c r="I436" s="81"/>
      <c r="J436" s="81"/>
      <c r="K436" s="75"/>
      <c r="L436" s="10" t="str">
        <f>IF(Tabla1[[#This Row],[Nombre del Contrato]]="","",IF(VLOOKUP(Tabla1[[#This Row],[Nombre del Contrato]],Tabla3[],6,FALSE)="","#N/A",IFERROR(VLOOKUP(Tabla1[[#This Row],[Nombre del Contrato]],Tabla3[],6,FALSE),"#N/A")))</f>
        <v/>
      </c>
      <c r="M436" s="55" t="str">
        <f>IF(Tabla1[[#This Row],[Nombre del Contrato]]="","",IF(VLOOKUP(Tabla1[[#This Row],[Nombre del Contrato]],Tabla3[],19,FALSE)="","#N/A",IFERROR(VLOOKUP(Tabla1[[#This Row],[Nombre del Contrato]],Tabla3[],19,FALSE),"#N/A")))</f>
        <v/>
      </c>
      <c r="N436" s="75"/>
      <c r="O436" s="75"/>
      <c r="P436" s="75"/>
      <c r="Q436" s="75"/>
      <c r="R436" s="75"/>
      <c r="S436" s="75"/>
      <c r="T436" s="75"/>
      <c r="U436" s="75"/>
      <c r="V436" s="75"/>
      <c r="W436" s="75"/>
      <c r="X436" s="75"/>
      <c r="Y436" s="75"/>
      <c r="Z436" s="75"/>
      <c r="AA436" s="75"/>
      <c r="AB436" s="75"/>
      <c r="AC436" s="75"/>
      <c r="AD436" s="75" t="str">
        <f>IF(SUM(Tabla1[[#This Row],[Primera Infancia]:[Adulto Mayor]])=0,"",SUM(Tabla1[[#This Row],[Primera Infancia]:[Adulto Mayor]]))</f>
        <v/>
      </c>
      <c r="AE436" s="75"/>
      <c r="AF436" s="75"/>
      <c r="AG436" s="10"/>
      <c r="AH436" s="10"/>
      <c r="AI436" s="88"/>
      <c r="AJ436" s="88"/>
      <c r="AK436" s="88"/>
      <c r="AL436" s="88"/>
      <c r="AM436" s="88"/>
      <c r="AN436" s="75"/>
      <c r="AO436" s="89"/>
      <c r="AP436" s="93"/>
      <c r="AQ436" s="84"/>
    </row>
    <row r="437" spans="2:43" ht="39.950000000000003" customHeight="1" thickTop="1" thickBot="1" x14ac:dyDescent="0.3">
      <c r="B437" s="78"/>
      <c r="C437" s="75"/>
      <c r="D437" s="75"/>
      <c r="E437" s="75"/>
      <c r="F437" s="10" t="str">
        <f>IF(Tabla1[[#This Row],[Nombre del Contrato]]="","",IF(VLOOKUP(Tabla1[[#This Row],[Nombre del Contrato]],Tabla3[],31,FALSE)="","#N/A",IFERROR(VLOOKUP(Tabla1[[#This Row],[Nombre del Contrato]],Tabla3[],31,FALSE),"#N/A")))</f>
        <v/>
      </c>
      <c r="G437" s="10" t="str">
        <f>IF(Tabla1[[#This Row],[Nombre del Contrato]]="","",IF(VLOOKUP(Tabla1[[#This Row],[Nombre del Contrato]],Tabla3[],20,FALSE)="","#N/A",IFERROR(VLOOKUP(Tabla1[[#This Row],[Nombre del Contrato]],Tabla3[],20,FALSE),"#N/A")))</f>
        <v/>
      </c>
      <c r="H437" s="47" t="str">
        <f>IF(Tabla1[[#This Row],[Nombre del Contrato]]="","",IF(VLOOKUP(Tabla1[[#This Row],[Nombre del Contrato]],Tabla3[],22,FALSE)="","#N/A",IFERROR(VLOOKUP(Tabla1[[#This Row],[Nombre del Contrato]],Tabla3[],22,FALSE),"#N/A")))</f>
        <v/>
      </c>
      <c r="I437" s="81"/>
      <c r="J437" s="81"/>
      <c r="K437" s="75"/>
      <c r="L437" s="10" t="str">
        <f>IF(Tabla1[[#This Row],[Nombre del Contrato]]="","",IF(VLOOKUP(Tabla1[[#This Row],[Nombre del Contrato]],Tabla3[],6,FALSE)="","#N/A",IFERROR(VLOOKUP(Tabla1[[#This Row],[Nombre del Contrato]],Tabla3[],6,FALSE),"#N/A")))</f>
        <v/>
      </c>
      <c r="M437" s="55" t="str">
        <f>IF(Tabla1[[#This Row],[Nombre del Contrato]]="","",IF(VLOOKUP(Tabla1[[#This Row],[Nombre del Contrato]],Tabla3[],19,FALSE)="","#N/A",IFERROR(VLOOKUP(Tabla1[[#This Row],[Nombre del Contrato]],Tabla3[],19,FALSE),"#N/A")))</f>
        <v/>
      </c>
      <c r="N437" s="75"/>
      <c r="O437" s="75"/>
      <c r="P437" s="75"/>
      <c r="Q437" s="75"/>
      <c r="R437" s="75"/>
      <c r="S437" s="75"/>
      <c r="T437" s="75"/>
      <c r="U437" s="75"/>
      <c r="V437" s="75"/>
      <c r="W437" s="75"/>
      <c r="X437" s="75"/>
      <c r="Y437" s="75"/>
      <c r="Z437" s="75"/>
      <c r="AA437" s="75"/>
      <c r="AB437" s="75"/>
      <c r="AC437" s="75"/>
      <c r="AD437" s="75" t="str">
        <f>IF(SUM(Tabla1[[#This Row],[Primera Infancia]:[Adulto Mayor]])=0,"",SUM(Tabla1[[#This Row],[Primera Infancia]:[Adulto Mayor]]))</f>
        <v/>
      </c>
      <c r="AE437" s="75"/>
      <c r="AF437" s="75"/>
      <c r="AG437" s="10"/>
      <c r="AH437" s="10"/>
      <c r="AI437" s="88"/>
      <c r="AJ437" s="88"/>
      <c r="AK437" s="88"/>
      <c r="AL437" s="88"/>
      <c r="AM437" s="88"/>
      <c r="AN437" s="75"/>
      <c r="AO437" s="89"/>
      <c r="AP437" s="93"/>
      <c r="AQ437" s="84"/>
    </row>
    <row r="438" spans="2:43" ht="39.950000000000003" customHeight="1" thickTop="1" thickBot="1" x14ac:dyDescent="0.3">
      <c r="B438" s="78"/>
      <c r="C438" s="75"/>
      <c r="D438" s="75"/>
      <c r="E438" s="75"/>
      <c r="F438" s="10" t="str">
        <f>IF(Tabla1[[#This Row],[Nombre del Contrato]]="","",IF(VLOOKUP(Tabla1[[#This Row],[Nombre del Contrato]],Tabla3[],31,FALSE)="","#N/A",IFERROR(VLOOKUP(Tabla1[[#This Row],[Nombre del Contrato]],Tabla3[],31,FALSE),"#N/A")))</f>
        <v/>
      </c>
      <c r="G438" s="10" t="str">
        <f>IF(Tabla1[[#This Row],[Nombre del Contrato]]="","",IF(VLOOKUP(Tabla1[[#This Row],[Nombre del Contrato]],Tabla3[],20,FALSE)="","#N/A",IFERROR(VLOOKUP(Tabla1[[#This Row],[Nombre del Contrato]],Tabla3[],20,FALSE),"#N/A")))</f>
        <v/>
      </c>
      <c r="H438" s="47" t="str">
        <f>IF(Tabla1[[#This Row],[Nombre del Contrato]]="","",IF(VLOOKUP(Tabla1[[#This Row],[Nombre del Contrato]],Tabla3[],22,FALSE)="","#N/A",IFERROR(VLOOKUP(Tabla1[[#This Row],[Nombre del Contrato]],Tabla3[],22,FALSE),"#N/A")))</f>
        <v/>
      </c>
      <c r="I438" s="81"/>
      <c r="J438" s="81"/>
      <c r="K438" s="75"/>
      <c r="L438" s="10" t="str">
        <f>IF(Tabla1[[#This Row],[Nombre del Contrato]]="","",IF(VLOOKUP(Tabla1[[#This Row],[Nombre del Contrato]],Tabla3[],6,FALSE)="","#N/A",IFERROR(VLOOKUP(Tabla1[[#This Row],[Nombre del Contrato]],Tabla3[],6,FALSE),"#N/A")))</f>
        <v/>
      </c>
      <c r="M438" s="55" t="str">
        <f>IF(Tabla1[[#This Row],[Nombre del Contrato]]="","",IF(VLOOKUP(Tabla1[[#This Row],[Nombre del Contrato]],Tabla3[],19,FALSE)="","#N/A",IFERROR(VLOOKUP(Tabla1[[#This Row],[Nombre del Contrato]],Tabla3[],19,FALSE),"#N/A")))</f>
        <v/>
      </c>
      <c r="N438" s="75"/>
      <c r="O438" s="75"/>
      <c r="P438" s="75"/>
      <c r="Q438" s="75"/>
      <c r="R438" s="75"/>
      <c r="S438" s="75"/>
      <c r="T438" s="75"/>
      <c r="U438" s="75"/>
      <c r="V438" s="75"/>
      <c r="W438" s="75"/>
      <c r="X438" s="75"/>
      <c r="Y438" s="75"/>
      <c r="Z438" s="75"/>
      <c r="AA438" s="75"/>
      <c r="AB438" s="75"/>
      <c r="AC438" s="75"/>
      <c r="AD438" s="75" t="str">
        <f>IF(SUM(Tabla1[[#This Row],[Primera Infancia]:[Adulto Mayor]])=0,"",SUM(Tabla1[[#This Row],[Primera Infancia]:[Adulto Mayor]]))</f>
        <v/>
      </c>
      <c r="AE438" s="75"/>
      <c r="AF438" s="75"/>
      <c r="AG438" s="10"/>
      <c r="AH438" s="10"/>
      <c r="AI438" s="88"/>
      <c r="AJ438" s="88"/>
      <c r="AK438" s="88"/>
      <c r="AL438" s="88"/>
      <c r="AM438" s="88"/>
      <c r="AN438" s="75"/>
      <c r="AO438" s="89"/>
      <c r="AP438" s="93"/>
      <c r="AQ438" s="84"/>
    </row>
    <row r="439" spans="2:43" ht="39.950000000000003" customHeight="1" thickTop="1" thickBot="1" x14ac:dyDescent="0.3">
      <c r="B439" s="78"/>
      <c r="C439" s="75"/>
      <c r="D439" s="75"/>
      <c r="E439" s="75"/>
      <c r="F439" s="10" t="str">
        <f>IF(Tabla1[[#This Row],[Nombre del Contrato]]="","",IF(VLOOKUP(Tabla1[[#This Row],[Nombre del Contrato]],Tabla3[],31,FALSE)="","#N/A",IFERROR(VLOOKUP(Tabla1[[#This Row],[Nombre del Contrato]],Tabla3[],31,FALSE),"#N/A")))</f>
        <v/>
      </c>
      <c r="G439" s="10" t="str">
        <f>IF(Tabla1[[#This Row],[Nombre del Contrato]]="","",IF(VLOOKUP(Tabla1[[#This Row],[Nombre del Contrato]],Tabla3[],20,FALSE)="","#N/A",IFERROR(VLOOKUP(Tabla1[[#This Row],[Nombre del Contrato]],Tabla3[],20,FALSE),"#N/A")))</f>
        <v/>
      </c>
      <c r="H439" s="47" t="str">
        <f>IF(Tabla1[[#This Row],[Nombre del Contrato]]="","",IF(VLOOKUP(Tabla1[[#This Row],[Nombre del Contrato]],Tabla3[],22,FALSE)="","#N/A",IFERROR(VLOOKUP(Tabla1[[#This Row],[Nombre del Contrato]],Tabla3[],22,FALSE),"#N/A")))</f>
        <v/>
      </c>
      <c r="I439" s="81"/>
      <c r="J439" s="81"/>
      <c r="K439" s="75"/>
      <c r="L439" s="10" t="str">
        <f>IF(Tabla1[[#This Row],[Nombre del Contrato]]="","",IF(VLOOKUP(Tabla1[[#This Row],[Nombre del Contrato]],Tabla3[],6,FALSE)="","#N/A",IFERROR(VLOOKUP(Tabla1[[#This Row],[Nombre del Contrato]],Tabla3[],6,FALSE),"#N/A")))</f>
        <v/>
      </c>
      <c r="M439" s="55" t="str">
        <f>IF(Tabla1[[#This Row],[Nombre del Contrato]]="","",IF(VLOOKUP(Tabla1[[#This Row],[Nombre del Contrato]],Tabla3[],19,FALSE)="","#N/A",IFERROR(VLOOKUP(Tabla1[[#This Row],[Nombre del Contrato]],Tabla3[],19,FALSE),"#N/A")))</f>
        <v/>
      </c>
      <c r="N439" s="75"/>
      <c r="O439" s="75"/>
      <c r="P439" s="75"/>
      <c r="Q439" s="75"/>
      <c r="R439" s="75"/>
      <c r="S439" s="75"/>
      <c r="T439" s="75"/>
      <c r="U439" s="75"/>
      <c r="V439" s="75"/>
      <c r="W439" s="75"/>
      <c r="X439" s="75"/>
      <c r="Y439" s="75"/>
      <c r="Z439" s="75"/>
      <c r="AA439" s="75"/>
      <c r="AB439" s="75"/>
      <c r="AC439" s="75"/>
      <c r="AD439" s="75" t="str">
        <f>IF(SUM(Tabla1[[#This Row],[Primera Infancia]:[Adulto Mayor]])=0,"",SUM(Tabla1[[#This Row],[Primera Infancia]:[Adulto Mayor]]))</f>
        <v/>
      </c>
      <c r="AE439" s="75"/>
      <c r="AF439" s="75"/>
      <c r="AG439" s="10"/>
      <c r="AH439" s="10"/>
      <c r="AI439" s="88"/>
      <c r="AJ439" s="88"/>
      <c r="AK439" s="88"/>
      <c r="AL439" s="88"/>
      <c r="AM439" s="88"/>
      <c r="AN439" s="75"/>
      <c r="AO439" s="89"/>
      <c r="AP439" s="93"/>
      <c r="AQ439" s="84"/>
    </row>
    <row r="440" spans="2:43" ht="39.950000000000003" customHeight="1" thickTop="1" thickBot="1" x14ac:dyDescent="0.3">
      <c r="B440" s="78"/>
      <c r="C440" s="75"/>
      <c r="D440" s="75"/>
      <c r="E440" s="75"/>
      <c r="F440" s="10" t="str">
        <f>IF(Tabla1[[#This Row],[Nombre del Contrato]]="","",IF(VLOOKUP(Tabla1[[#This Row],[Nombre del Contrato]],Tabla3[],31,FALSE)="","#N/A",IFERROR(VLOOKUP(Tabla1[[#This Row],[Nombre del Contrato]],Tabla3[],31,FALSE),"#N/A")))</f>
        <v/>
      </c>
      <c r="G440" s="10" t="str">
        <f>IF(Tabla1[[#This Row],[Nombre del Contrato]]="","",IF(VLOOKUP(Tabla1[[#This Row],[Nombre del Contrato]],Tabla3[],20,FALSE)="","#N/A",IFERROR(VLOOKUP(Tabla1[[#This Row],[Nombre del Contrato]],Tabla3[],20,FALSE),"#N/A")))</f>
        <v/>
      </c>
      <c r="H440" s="47" t="str">
        <f>IF(Tabla1[[#This Row],[Nombre del Contrato]]="","",IF(VLOOKUP(Tabla1[[#This Row],[Nombre del Contrato]],Tabla3[],22,FALSE)="","#N/A",IFERROR(VLOOKUP(Tabla1[[#This Row],[Nombre del Contrato]],Tabla3[],22,FALSE),"#N/A")))</f>
        <v/>
      </c>
      <c r="I440" s="81"/>
      <c r="J440" s="81"/>
      <c r="K440" s="75"/>
      <c r="L440" s="10" t="str">
        <f>IF(Tabla1[[#This Row],[Nombre del Contrato]]="","",IF(VLOOKUP(Tabla1[[#This Row],[Nombre del Contrato]],Tabla3[],6,FALSE)="","#N/A",IFERROR(VLOOKUP(Tabla1[[#This Row],[Nombre del Contrato]],Tabla3[],6,FALSE),"#N/A")))</f>
        <v/>
      </c>
      <c r="M440" s="55" t="str">
        <f>IF(Tabla1[[#This Row],[Nombre del Contrato]]="","",IF(VLOOKUP(Tabla1[[#This Row],[Nombre del Contrato]],Tabla3[],19,FALSE)="","#N/A",IFERROR(VLOOKUP(Tabla1[[#This Row],[Nombre del Contrato]],Tabla3[],19,FALSE),"#N/A")))</f>
        <v/>
      </c>
      <c r="N440" s="75"/>
      <c r="O440" s="75"/>
      <c r="P440" s="75"/>
      <c r="Q440" s="75"/>
      <c r="R440" s="75"/>
      <c r="S440" s="75"/>
      <c r="T440" s="75"/>
      <c r="U440" s="75"/>
      <c r="V440" s="75"/>
      <c r="W440" s="75"/>
      <c r="X440" s="75"/>
      <c r="Y440" s="75"/>
      <c r="Z440" s="75"/>
      <c r="AA440" s="75"/>
      <c r="AB440" s="75"/>
      <c r="AC440" s="75"/>
      <c r="AD440" s="75" t="str">
        <f>IF(SUM(Tabla1[[#This Row],[Primera Infancia]:[Adulto Mayor]])=0,"",SUM(Tabla1[[#This Row],[Primera Infancia]:[Adulto Mayor]]))</f>
        <v/>
      </c>
      <c r="AE440" s="75"/>
      <c r="AF440" s="75"/>
      <c r="AG440" s="10"/>
      <c r="AH440" s="10"/>
      <c r="AI440" s="88"/>
      <c r="AJ440" s="88"/>
      <c r="AK440" s="88"/>
      <c r="AL440" s="88"/>
      <c r="AM440" s="88"/>
      <c r="AN440" s="75"/>
      <c r="AO440" s="89"/>
      <c r="AP440" s="93"/>
      <c r="AQ440" s="84"/>
    </row>
    <row r="441" spans="2:43" ht="39.950000000000003" customHeight="1" thickTop="1" thickBot="1" x14ac:dyDescent="0.3">
      <c r="B441" s="78"/>
      <c r="C441" s="75"/>
      <c r="D441" s="75"/>
      <c r="E441" s="75"/>
      <c r="F441" s="10" t="str">
        <f>IF(Tabla1[[#This Row],[Nombre del Contrato]]="","",IF(VLOOKUP(Tabla1[[#This Row],[Nombre del Contrato]],Tabla3[],31,FALSE)="","#N/A",IFERROR(VLOOKUP(Tabla1[[#This Row],[Nombre del Contrato]],Tabla3[],31,FALSE),"#N/A")))</f>
        <v/>
      </c>
      <c r="G441" s="10" t="str">
        <f>IF(Tabla1[[#This Row],[Nombre del Contrato]]="","",IF(VLOOKUP(Tabla1[[#This Row],[Nombre del Contrato]],Tabla3[],20,FALSE)="","#N/A",IFERROR(VLOOKUP(Tabla1[[#This Row],[Nombre del Contrato]],Tabla3[],20,FALSE),"#N/A")))</f>
        <v/>
      </c>
      <c r="H441" s="47" t="str">
        <f>IF(Tabla1[[#This Row],[Nombre del Contrato]]="","",IF(VLOOKUP(Tabla1[[#This Row],[Nombre del Contrato]],Tabla3[],22,FALSE)="","#N/A",IFERROR(VLOOKUP(Tabla1[[#This Row],[Nombre del Contrato]],Tabla3[],22,FALSE),"#N/A")))</f>
        <v/>
      </c>
      <c r="I441" s="81"/>
      <c r="J441" s="81"/>
      <c r="K441" s="75"/>
      <c r="L441" s="10" t="str">
        <f>IF(Tabla1[[#This Row],[Nombre del Contrato]]="","",IF(VLOOKUP(Tabla1[[#This Row],[Nombre del Contrato]],Tabla3[],6,FALSE)="","#N/A",IFERROR(VLOOKUP(Tabla1[[#This Row],[Nombre del Contrato]],Tabla3[],6,FALSE),"#N/A")))</f>
        <v/>
      </c>
      <c r="M441" s="55" t="str">
        <f>IF(Tabla1[[#This Row],[Nombre del Contrato]]="","",IF(VLOOKUP(Tabla1[[#This Row],[Nombre del Contrato]],Tabla3[],19,FALSE)="","#N/A",IFERROR(VLOOKUP(Tabla1[[#This Row],[Nombre del Contrato]],Tabla3[],19,FALSE),"#N/A")))</f>
        <v/>
      </c>
      <c r="N441" s="75"/>
      <c r="O441" s="75"/>
      <c r="P441" s="75"/>
      <c r="Q441" s="75"/>
      <c r="R441" s="75"/>
      <c r="S441" s="75"/>
      <c r="T441" s="75"/>
      <c r="U441" s="75"/>
      <c r="V441" s="75"/>
      <c r="W441" s="75"/>
      <c r="X441" s="75"/>
      <c r="Y441" s="75"/>
      <c r="Z441" s="75"/>
      <c r="AA441" s="75"/>
      <c r="AB441" s="75"/>
      <c r="AC441" s="75"/>
      <c r="AD441" s="75" t="str">
        <f>IF(SUM(Tabla1[[#This Row],[Primera Infancia]:[Adulto Mayor]])=0,"",SUM(Tabla1[[#This Row],[Primera Infancia]:[Adulto Mayor]]))</f>
        <v/>
      </c>
      <c r="AE441" s="75"/>
      <c r="AF441" s="75"/>
      <c r="AG441" s="10"/>
      <c r="AH441" s="10"/>
      <c r="AI441" s="88"/>
      <c r="AJ441" s="88"/>
      <c r="AK441" s="88"/>
      <c r="AL441" s="88"/>
      <c r="AM441" s="88"/>
      <c r="AN441" s="75"/>
      <c r="AO441" s="89"/>
      <c r="AP441" s="93"/>
      <c r="AQ441" s="84"/>
    </row>
    <row r="442" spans="2:43" ht="39.950000000000003" customHeight="1" thickTop="1" thickBot="1" x14ac:dyDescent="0.3">
      <c r="B442" s="78"/>
      <c r="C442" s="75"/>
      <c r="D442" s="75"/>
      <c r="E442" s="75"/>
      <c r="F442" s="10" t="str">
        <f>IF(Tabla1[[#This Row],[Nombre del Contrato]]="","",IF(VLOOKUP(Tabla1[[#This Row],[Nombre del Contrato]],Tabla3[],31,FALSE)="","#N/A",IFERROR(VLOOKUP(Tabla1[[#This Row],[Nombre del Contrato]],Tabla3[],31,FALSE),"#N/A")))</f>
        <v/>
      </c>
      <c r="G442" s="10" t="str">
        <f>IF(Tabla1[[#This Row],[Nombre del Contrato]]="","",IF(VLOOKUP(Tabla1[[#This Row],[Nombre del Contrato]],Tabla3[],20,FALSE)="","#N/A",IFERROR(VLOOKUP(Tabla1[[#This Row],[Nombre del Contrato]],Tabla3[],20,FALSE),"#N/A")))</f>
        <v/>
      </c>
      <c r="H442" s="47" t="str">
        <f>IF(Tabla1[[#This Row],[Nombre del Contrato]]="","",IF(VLOOKUP(Tabla1[[#This Row],[Nombre del Contrato]],Tabla3[],22,FALSE)="","#N/A",IFERROR(VLOOKUP(Tabla1[[#This Row],[Nombre del Contrato]],Tabla3[],22,FALSE),"#N/A")))</f>
        <v/>
      </c>
      <c r="I442" s="81"/>
      <c r="J442" s="81"/>
      <c r="K442" s="75"/>
      <c r="L442" s="10" t="str">
        <f>IF(Tabla1[[#This Row],[Nombre del Contrato]]="","",IF(VLOOKUP(Tabla1[[#This Row],[Nombre del Contrato]],Tabla3[],6,FALSE)="","#N/A",IFERROR(VLOOKUP(Tabla1[[#This Row],[Nombre del Contrato]],Tabla3[],6,FALSE),"#N/A")))</f>
        <v/>
      </c>
      <c r="M442" s="55" t="str">
        <f>IF(Tabla1[[#This Row],[Nombre del Contrato]]="","",IF(VLOOKUP(Tabla1[[#This Row],[Nombre del Contrato]],Tabla3[],19,FALSE)="","#N/A",IFERROR(VLOOKUP(Tabla1[[#This Row],[Nombre del Contrato]],Tabla3[],19,FALSE),"#N/A")))</f>
        <v/>
      </c>
      <c r="N442" s="75"/>
      <c r="O442" s="75"/>
      <c r="P442" s="75"/>
      <c r="Q442" s="75"/>
      <c r="R442" s="75"/>
      <c r="S442" s="75"/>
      <c r="T442" s="75"/>
      <c r="U442" s="75"/>
      <c r="V442" s="75"/>
      <c r="W442" s="75"/>
      <c r="X442" s="75"/>
      <c r="Y442" s="75"/>
      <c r="Z442" s="75"/>
      <c r="AA442" s="75"/>
      <c r="AB442" s="75"/>
      <c r="AC442" s="75"/>
      <c r="AD442" s="75" t="str">
        <f>IF(SUM(Tabla1[[#This Row],[Primera Infancia]:[Adulto Mayor]])=0,"",SUM(Tabla1[[#This Row],[Primera Infancia]:[Adulto Mayor]]))</f>
        <v/>
      </c>
      <c r="AE442" s="75"/>
      <c r="AF442" s="75"/>
      <c r="AG442" s="10"/>
      <c r="AH442" s="10"/>
      <c r="AI442" s="88"/>
      <c r="AJ442" s="88"/>
      <c r="AK442" s="88"/>
      <c r="AL442" s="88"/>
      <c r="AM442" s="88"/>
      <c r="AN442" s="75"/>
      <c r="AO442" s="89"/>
      <c r="AP442" s="93"/>
      <c r="AQ442" s="84"/>
    </row>
    <row r="443" spans="2:43" ht="39.950000000000003" customHeight="1" thickTop="1" thickBot="1" x14ac:dyDescent="0.3">
      <c r="B443" s="78"/>
      <c r="C443" s="75"/>
      <c r="D443" s="75"/>
      <c r="E443" s="75"/>
      <c r="F443" s="10" t="str">
        <f>IF(Tabla1[[#This Row],[Nombre del Contrato]]="","",IF(VLOOKUP(Tabla1[[#This Row],[Nombre del Contrato]],Tabla3[],31,FALSE)="","#N/A",IFERROR(VLOOKUP(Tabla1[[#This Row],[Nombre del Contrato]],Tabla3[],31,FALSE),"#N/A")))</f>
        <v/>
      </c>
      <c r="G443" s="10" t="str">
        <f>IF(Tabla1[[#This Row],[Nombre del Contrato]]="","",IF(VLOOKUP(Tabla1[[#This Row],[Nombre del Contrato]],Tabla3[],20,FALSE)="","#N/A",IFERROR(VLOOKUP(Tabla1[[#This Row],[Nombre del Contrato]],Tabla3[],20,FALSE),"#N/A")))</f>
        <v/>
      </c>
      <c r="H443" s="47" t="str">
        <f>IF(Tabla1[[#This Row],[Nombre del Contrato]]="","",IF(VLOOKUP(Tabla1[[#This Row],[Nombre del Contrato]],Tabla3[],22,FALSE)="","#N/A",IFERROR(VLOOKUP(Tabla1[[#This Row],[Nombre del Contrato]],Tabla3[],22,FALSE),"#N/A")))</f>
        <v/>
      </c>
      <c r="I443" s="81"/>
      <c r="J443" s="81"/>
      <c r="K443" s="75"/>
      <c r="L443" s="10" t="str">
        <f>IF(Tabla1[[#This Row],[Nombre del Contrato]]="","",IF(VLOOKUP(Tabla1[[#This Row],[Nombre del Contrato]],Tabla3[],6,FALSE)="","#N/A",IFERROR(VLOOKUP(Tabla1[[#This Row],[Nombre del Contrato]],Tabla3[],6,FALSE),"#N/A")))</f>
        <v/>
      </c>
      <c r="M443" s="55" t="str">
        <f>IF(Tabla1[[#This Row],[Nombre del Contrato]]="","",IF(VLOOKUP(Tabla1[[#This Row],[Nombre del Contrato]],Tabla3[],19,FALSE)="","#N/A",IFERROR(VLOOKUP(Tabla1[[#This Row],[Nombre del Contrato]],Tabla3[],19,FALSE),"#N/A")))</f>
        <v/>
      </c>
      <c r="N443" s="75"/>
      <c r="O443" s="75"/>
      <c r="P443" s="75"/>
      <c r="Q443" s="75"/>
      <c r="R443" s="75"/>
      <c r="S443" s="75"/>
      <c r="T443" s="75"/>
      <c r="U443" s="75"/>
      <c r="V443" s="75"/>
      <c r="W443" s="75"/>
      <c r="X443" s="75"/>
      <c r="Y443" s="75"/>
      <c r="Z443" s="75"/>
      <c r="AA443" s="75"/>
      <c r="AB443" s="75"/>
      <c r="AC443" s="75"/>
      <c r="AD443" s="75" t="str">
        <f>IF(SUM(Tabla1[[#This Row],[Primera Infancia]:[Adulto Mayor]])=0,"",SUM(Tabla1[[#This Row],[Primera Infancia]:[Adulto Mayor]]))</f>
        <v/>
      </c>
      <c r="AE443" s="75"/>
      <c r="AF443" s="75"/>
      <c r="AG443" s="10"/>
      <c r="AH443" s="10"/>
      <c r="AI443" s="88"/>
      <c r="AJ443" s="88"/>
      <c r="AK443" s="88"/>
      <c r="AL443" s="88"/>
      <c r="AM443" s="88"/>
      <c r="AN443" s="75"/>
      <c r="AO443" s="89"/>
      <c r="AP443" s="93"/>
      <c r="AQ443" s="84"/>
    </row>
    <row r="444" spans="2:43" ht="39.950000000000003" customHeight="1" thickTop="1" thickBot="1" x14ac:dyDescent="0.3">
      <c r="B444" s="78"/>
      <c r="C444" s="75"/>
      <c r="D444" s="75"/>
      <c r="E444" s="75"/>
      <c r="F444" s="10" t="str">
        <f>IF(Tabla1[[#This Row],[Nombre del Contrato]]="","",IF(VLOOKUP(Tabla1[[#This Row],[Nombre del Contrato]],Tabla3[],31,FALSE)="","#N/A",IFERROR(VLOOKUP(Tabla1[[#This Row],[Nombre del Contrato]],Tabla3[],31,FALSE),"#N/A")))</f>
        <v/>
      </c>
      <c r="G444" s="10" t="str">
        <f>IF(Tabla1[[#This Row],[Nombre del Contrato]]="","",IF(VLOOKUP(Tabla1[[#This Row],[Nombre del Contrato]],Tabla3[],20,FALSE)="","#N/A",IFERROR(VLOOKUP(Tabla1[[#This Row],[Nombre del Contrato]],Tabla3[],20,FALSE),"#N/A")))</f>
        <v/>
      </c>
      <c r="H444" s="47" t="str">
        <f>IF(Tabla1[[#This Row],[Nombre del Contrato]]="","",IF(VLOOKUP(Tabla1[[#This Row],[Nombre del Contrato]],Tabla3[],22,FALSE)="","#N/A",IFERROR(VLOOKUP(Tabla1[[#This Row],[Nombre del Contrato]],Tabla3[],22,FALSE),"#N/A")))</f>
        <v/>
      </c>
      <c r="I444" s="81"/>
      <c r="J444" s="81"/>
      <c r="K444" s="75"/>
      <c r="L444" s="10" t="str">
        <f>IF(Tabla1[[#This Row],[Nombre del Contrato]]="","",IF(VLOOKUP(Tabla1[[#This Row],[Nombre del Contrato]],Tabla3[],6,FALSE)="","#N/A",IFERROR(VLOOKUP(Tabla1[[#This Row],[Nombre del Contrato]],Tabla3[],6,FALSE),"#N/A")))</f>
        <v/>
      </c>
      <c r="M444" s="55" t="str">
        <f>IF(Tabla1[[#This Row],[Nombre del Contrato]]="","",IF(VLOOKUP(Tabla1[[#This Row],[Nombre del Contrato]],Tabla3[],19,FALSE)="","#N/A",IFERROR(VLOOKUP(Tabla1[[#This Row],[Nombre del Contrato]],Tabla3[],19,FALSE),"#N/A")))</f>
        <v/>
      </c>
      <c r="N444" s="75"/>
      <c r="O444" s="75"/>
      <c r="P444" s="75"/>
      <c r="Q444" s="75"/>
      <c r="R444" s="75"/>
      <c r="S444" s="75"/>
      <c r="T444" s="75"/>
      <c r="U444" s="75"/>
      <c r="V444" s="75"/>
      <c r="W444" s="75"/>
      <c r="X444" s="75"/>
      <c r="Y444" s="75"/>
      <c r="Z444" s="75"/>
      <c r="AA444" s="75"/>
      <c r="AB444" s="75"/>
      <c r="AC444" s="75"/>
      <c r="AD444" s="75" t="str">
        <f>IF(SUM(Tabla1[[#This Row],[Primera Infancia]:[Adulto Mayor]])=0,"",SUM(Tabla1[[#This Row],[Primera Infancia]:[Adulto Mayor]]))</f>
        <v/>
      </c>
      <c r="AE444" s="75"/>
      <c r="AF444" s="75"/>
      <c r="AG444" s="10"/>
      <c r="AH444" s="10"/>
      <c r="AI444" s="88"/>
      <c r="AJ444" s="88"/>
      <c r="AK444" s="88"/>
      <c r="AL444" s="88"/>
      <c r="AM444" s="88"/>
      <c r="AN444" s="75"/>
      <c r="AO444" s="89"/>
      <c r="AP444" s="93"/>
      <c r="AQ444" s="84"/>
    </row>
    <row r="445" spans="2:43" ht="39.950000000000003" customHeight="1" thickTop="1" thickBot="1" x14ac:dyDescent="0.3">
      <c r="B445" s="78"/>
      <c r="C445" s="75"/>
      <c r="D445" s="75"/>
      <c r="E445" s="75"/>
      <c r="F445" s="10" t="str">
        <f>IF(Tabla1[[#This Row],[Nombre del Contrato]]="","",IF(VLOOKUP(Tabla1[[#This Row],[Nombre del Contrato]],Tabla3[],31,FALSE)="","#N/A",IFERROR(VLOOKUP(Tabla1[[#This Row],[Nombre del Contrato]],Tabla3[],31,FALSE),"#N/A")))</f>
        <v/>
      </c>
      <c r="G445" s="10" t="str">
        <f>IF(Tabla1[[#This Row],[Nombre del Contrato]]="","",IF(VLOOKUP(Tabla1[[#This Row],[Nombre del Contrato]],Tabla3[],20,FALSE)="","#N/A",IFERROR(VLOOKUP(Tabla1[[#This Row],[Nombre del Contrato]],Tabla3[],20,FALSE),"#N/A")))</f>
        <v/>
      </c>
      <c r="H445" s="47" t="str">
        <f>IF(Tabla1[[#This Row],[Nombre del Contrato]]="","",IF(VLOOKUP(Tabla1[[#This Row],[Nombre del Contrato]],Tabla3[],22,FALSE)="","#N/A",IFERROR(VLOOKUP(Tabla1[[#This Row],[Nombre del Contrato]],Tabla3[],22,FALSE),"#N/A")))</f>
        <v/>
      </c>
      <c r="I445" s="81"/>
      <c r="J445" s="81"/>
      <c r="K445" s="75"/>
      <c r="L445" s="10" t="str">
        <f>IF(Tabla1[[#This Row],[Nombre del Contrato]]="","",IF(VLOOKUP(Tabla1[[#This Row],[Nombre del Contrato]],Tabla3[],6,FALSE)="","#N/A",IFERROR(VLOOKUP(Tabla1[[#This Row],[Nombre del Contrato]],Tabla3[],6,FALSE),"#N/A")))</f>
        <v/>
      </c>
      <c r="M445" s="55" t="str">
        <f>IF(Tabla1[[#This Row],[Nombre del Contrato]]="","",IF(VLOOKUP(Tabla1[[#This Row],[Nombre del Contrato]],Tabla3[],19,FALSE)="","#N/A",IFERROR(VLOOKUP(Tabla1[[#This Row],[Nombre del Contrato]],Tabla3[],19,FALSE),"#N/A")))</f>
        <v/>
      </c>
      <c r="N445" s="75"/>
      <c r="O445" s="75"/>
      <c r="P445" s="75"/>
      <c r="Q445" s="75"/>
      <c r="R445" s="75"/>
      <c r="S445" s="75"/>
      <c r="T445" s="75"/>
      <c r="U445" s="75"/>
      <c r="V445" s="75"/>
      <c r="W445" s="75"/>
      <c r="X445" s="75"/>
      <c r="Y445" s="75"/>
      <c r="Z445" s="75"/>
      <c r="AA445" s="75"/>
      <c r="AB445" s="75"/>
      <c r="AC445" s="75"/>
      <c r="AD445" s="75" t="str">
        <f>IF(SUM(Tabla1[[#This Row],[Primera Infancia]:[Adulto Mayor]])=0,"",SUM(Tabla1[[#This Row],[Primera Infancia]:[Adulto Mayor]]))</f>
        <v/>
      </c>
      <c r="AE445" s="75"/>
      <c r="AF445" s="75"/>
      <c r="AG445" s="10"/>
      <c r="AH445" s="10"/>
      <c r="AI445" s="88"/>
      <c r="AJ445" s="88"/>
      <c r="AK445" s="88"/>
      <c r="AL445" s="88"/>
      <c r="AM445" s="88"/>
      <c r="AN445" s="75"/>
      <c r="AO445" s="89"/>
      <c r="AP445" s="93"/>
      <c r="AQ445" s="84"/>
    </row>
    <row r="446" spans="2:43" ht="39.950000000000003" customHeight="1" thickTop="1" thickBot="1" x14ac:dyDescent="0.3">
      <c r="B446" s="78"/>
      <c r="C446" s="75"/>
      <c r="D446" s="75"/>
      <c r="E446" s="75"/>
      <c r="F446" s="10" t="str">
        <f>IF(Tabla1[[#This Row],[Nombre del Contrato]]="","",IF(VLOOKUP(Tabla1[[#This Row],[Nombre del Contrato]],Tabla3[],31,FALSE)="","#N/A",IFERROR(VLOOKUP(Tabla1[[#This Row],[Nombre del Contrato]],Tabla3[],31,FALSE),"#N/A")))</f>
        <v/>
      </c>
      <c r="G446" s="10" t="str">
        <f>IF(Tabla1[[#This Row],[Nombre del Contrato]]="","",IF(VLOOKUP(Tabla1[[#This Row],[Nombre del Contrato]],Tabla3[],20,FALSE)="","#N/A",IFERROR(VLOOKUP(Tabla1[[#This Row],[Nombre del Contrato]],Tabla3[],20,FALSE),"#N/A")))</f>
        <v/>
      </c>
      <c r="H446" s="47" t="str">
        <f>IF(Tabla1[[#This Row],[Nombre del Contrato]]="","",IF(VLOOKUP(Tabla1[[#This Row],[Nombre del Contrato]],Tabla3[],22,FALSE)="","#N/A",IFERROR(VLOOKUP(Tabla1[[#This Row],[Nombre del Contrato]],Tabla3[],22,FALSE),"#N/A")))</f>
        <v/>
      </c>
      <c r="I446" s="81"/>
      <c r="J446" s="81"/>
      <c r="K446" s="75"/>
      <c r="L446" s="10" t="str">
        <f>IF(Tabla1[[#This Row],[Nombre del Contrato]]="","",IF(VLOOKUP(Tabla1[[#This Row],[Nombre del Contrato]],Tabla3[],6,FALSE)="","#N/A",IFERROR(VLOOKUP(Tabla1[[#This Row],[Nombre del Contrato]],Tabla3[],6,FALSE),"#N/A")))</f>
        <v/>
      </c>
      <c r="M446" s="55" t="str">
        <f>IF(Tabla1[[#This Row],[Nombre del Contrato]]="","",IF(VLOOKUP(Tabla1[[#This Row],[Nombre del Contrato]],Tabla3[],19,FALSE)="","#N/A",IFERROR(VLOOKUP(Tabla1[[#This Row],[Nombre del Contrato]],Tabla3[],19,FALSE),"#N/A")))</f>
        <v/>
      </c>
      <c r="N446" s="75"/>
      <c r="O446" s="75"/>
      <c r="P446" s="75"/>
      <c r="Q446" s="75"/>
      <c r="R446" s="75"/>
      <c r="S446" s="75"/>
      <c r="T446" s="75"/>
      <c r="U446" s="75"/>
      <c r="V446" s="75"/>
      <c r="W446" s="75"/>
      <c r="X446" s="75"/>
      <c r="Y446" s="75"/>
      <c r="Z446" s="75"/>
      <c r="AA446" s="75"/>
      <c r="AB446" s="75"/>
      <c r="AC446" s="75"/>
      <c r="AD446" s="75" t="str">
        <f>IF(SUM(Tabla1[[#This Row],[Primera Infancia]:[Adulto Mayor]])=0,"",SUM(Tabla1[[#This Row],[Primera Infancia]:[Adulto Mayor]]))</f>
        <v/>
      </c>
      <c r="AE446" s="75"/>
      <c r="AF446" s="75"/>
      <c r="AG446" s="10"/>
      <c r="AH446" s="10"/>
      <c r="AI446" s="88"/>
      <c r="AJ446" s="88"/>
      <c r="AK446" s="88"/>
      <c r="AL446" s="88"/>
      <c r="AM446" s="88"/>
      <c r="AN446" s="75"/>
      <c r="AO446" s="89"/>
      <c r="AP446" s="93"/>
      <c r="AQ446" s="84"/>
    </row>
    <row r="447" spans="2:43" ht="39.950000000000003" customHeight="1" thickTop="1" thickBot="1" x14ac:dyDescent="0.3">
      <c r="B447" s="78"/>
      <c r="C447" s="75"/>
      <c r="D447" s="75"/>
      <c r="E447" s="75"/>
      <c r="F447" s="10" t="str">
        <f>IF(Tabla1[[#This Row],[Nombre del Contrato]]="","",IF(VLOOKUP(Tabla1[[#This Row],[Nombre del Contrato]],Tabla3[],31,FALSE)="","#N/A",IFERROR(VLOOKUP(Tabla1[[#This Row],[Nombre del Contrato]],Tabla3[],31,FALSE),"#N/A")))</f>
        <v/>
      </c>
      <c r="G447" s="10" t="str">
        <f>IF(Tabla1[[#This Row],[Nombre del Contrato]]="","",IF(VLOOKUP(Tabla1[[#This Row],[Nombre del Contrato]],Tabla3[],20,FALSE)="","#N/A",IFERROR(VLOOKUP(Tabla1[[#This Row],[Nombre del Contrato]],Tabla3[],20,FALSE),"#N/A")))</f>
        <v/>
      </c>
      <c r="H447" s="47" t="str">
        <f>IF(Tabla1[[#This Row],[Nombre del Contrato]]="","",IF(VLOOKUP(Tabla1[[#This Row],[Nombre del Contrato]],Tabla3[],22,FALSE)="","#N/A",IFERROR(VLOOKUP(Tabla1[[#This Row],[Nombre del Contrato]],Tabla3[],22,FALSE),"#N/A")))</f>
        <v/>
      </c>
      <c r="I447" s="81"/>
      <c r="J447" s="81"/>
      <c r="K447" s="75"/>
      <c r="L447" s="10" t="str">
        <f>IF(Tabla1[[#This Row],[Nombre del Contrato]]="","",IF(VLOOKUP(Tabla1[[#This Row],[Nombre del Contrato]],Tabla3[],6,FALSE)="","#N/A",IFERROR(VLOOKUP(Tabla1[[#This Row],[Nombre del Contrato]],Tabla3[],6,FALSE),"#N/A")))</f>
        <v/>
      </c>
      <c r="M447" s="55" t="str">
        <f>IF(Tabla1[[#This Row],[Nombre del Contrato]]="","",IF(VLOOKUP(Tabla1[[#This Row],[Nombre del Contrato]],Tabla3[],19,FALSE)="","#N/A",IFERROR(VLOOKUP(Tabla1[[#This Row],[Nombre del Contrato]],Tabla3[],19,FALSE),"#N/A")))</f>
        <v/>
      </c>
      <c r="N447" s="75"/>
      <c r="O447" s="75"/>
      <c r="P447" s="75"/>
      <c r="Q447" s="75"/>
      <c r="R447" s="75"/>
      <c r="S447" s="75"/>
      <c r="T447" s="75"/>
      <c r="U447" s="75"/>
      <c r="V447" s="75"/>
      <c r="W447" s="75"/>
      <c r="X447" s="75"/>
      <c r="Y447" s="75"/>
      <c r="Z447" s="75"/>
      <c r="AA447" s="75"/>
      <c r="AB447" s="75"/>
      <c r="AC447" s="75"/>
      <c r="AD447" s="75" t="str">
        <f>IF(SUM(Tabla1[[#This Row],[Primera Infancia]:[Adulto Mayor]])=0,"",SUM(Tabla1[[#This Row],[Primera Infancia]:[Adulto Mayor]]))</f>
        <v/>
      </c>
      <c r="AE447" s="75"/>
      <c r="AF447" s="75"/>
      <c r="AG447" s="10"/>
      <c r="AH447" s="10"/>
      <c r="AI447" s="88"/>
      <c r="AJ447" s="88"/>
      <c r="AK447" s="88"/>
      <c r="AL447" s="88"/>
      <c r="AM447" s="88"/>
      <c r="AN447" s="75"/>
      <c r="AO447" s="89"/>
      <c r="AP447" s="93"/>
      <c r="AQ447" s="84"/>
    </row>
    <row r="448" spans="2:43" ht="39.950000000000003" customHeight="1" thickTop="1" thickBot="1" x14ac:dyDescent="0.3">
      <c r="B448" s="78"/>
      <c r="C448" s="75"/>
      <c r="D448" s="75"/>
      <c r="E448" s="75"/>
      <c r="F448" s="10" t="str">
        <f>IF(Tabla1[[#This Row],[Nombre del Contrato]]="","",IF(VLOOKUP(Tabla1[[#This Row],[Nombre del Contrato]],Tabla3[],31,FALSE)="","#N/A",IFERROR(VLOOKUP(Tabla1[[#This Row],[Nombre del Contrato]],Tabla3[],31,FALSE),"#N/A")))</f>
        <v/>
      </c>
      <c r="G448" s="10" t="str">
        <f>IF(Tabla1[[#This Row],[Nombre del Contrato]]="","",IF(VLOOKUP(Tabla1[[#This Row],[Nombre del Contrato]],Tabla3[],20,FALSE)="","#N/A",IFERROR(VLOOKUP(Tabla1[[#This Row],[Nombre del Contrato]],Tabla3[],20,FALSE),"#N/A")))</f>
        <v/>
      </c>
      <c r="H448" s="47" t="str">
        <f>IF(Tabla1[[#This Row],[Nombre del Contrato]]="","",IF(VLOOKUP(Tabla1[[#This Row],[Nombre del Contrato]],Tabla3[],22,FALSE)="","#N/A",IFERROR(VLOOKUP(Tabla1[[#This Row],[Nombre del Contrato]],Tabla3[],22,FALSE),"#N/A")))</f>
        <v/>
      </c>
      <c r="I448" s="81"/>
      <c r="J448" s="81"/>
      <c r="K448" s="75"/>
      <c r="L448" s="10" t="str">
        <f>IF(Tabla1[[#This Row],[Nombre del Contrato]]="","",IF(VLOOKUP(Tabla1[[#This Row],[Nombre del Contrato]],Tabla3[],6,FALSE)="","#N/A",IFERROR(VLOOKUP(Tabla1[[#This Row],[Nombre del Contrato]],Tabla3[],6,FALSE),"#N/A")))</f>
        <v/>
      </c>
      <c r="M448" s="55" t="str">
        <f>IF(Tabla1[[#This Row],[Nombre del Contrato]]="","",IF(VLOOKUP(Tabla1[[#This Row],[Nombre del Contrato]],Tabla3[],19,FALSE)="","#N/A",IFERROR(VLOOKUP(Tabla1[[#This Row],[Nombre del Contrato]],Tabla3[],19,FALSE),"#N/A")))</f>
        <v/>
      </c>
      <c r="N448" s="75"/>
      <c r="O448" s="75"/>
      <c r="P448" s="75"/>
      <c r="Q448" s="75"/>
      <c r="R448" s="75"/>
      <c r="S448" s="75"/>
      <c r="T448" s="75"/>
      <c r="U448" s="75"/>
      <c r="V448" s="75"/>
      <c r="W448" s="75"/>
      <c r="X448" s="75"/>
      <c r="Y448" s="75"/>
      <c r="Z448" s="75"/>
      <c r="AA448" s="75"/>
      <c r="AB448" s="75"/>
      <c r="AC448" s="75"/>
      <c r="AD448" s="75" t="str">
        <f>IF(SUM(Tabla1[[#This Row],[Primera Infancia]:[Adulto Mayor]])=0,"",SUM(Tabla1[[#This Row],[Primera Infancia]:[Adulto Mayor]]))</f>
        <v/>
      </c>
      <c r="AE448" s="75"/>
      <c r="AF448" s="75"/>
      <c r="AG448" s="10"/>
      <c r="AH448" s="10"/>
      <c r="AI448" s="88"/>
      <c r="AJ448" s="88"/>
      <c r="AK448" s="88"/>
      <c r="AL448" s="88"/>
      <c r="AM448" s="88"/>
      <c r="AN448" s="75"/>
      <c r="AO448" s="89"/>
      <c r="AP448" s="93"/>
      <c r="AQ448" s="84"/>
    </row>
    <row r="449" spans="2:43" ht="39.950000000000003" customHeight="1" thickTop="1" thickBot="1" x14ac:dyDescent="0.3">
      <c r="B449" s="78"/>
      <c r="C449" s="75"/>
      <c r="D449" s="75"/>
      <c r="E449" s="75"/>
      <c r="F449" s="10" t="str">
        <f>IF(Tabla1[[#This Row],[Nombre del Contrato]]="","",IF(VLOOKUP(Tabla1[[#This Row],[Nombre del Contrato]],Tabla3[],31,FALSE)="","#N/A",IFERROR(VLOOKUP(Tabla1[[#This Row],[Nombre del Contrato]],Tabla3[],31,FALSE),"#N/A")))</f>
        <v/>
      </c>
      <c r="G449" s="10" t="str">
        <f>IF(Tabla1[[#This Row],[Nombre del Contrato]]="","",IF(VLOOKUP(Tabla1[[#This Row],[Nombre del Contrato]],Tabla3[],20,FALSE)="","#N/A",IFERROR(VLOOKUP(Tabla1[[#This Row],[Nombre del Contrato]],Tabla3[],20,FALSE),"#N/A")))</f>
        <v/>
      </c>
      <c r="H449" s="47" t="str">
        <f>IF(Tabla1[[#This Row],[Nombre del Contrato]]="","",IF(VLOOKUP(Tabla1[[#This Row],[Nombre del Contrato]],Tabla3[],22,FALSE)="","#N/A",IFERROR(VLOOKUP(Tabla1[[#This Row],[Nombre del Contrato]],Tabla3[],22,FALSE),"#N/A")))</f>
        <v/>
      </c>
      <c r="I449" s="81"/>
      <c r="J449" s="81"/>
      <c r="K449" s="75"/>
      <c r="L449" s="10" t="str">
        <f>IF(Tabla1[[#This Row],[Nombre del Contrato]]="","",IF(VLOOKUP(Tabla1[[#This Row],[Nombre del Contrato]],Tabla3[],6,FALSE)="","#N/A",IFERROR(VLOOKUP(Tabla1[[#This Row],[Nombre del Contrato]],Tabla3[],6,FALSE),"#N/A")))</f>
        <v/>
      </c>
      <c r="M449" s="55" t="str">
        <f>IF(Tabla1[[#This Row],[Nombre del Contrato]]="","",IF(VLOOKUP(Tabla1[[#This Row],[Nombre del Contrato]],Tabla3[],19,FALSE)="","#N/A",IFERROR(VLOOKUP(Tabla1[[#This Row],[Nombre del Contrato]],Tabla3[],19,FALSE),"#N/A")))</f>
        <v/>
      </c>
      <c r="N449" s="75"/>
      <c r="O449" s="75"/>
      <c r="P449" s="75"/>
      <c r="Q449" s="75"/>
      <c r="R449" s="75"/>
      <c r="S449" s="75"/>
      <c r="T449" s="75"/>
      <c r="U449" s="75"/>
      <c r="V449" s="75"/>
      <c r="W449" s="75"/>
      <c r="X449" s="75"/>
      <c r="Y449" s="75"/>
      <c r="Z449" s="75"/>
      <c r="AA449" s="75"/>
      <c r="AB449" s="75"/>
      <c r="AC449" s="75"/>
      <c r="AD449" s="75" t="str">
        <f>IF(SUM(Tabla1[[#This Row],[Primera Infancia]:[Adulto Mayor]])=0,"",SUM(Tabla1[[#This Row],[Primera Infancia]:[Adulto Mayor]]))</f>
        <v/>
      </c>
      <c r="AE449" s="75"/>
      <c r="AF449" s="75"/>
      <c r="AG449" s="10"/>
      <c r="AH449" s="10"/>
      <c r="AI449" s="88"/>
      <c r="AJ449" s="88"/>
      <c r="AK449" s="88"/>
      <c r="AL449" s="88"/>
      <c r="AM449" s="88"/>
      <c r="AN449" s="75"/>
      <c r="AO449" s="89"/>
      <c r="AP449" s="93"/>
      <c r="AQ449" s="84"/>
    </row>
    <row r="450" spans="2:43" ht="39.950000000000003" customHeight="1" thickTop="1" thickBot="1" x14ac:dyDescent="0.3">
      <c r="B450" s="78"/>
      <c r="C450" s="75"/>
      <c r="D450" s="75"/>
      <c r="E450" s="75"/>
      <c r="F450" s="10" t="str">
        <f>IF(Tabla1[[#This Row],[Nombre del Contrato]]="","",IF(VLOOKUP(Tabla1[[#This Row],[Nombre del Contrato]],Tabla3[],31,FALSE)="","#N/A",IFERROR(VLOOKUP(Tabla1[[#This Row],[Nombre del Contrato]],Tabla3[],31,FALSE),"#N/A")))</f>
        <v/>
      </c>
      <c r="G450" s="10" t="str">
        <f>IF(Tabla1[[#This Row],[Nombre del Contrato]]="","",IF(VLOOKUP(Tabla1[[#This Row],[Nombre del Contrato]],Tabla3[],20,FALSE)="","#N/A",IFERROR(VLOOKUP(Tabla1[[#This Row],[Nombre del Contrato]],Tabla3[],20,FALSE),"#N/A")))</f>
        <v/>
      </c>
      <c r="H450" s="47" t="str">
        <f>IF(Tabla1[[#This Row],[Nombre del Contrato]]="","",IF(VLOOKUP(Tabla1[[#This Row],[Nombre del Contrato]],Tabla3[],22,FALSE)="","#N/A",IFERROR(VLOOKUP(Tabla1[[#This Row],[Nombre del Contrato]],Tabla3[],22,FALSE),"#N/A")))</f>
        <v/>
      </c>
      <c r="I450" s="81"/>
      <c r="J450" s="81"/>
      <c r="K450" s="75"/>
      <c r="L450" s="10" t="str">
        <f>IF(Tabla1[[#This Row],[Nombre del Contrato]]="","",IF(VLOOKUP(Tabla1[[#This Row],[Nombre del Contrato]],Tabla3[],6,FALSE)="","#N/A",IFERROR(VLOOKUP(Tabla1[[#This Row],[Nombre del Contrato]],Tabla3[],6,FALSE),"#N/A")))</f>
        <v/>
      </c>
      <c r="M450" s="55" t="str">
        <f>IF(Tabla1[[#This Row],[Nombre del Contrato]]="","",IF(VLOOKUP(Tabla1[[#This Row],[Nombre del Contrato]],Tabla3[],19,FALSE)="","#N/A",IFERROR(VLOOKUP(Tabla1[[#This Row],[Nombre del Contrato]],Tabla3[],19,FALSE),"#N/A")))</f>
        <v/>
      </c>
      <c r="N450" s="75"/>
      <c r="O450" s="75"/>
      <c r="P450" s="75"/>
      <c r="Q450" s="75"/>
      <c r="R450" s="75"/>
      <c r="S450" s="75"/>
      <c r="T450" s="75"/>
      <c r="U450" s="75"/>
      <c r="V450" s="75"/>
      <c r="W450" s="75"/>
      <c r="X450" s="75"/>
      <c r="Y450" s="75"/>
      <c r="Z450" s="75"/>
      <c r="AA450" s="75"/>
      <c r="AB450" s="75"/>
      <c r="AC450" s="75"/>
      <c r="AD450" s="75" t="str">
        <f>IF(SUM(Tabla1[[#This Row],[Primera Infancia]:[Adulto Mayor]])=0,"",SUM(Tabla1[[#This Row],[Primera Infancia]:[Adulto Mayor]]))</f>
        <v/>
      </c>
      <c r="AE450" s="75"/>
      <c r="AF450" s="75"/>
      <c r="AG450" s="10"/>
      <c r="AH450" s="10"/>
      <c r="AI450" s="88"/>
      <c r="AJ450" s="88"/>
      <c r="AK450" s="88"/>
      <c r="AL450" s="88"/>
      <c r="AM450" s="88"/>
      <c r="AN450" s="75"/>
      <c r="AO450" s="89"/>
      <c r="AP450" s="93"/>
      <c r="AQ450" s="84"/>
    </row>
    <row r="451" spans="2:43" ht="39.950000000000003" customHeight="1" thickTop="1" thickBot="1" x14ac:dyDescent="0.3">
      <c r="B451" s="78"/>
      <c r="C451" s="75"/>
      <c r="D451" s="75"/>
      <c r="E451" s="75"/>
      <c r="F451" s="10" t="str">
        <f>IF(Tabla1[[#This Row],[Nombre del Contrato]]="","",IF(VLOOKUP(Tabla1[[#This Row],[Nombre del Contrato]],Tabla3[],31,FALSE)="","#N/A",IFERROR(VLOOKUP(Tabla1[[#This Row],[Nombre del Contrato]],Tabla3[],31,FALSE),"#N/A")))</f>
        <v/>
      </c>
      <c r="G451" s="10" t="str">
        <f>IF(Tabla1[[#This Row],[Nombre del Contrato]]="","",IF(VLOOKUP(Tabla1[[#This Row],[Nombre del Contrato]],Tabla3[],20,FALSE)="","#N/A",IFERROR(VLOOKUP(Tabla1[[#This Row],[Nombre del Contrato]],Tabla3[],20,FALSE),"#N/A")))</f>
        <v/>
      </c>
      <c r="H451" s="47" t="str">
        <f>IF(Tabla1[[#This Row],[Nombre del Contrato]]="","",IF(VLOOKUP(Tabla1[[#This Row],[Nombre del Contrato]],Tabla3[],22,FALSE)="","#N/A",IFERROR(VLOOKUP(Tabla1[[#This Row],[Nombre del Contrato]],Tabla3[],22,FALSE),"#N/A")))</f>
        <v/>
      </c>
      <c r="I451" s="81"/>
      <c r="J451" s="81"/>
      <c r="K451" s="75"/>
      <c r="L451" s="10" t="str">
        <f>IF(Tabla1[[#This Row],[Nombre del Contrato]]="","",IF(VLOOKUP(Tabla1[[#This Row],[Nombre del Contrato]],Tabla3[],6,FALSE)="","#N/A",IFERROR(VLOOKUP(Tabla1[[#This Row],[Nombre del Contrato]],Tabla3[],6,FALSE),"#N/A")))</f>
        <v/>
      </c>
      <c r="M451" s="55" t="str">
        <f>IF(Tabla1[[#This Row],[Nombre del Contrato]]="","",IF(VLOOKUP(Tabla1[[#This Row],[Nombre del Contrato]],Tabla3[],19,FALSE)="","#N/A",IFERROR(VLOOKUP(Tabla1[[#This Row],[Nombre del Contrato]],Tabla3[],19,FALSE),"#N/A")))</f>
        <v/>
      </c>
      <c r="N451" s="75"/>
      <c r="O451" s="75"/>
      <c r="P451" s="75"/>
      <c r="Q451" s="75"/>
      <c r="R451" s="75"/>
      <c r="S451" s="75"/>
      <c r="T451" s="75"/>
      <c r="U451" s="75"/>
      <c r="V451" s="75"/>
      <c r="W451" s="75"/>
      <c r="X451" s="75"/>
      <c r="Y451" s="75"/>
      <c r="Z451" s="75"/>
      <c r="AA451" s="75"/>
      <c r="AB451" s="75"/>
      <c r="AC451" s="75"/>
      <c r="AD451" s="75" t="str">
        <f>IF(SUM(Tabla1[[#This Row],[Primera Infancia]:[Adulto Mayor]])=0,"",SUM(Tabla1[[#This Row],[Primera Infancia]:[Adulto Mayor]]))</f>
        <v/>
      </c>
      <c r="AE451" s="75"/>
      <c r="AF451" s="75"/>
      <c r="AG451" s="10"/>
      <c r="AH451" s="10"/>
      <c r="AI451" s="88"/>
      <c r="AJ451" s="88"/>
      <c r="AK451" s="88"/>
      <c r="AL451" s="88"/>
      <c r="AM451" s="88"/>
      <c r="AN451" s="75"/>
      <c r="AO451" s="89"/>
      <c r="AP451" s="93"/>
      <c r="AQ451" s="84"/>
    </row>
    <row r="452" spans="2:43" ht="39.950000000000003" customHeight="1" thickTop="1" thickBot="1" x14ac:dyDescent="0.3">
      <c r="B452" s="78"/>
      <c r="C452" s="75"/>
      <c r="D452" s="75"/>
      <c r="E452" s="75"/>
      <c r="F452" s="10" t="str">
        <f>IF(Tabla1[[#This Row],[Nombre del Contrato]]="","",IF(VLOOKUP(Tabla1[[#This Row],[Nombre del Contrato]],Tabla3[],31,FALSE)="","#N/A",IFERROR(VLOOKUP(Tabla1[[#This Row],[Nombre del Contrato]],Tabla3[],31,FALSE),"#N/A")))</f>
        <v/>
      </c>
      <c r="G452" s="10" t="str">
        <f>IF(Tabla1[[#This Row],[Nombre del Contrato]]="","",IF(VLOOKUP(Tabla1[[#This Row],[Nombre del Contrato]],Tabla3[],20,FALSE)="","#N/A",IFERROR(VLOOKUP(Tabla1[[#This Row],[Nombre del Contrato]],Tabla3[],20,FALSE),"#N/A")))</f>
        <v/>
      </c>
      <c r="H452" s="47" t="str">
        <f>IF(Tabla1[[#This Row],[Nombre del Contrato]]="","",IF(VLOOKUP(Tabla1[[#This Row],[Nombre del Contrato]],Tabla3[],22,FALSE)="","#N/A",IFERROR(VLOOKUP(Tabla1[[#This Row],[Nombre del Contrato]],Tabla3[],22,FALSE),"#N/A")))</f>
        <v/>
      </c>
      <c r="I452" s="81"/>
      <c r="J452" s="81"/>
      <c r="K452" s="75"/>
      <c r="L452" s="10" t="str">
        <f>IF(Tabla1[[#This Row],[Nombre del Contrato]]="","",IF(VLOOKUP(Tabla1[[#This Row],[Nombre del Contrato]],Tabla3[],6,FALSE)="","#N/A",IFERROR(VLOOKUP(Tabla1[[#This Row],[Nombre del Contrato]],Tabla3[],6,FALSE),"#N/A")))</f>
        <v/>
      </c>
      <c r="M452" s="55" t="str">
        <f>IF(Tabla1[[#This Row],[Nombre del Contrato]]="","",IF(VLOOKUP(Tabla1[[#This Row],[Nombre del Contrato]],Tabla3[],19,FALSE)="","#N/A",IFERROR(VLOOKUP(Tabla1[[#This Row],[Nombre del Contrato]],Tabla3[],19,FALSE),"#N/A")))</f>
        <v/>
      </c>
      <c r="N452" s="75"/>
      <c r="O452" s="75"/>
      <c r="P452" s="75"/>
      <c r="Q452" s="75"/>
      <c r="R452" s="75"/>
      <c r="S452" s="75"/>
      <c r="T452" s="75"/>
      <c r="U452" s="75"/>
      <c r="V452" s="75"/>
      <c r="W452" s="75"/>
      <c r="X452" s="75"/>
      <c r="Y452" s="75"/>
      <c r="Z452" s="75"/>
      <c r="AA452" s="75"/>
      <c r="AB452" s="75"/>
      <c r="AC452" s="75"/>
      <c r="AD452" s="75" t="str">
        <f>IF(SUM(Tabla1[[#This Row],[Primera Infancia]:[Adulto Mayor]])=0,"",SUM(Tabla1[[#This Row],[Primera Infancia]:[Adulto Mayor]]))</f>
        <v/>
      </c>
      <c r="AE452" s="75"/>
      <c r="AF452" s="75"/>
      <c r="AG452" s="10"/>
      <c r="AH452" s="10"/>
      <c r="AI452" s="88"/>
      <c r="AJ452" s="88"/>
      <c r="AK452" s="88"/>
      <c r="AL452" s="88"/>
      <c r="AM452" s="88"/>
      <c r="AN452" s="75"/>
      <c r="AO452" s="89"/>
      <c r="AP452" s="93"/>
      <c r="AQ452" s="84"/>
    </row>
    <row r="453" spans="2:43" ht="39.950000000000003" customHeight="1" thickTop="1" thickBot="1" x14ac:dyDescent="0.3">
      <c r="B453" s="78"/>
      <c r="C453" s="75"/>
      <c r="D453" s="75"/>
      <c r="E453" s="75"/>
      <c r="F453" s="10" t="str">
        <f>IF(Tabla1[[#This Row],[Nombre del Contrato]]="","",IF(VLOOKUP(Tabla1[[#This Row],[Nombre del Contrato]],Tabla3[],31,FALSE)="","#N/A",IFERROR(VLOOKUP(Tabla1[[#This Row],[Nombre del Contrato]],Tabla3[],31,FALSE),"#N/A")))</f>
        <v/>
      </c>
      <c r="G453" s="10" t="str">
        <f>IF(Tabla1[[#This Row],[Nombre del Contrato]]="","",IF(VLOOKUP(Tabla1[[#This Row],[Nombre del Contrato]],Tabla3[],20,FALSE)="","#N/A",IFERROR(VLOOKUP(Tabla1[[#This Row],[Nombre del Contrato]],Tabla3[],20,FALSE),"#N/A")))</f>
        <v/>
      </c>
      <c r="H453" s="47" t="str">
        <f>IF(Tabla1[[#This Row],[Nombre del Contrato]]="","",IF(VLOOKUP(Tabla1[[#This Row],[Nombre del Contrato]],Tabla3[],22,FALSE)="","#N/A",IFERROR(VLOOKUP(Tabla1[[#This Row],[Nombre del Contrato]],Tabla3[],22,FALSE),"#N/A")))</f>
        <v/>
      </c>
      <c r="I453" s="81"/>
      <c r="J453" s="81"/>
      <c r="K453" s="75"/>
      <c r="L453" s="10" t="str">
        <f>IF(Tabla1[[#This Row],[Nombre del Contrato]]="","",IF(VLOOKUP(Tabla1[[#This Row],[Nombre del Contrato]],Tabla3[],6,FALSE)="","#N/A",IFERROR(VLOOKUP(Tabla1[[#This Row],[Nombre del Contrato]],Tabla3[],6,FALSE),"#N/A")))</f>
        <v/>
      </c>
      <c r="M453" s="55" t="str">
        <f>IF(Tabla1[[#This Row],[Nombre del Contrato]]="","",IF(VLOOKUP(Tabla1[[#This Row],[Nombre del Contrato]],Tabla3[],19,FALSE)="","#N/A",IFERROR(VLOOKUP(Tabla1[[#This Row],[Nombre del Contrato]],Tabla3[],19,FALSE),"#N/A")))</f>
        <v/>
      </c>
      <c r="N453" s="75"/>
      <c r="O453" s="75"/>
      <c r="P453" s="75"/>
      <c r="Q453" s="75"/>
      <c r="R453" s="75"/>
      <c r="S453" s="75"/>
      <c r="T453" s="75"/>
      <c r="U453" s="75"/>
      <c r="V453" s="75"/>
      <c r="W453" s="75"/>
      <c r="X453" s="75"/>
      <c r="Y453" s="75"/>
      <c r="Z453" s="75"/>
      <c r="AA453" s="75"/>
      <c r="AB453" s="75"/>
      <c r="AC453" s="75"/>
      <c r="AD453" s="75" t="str">
        <f>IF(SUM(Tabla1[[#This Row],[Primera Infancia]:[Adulto Mayor]])=0,"",SUM(Tabla1[[#This Row],[Primera Infancia]:[Adulto Mayor]]))</f>
        <v/>
      </c>
      <c r="AE453" s="75"/>
      <c r="AF453" s="75"/>
      <c r="AG453" s="10"/>
      <c r="AH453" s="10"/>
      <c r="AI453" s="88"/>
      <c r="AJ453" s="88"/>
      <c r="AK453" s="88"/>
      <c r="AL453" s="88"/>
      <c r="AM453" s="88"/>
      <c r="AN453" s="75"/>
      <c r="AO453" s="89"/>
      <c r="AP453" s="93"/>
      <c r="AQ453" s="84"/>
    </row>
    <row r="454" spans="2:43" ht="39.950000000000003" customHeight="1" thickTop="1" thickBot="1" x14ac:dyDescent="0.3">
      <c r="B454" s="78"/>
      <c r="C454" s="75"/>
      <c r="D454" s="75"/>
      <c r="E454" s="75"/>
      <c r="F454" s="10" t="str">
        <f>IF(Tabla1[[#This Row],[Nombre del Contrato]]="","",IF(VLOOKUP(Tabla1[[#This Row],[Nombre del Contrato]],Tabla3[],31,FALSE)="","#N/A",IFERROR(VLOOKUP(Tabla1[[#This Row],[Nombre del Contrato]],Tabla3[],31,FALSE),"#N/A")))</f>
        <v/>
      </c>
      <c r="G454" s="10" t="str">
        <f>IF(Tabla1[[#This Row],[Nombre del Contrato]]="","",IF(VLOOKUP(Tabla1[[#This Row],[Nombre del Contrato]],Tabla3[],20,FALSE)="","#N/A",IFERROR(VLOOKUP(Tabla1[[#This Row],[Nombre del Contrato]],Tabla3[],20,FALSE),"#N/A")))</f>
        <v/>
      </c>
      <c r="H454" s="47" t="str">
        <f>IF(Tabla1[[#This Row],[Nombre del Contrato]]="","",IF(VLOOKUP(Tabla1[[#This Row],[Nombre del Contrato]],Tabla3[],22,FALSE)="","#N/A",IFERROR(VLOOKUP(Tabla1[[#This Row],[Nombre del Contrato]],Tabla3[],22,FALSE),"#N/A")))</f>
        <v/>
      </c>
      <c r="I454" s="81"/>
      <c r="J454" s="81"/>
      <c r="K454" s="75"/>
      <c r="L454" s="10" t="str">
        <f>IF(Tabla1[[#This Row],[Nombre del Contrato]]="","",IF(VLOOKUP(Tabla1[[#This Row],[Nombre del Contrato]],Tabla3[],6,FALSE)="","#N/A",IFERROR(VLOOKUP(Tabla1[[#This Row],[Nombre del Contrato]],Tabla3[],6,FALSE),"#N/A")))</f>
        <v/>
      </c>
      <c r="M454" s="55" t="str">
        <f>IF(Tabla1[[#This Row],[Nombre del Contrato]]="","",IF(VLOOKUP(Tabla1[[#This Row],[Nombre del Contrato]],Tabla3[],19,FALSE)="","#N/A",IFERROR(VLOOKUP(Tabla1[[#This Row],[Nombre del Contrato]],Tabla3[],19,FALSE),"#N/A")))</f>
        <v/>
      </c>
      <c r="N454" s="75"/>
      <c r="O454" s="75"/>
      <c r="P454" s="75"/>
      <c r="Q454" s="75"/>
      <c r="R454" s="75"/>
      <c r="S454" s="75"/>
      <c r="T454" s="75"/>
      <c r="U454" s="75"/>
      <c r="V454" s="75"/>
      <c r="W454" s="75"/>
      <c r="X454" s="75"/>
      <c r="Y454" s="75"/>
      <c r="Z454" s="75"/>
      <c r="AA454" s="75"/>
      <c r="AB454" s="75"/>
      <c r="AC454" s="75"/>
      <c r="AD454" s="75" t="str">
        <f>IF(SUM(Tabla1[[#This Row],[Primera Infancia]:[Adulto Mayor]])=0,"",SUM(Tabla1[[#This Row],[Primera Infancia]:[Adulto Mayor]]))</f>
        <v/>
      </c>
      <c r="AE454" s="75"/>
      <c r="AF454" s="75"/>
      <c r="AG454" s="10"/>
      <c r="AH454" s="10"/>
      <c r="AI454" s="88"/>
      <c r="AJ454" s="88"/>
      <c r="AK454" s="88"/>
      <c r="AL454" s="88"/>
      <c r="AM454" s="88"/>
      <c r="AN454" s="75"/>
      <c r="AO454" s="89"/>
      <c r="AP454" s="93"/>
      <c r="AQ454" s="84"/>
    </row>
    <row r="455" spans="2:43" ht="39.950000000000003" customHeight="1" thickTop="1" thickBot="1" x14ac:dyDescent="0.3">
      <c r="B455" s="78"/>
      <c r="C455" s="75"/>
      <c r="D455" s="75"/>
      <c r="E455" s="75"/>
      <c r="F455" s="10" t="str">
        <f>IF(Tabla1[[#This Row],[Nombre del Contrato]]="","",IF(VLOOKUP(Tabla1[[#This Row],[Nombre del Contrato]],Tabla3[],31,FALSE)="","#N/A",IFERROR(VLOOKUP(Tabla1[[#This Row],[Nombre del Contrato]],Tabla3[],31,FALSE),"#N/A")))</f>
        <v/>
      </c>
      <c r="G455" s="10" t="str">
        <f>IF(Tabla1[[#This Row],[Nombre del Contrato]]="","",IF(VLOOKUP(Tabla1[[#This Row],[Nombre del Contrato]],Tabla3[],20,FALSE)="","#N/A",IFERROR(VLOOKUP(Tabla1[[#This Row],[Nombre del Contrato]],Tabla3[],20,FALSE),"#N/A")))</f>
        <v/>
      </c>
      <c r="H455" s="47" t="str">
        <f>IF(Tabla1[[#This Row],[Nombre del Contrato]]="","",IF(VLOOKUP(Tabla1[[#This Row],[Nombre del Contrato]],Tabla3[],22,FALSE)="","#N/A",IFERROR(VLOOKUP(Tabla1[[#This Row],[Nombre del Contrato]],Tabla3[],22,FALSE),"#N/A")))</f>
        <v/>
      </c>
      <c r="I455" s="81"/>
      <c r="J455" s="81"/>
      <c r="K455" s="75"/>
      <c r="L455" s="10" t="str">
        <f>IF(Tabla1[[#This Row],[Nombre del Contrato]]="","",IF(VLOOKUP(Tabla1[[#This Row],[Nombre del Contrato]],Tabla3[],6,FALSE)="","#N/A",IFERROR(VLOOKUP(Tabla1[[#This Row],[Nombre del Contrato]],Tabla3[],6,FALSE),"#N/A")))</f>
        <v/>
      </c>
      <c r="M455" s="55" t="str">
        <f>IF(Tabla1[[#This Row],[Nombre del Contrato]]="","",IF(VLOOKUP(Tabla1[[#This Row],[Nombre del Contrato]],Tabla3[],19,FALSE)="","#N/A",IFERROR(VLOOKUP(Tabla1[[#This Row],[Nombre del Contrato]],Tabla3[],19,FALSE),"#N/A")))</f>
        <v/>
      </c>
      <c r="N455" s="75"/>
      <c r="O455" s="75"/>
      <c r="P455" s="75"/>
      <c r="Q455" s="75"/>
      <c r="R455" s="75"/>
      <c r="S455" s="75"/>
      <c r="T455" s="75"/>
      <c r="U455" s="75"/>
      <c r="V455" s="75"/>
      <c r="W455" s="75"/>
      <c r="X455" s="75"/>
      <c r="Y455" s="75"/>
      <c r="Z455" s="75"/>
      <c r="AA455" s="75"/>
      <c r="AB455" s="75"/>
      <c r="AC455" s="75"/>
      <c r="AD455" s="75" t="str">
        <f>IF(SUM(Tabla1[[#This Row],[Primera Infancia]:[Adulto Mayor]])=0,"",SUM(Tabla1[[#This Row],[Primera Infancia]:[Adulto Mayor]]))</f>
        <v/>
      </c>
      <c r="AE455" s="75"/>
      <c r="AF455" s="75"/>
      <c r="AG455" s="10"/>
      <c r="AH455" s="10"/>
      <c r="AI455" s="88"/>
      <c r="AJ455" s="88"/>
      <c r="AK455" s="88"/>
      <c r="AL455" s="88"/>
      <c r="AM455" s="88"/>
      <c r="AN455" s="75"/>
      <c r="AO455" s="89"/>
      <c r="AP455" s="93"/>
      <c r="AQ455" s="84"/>
    </row>
    <row r="456" spans="2:43" ht="39.950000000000003" customHeight="1" thickTop="1" thickBot="1" x14ac:dyDescent="0.3">
      <c r="B456" s="78"/>
      <c r="C456" s="75"/>
      <c r="D456" s="75"/>
      <c r="E456" s="75"/>
      <c r="F456" s="10" t="str">
        <f>IF(Tabla1[[#This Row],[Nombre del Contrato]]="","",IF(VLOOKUP(Tabla1[[#This Row],[Nombre del Contrato]],Tabla3[],31,FALSE)="","#N/A",IFERROR(VLOOKUP(Tabla1[[#This Row],[Nombre del Contrato]],Tabla3[],31,FALSE),"#N/A")))</f>
        <v/>
      </c>
      <c r="G456" s="10" t="str">
        <f>IF(Tabla1[[#This Row],[Nombre del Contrato]]="","",IF(VLOOKUP(Tabla1[[#This Row],[Nombre del Contrato]],Tabla3[],20,FALSE)="","#N/A",IFERROR(VLOOKUP(Tabla1[[#This Row],[Nombre del Contrato]],Tabla3[],20,FALSE),"#N/A")))</f>
        <v/>
      </c>
      <c r="H456" s="47" t="str">
        <f>IF(Tabla1[[#This Row],[Nombre del Contrato]]="","",IF(VLOOKUP(Tabla1[[#This Row],[Nombre del Contrato]],Tabla3[],22,FALSE)="","#N/A",IFERROR(VLOOKUP(Tabla1[[#This Row],[Nombre del Contrato]],Tabla3[],22,FALSE),"#N/A")))</f>
        <v/>
      </c>
      <c r="I456" s="81"/>
      <c r="J456" s="81"/>
      <c r="K456" s="75"/>
      <c r="L456" s="10" t="str">
        <f>IF(Tabla1[[#This Row],[Nombre del Contrato]]="","",IF(VLOOKUP(Tabla1[[#This Row],[Nombre del Contrato]],Tabla3[],6,FALSE)="","#N/A",IFERROR(VLOOKUP(Tabla1[[#This Row],[Nombre del Contrato]],Tabla3[],6,FALSE),"#N/A")))</f>
        <v/>
      </c>
      <c r="M456" s="55" t="str">
        <f>IF(Tabla1[[#This Row],[Nombre del Contrato]]="","",IF(VLOOKUP(Tabla1[[#This Row],[Nombre del Contrato]],Tabla3[],19,FALSE)="","#N/A",IFERROR(VLOOKUP(Tabla1[[#This Row],[Nombre del Contrato]],Tabla3[],19,FALSE),"#N/A")))</f>
        <v/>
      </c>
      <c r="N456" s="75"/>
      <c r="O456" s="75"/>
      <c r="P456" s="75"/>
      <c r="Q456" s="75"/>
      <c r="R456" s="75"/>
      <c r="S456" s="75"/>
      <c r="T456" s="75"/>
      <c r="U456" s="75"/>
      <c r="V456" s="75"/>
      <c r="W456" s="75"/>
      <c r="X456" s="75"/>
      <c r="Y456" s="75"/>
      <c r="Z456" s="75"/>
      <c r="AA456" s="75"/>
      <c r="AB456" s="75"/>
      <c r="AC456" s="75"/>
      <c r="AD456" s="75" t="str">
        <f>IF(SUM(Tabla1[[#This Row],[Primera Infancia]:[Adulto Mayor]])=0,"",SUM(Tabla1[[#This Row],[Primera Infancia]:[Adulto Mayor]]))</f>
        <v/>
      </c>
      <c r="AE456" s="75"/>
      <c r="AF456" s="75"/>
      <c r="AG456" s="10"/>
      <c r="AH456" s="10"/>
      <c r="AI456" s="88"/>
      <c r="AJ456" s="88"/>
      <c r="AK456" s="88"/>
      <c r="AL456" s="88"/>
      <c r="AM456" s="88"/>
      <c r="AN456" s="75"/>
      <c r="AO456" s="89"/>
      <c r="AP456" s="93"/>
      <c r="AQ456" s="84"/>
    </row>
    <row r="457" spans="2:43" ht="39.950000000000003" customHeight="1" thickTop="1" thickBot="1" x14ac:dyDescent="0.3">
      <c r="B457" s="78"/>
      <c r="C457" s="75"/>
      <c r="D457" s="75"/>
      <c r="E457" s="75"/>
      <c r="F457" s="10" t="str">
        <f>IF(Tabla1[[#This Row],[Nombre del Contrato]]="","",IF(VLOOKUP(Tabla1[[#This Row],[Nombre del Contrato]],Tabla3[],31,FALSE)="","#N/A",IFERROR(VLOOKUP(Tabla1[[#This Row],[Nombre del Contrato]],Tabla3[],31,FALSE),"#N/A")))</f>
        <v/>
      </c>
      <c r="G457" s="10" t="str">
        <f>IF(Tabla1[[#This Row],[Nombre del Contrato]]="","",IF(VLOOKUP(Tabla1[[#This Row],[Nombre del Contrato]],Tabla3[],20,FALSE)="","#N/A",IFERROR(VLOOKUP(Tabla1[[#This Row],[Nombre del Contrato]],Tabla3[],20,FALSE),"#N/A")))</f>
        <v/>
      </c>
      <c r="H457" s="47" t="str">
        <f>IF(Tabla1[[#This Row],[Nombre del Contrato]]="","",IF(VLOOKUP(Tabla1[[#This Row],[Nombre del Contrato]],Tabla3[],22,FALSE)="","#N/A",IFERROR(VLOOKUP(Tabla1[[#This Row],[Nombre del Contrato]],Tabla3[],22,FALSE),"#N/A")))</f>
        <v/>
      </c>
      <c r="I457" s="81"/>
      <c r="J457" s="81"/>
      <c r="K457" s="75"/>
      <c r="L457" s="10" t="str">
        <f>IF(Tabla1[[#This Row],[Nombre del Contrato]]="","",IF(VLOOKUP(Tabla1[[#This Row],[Nombre del Contrato]],Tabla3[],6,FALSE)="","#N/A",IFERROR(VLOOKUP(Tabla1[[#This Row],[Nombre del Contrato]],Tabla3[],6,FALSE),"#N/A")))</f>
        <v/>
      </c>
      <c r="M457" s="55" t="str">
        <f>IF(Tabla1[[#This Row],[Nombre del Contrato]]="","",IF(VLOOKUP(Tabla1[[#This Row],[Nombre del Contrato]],Tabla3[],19,FALSE)="","#N/A",IFERROR(VLOOKUP(Tabla1[[#This Row],[Nombre del Contrato]],Tabla3[],19,FALSE),"#N/A")))</f>
        <v/>
      </c>
      <c r="N457" s="75"/>
      <c r="O457" s="75"/>
      <c r="P457" s="75"/>
      <c r="Q457" s="75"/>
      <c r="R457" s="75"/>
      <c r="S457" s="75"/>
      <c r="T457" s="75"/>
      <c r="U457" s="75"/>
      <c r="V457" s="75"/>
      <c r="W457" s="75"/>
      <c r="X457" s="75"/>
      <c r="Y457" s="75"/>
      <c r="Z457" s="75"/>
      <c r="AA457" s="75"/>
      <c r="AB457" s="75"/>
      <c r="AC457" s="75"/>
      <c r="AD457" s="75" t="str">
        <f>IF(SUM(Tabla1[[#This Row],[Primera Infancia]:[Adulto Mayor]])=0,"",SUM(Tabla1[[#This Row],[Primera Infancia]:[Adulto Mayor]]))</f>
        <v/>
      </c>
      <c r="AE457" s="75"/>
      <c r="AF457" s="75"/>
      <c r="AG457" s="10"/>
      <c r="AH457" s="10"/>
      <c r="AI457" s="88"/>
      <c r="AJ457" s="88"/>
      <c r="AK457" s="88"/>
      <c r="AL457" s="88"/>
      <c r="AM457" s="88"/>
      <c r="AN457" s="75"/>
      <c r="AO457" s="89"/>
      <c r="AP457" s="93"/>
      <c r="AQ457" s="84"/>
    </row>
    <row r="458" spans="2:43" ht="39.950000000000003" customHeight="1" thickTop="1" thickBot="1" x14ac:dyDescent="0.3">
      <c r="B458" s="78"/>
      <c r="C458" s="75"/>
      <c r="D458" s="75"/>
      <c r="E458" s="75"/>
      <c r="F458" s="10" t="str">
        <f>IF(Tabla1[[#This Row],[Nombre del Contrato]]="","",IF(VLOOKUP(Tabla1[[#This Row],[Nombre del Contrato]],Tabla3[],31,FALSE)="","#N/A",IFERROR(VLOOKUP(Tabla1[[#This Row],[Nombre del Contrato]],Tabla3[],31,FALSE),"#N/A")))</f>
        <v/>
      </c>
      <c r="G458" s="10" t="str">
        <f>IF(Tabla1[[#This Row],[Nombre del Contrato]]="","",IF(VLOOKUP(Tabla1[[#This Row],[Nombre del Contrato]],Tabla3[],20,FALSE)="","#N/A",IFERROR(VLOOKUP(Tabla1[[#This Row],[Nombre del Contrato]],Tabla3[],20,FALSE),"#N/A")))</f>
        <v/>
      </c>
      <c r="H458" s="47" t="str">
        <f>IF(Tabla1[[#This Row],[Nombre del Contrato]]="","",IF(VLOOKUP(Tabla1[[#This Row],[Nombre del Contrato]],Tabla3[],22,FALSE)="","#N/A",IFERROR(VLOOKUP(Tabla1[[#This Row],[Nombre del Contrato]],Tabla3[],22,FALSE),"#N/A")))</f>
        <v/>
      </c>
      <c r="I458" s="81"/>
      <c r="J458" s="81"/>
      <c r="K458" s="75"/>
      <c r="L458" s="10" t="str">
        <f>IF(Tabla1[[#This Row],[Nombre del Contrato]]="","",IF(VLOOKUP(Tabla1[[#This Row],[Nombre del Contrato]],Tabla3[],6,FALSE)="","#N/A",IFERROR(VLOOKUP(Tabla1[[#This Row],[Nombre del Contrato]],Tabla3[],6,FALSE),"#N/A")))</f>
        <v/>
      </c>
      <c r="M458" s="55" t="str">
        <f>IF(Tabla1[[#This Row],[Nombre del Contrato]]="","",IF(VLOOKUP(Tabla1[[#This Row],[Nombre del Contrato]],Tabla3[],19,FALSE)="","#N/A",IFERROR(VLOOKUP(Tabla1[[#This Row],[Nombre del Contrato]],Tabla3[],19,FALSE),"#N/A")))</f>
        <v/>
      </c>
      <c r="N458" s="75"/>
      <c r="O458" s="75"/>
      <c r="P458" s="75"/>
      <c r="Q458" s="75"/>
      <c r="R458" s="75"/>
      <c r="S458" s="75"/>
      <c r="T458" s="75"/>
      <c r="U458" s="75"/>
      <c r="V458" s="75"/>
      <c r="W458" s="75"/>
      <c r="X458" s="75"/>
      <c r="Y458" s="75"/>
      <c r="Z458" s="75"/>
      <c r="AA458" s="75"/>
      <c r="AB458" s="75"/>
      <c r="AC458" s="75"/>
      <c r="AD458" s="75" t="str">
        <f>IF(SUM(Tabla1[[#This Row],[Primera Infancia]:[Adulto Mayor]])=0,"",SUM(Tabla1[[#This Row],[Primera Infancia]:[Adulto Mayor]]))</f>
        <v/>
      </c>
      <c r="AE458" s="75"/>
      <c r="AF458" s="75"/>
      <c r="AG458" s="10"/>
      <c r="AH458" s="10"/>
      <c r="AI458" s="88"/>
      <c r="AJ458" s="88"/>
      <c r="AK458" s="88"/>
      <c r="AL458" s="88"/>
      <c r="AM458" s="88"/>
      <c r="AN458" s="75"/>
      <c r="AO458" s="89"/>
      <c r="AP458" s="93"/>
      <c r="AQ458" s="84"/>
    </row>
    <row r="459" spans="2:43" ht="39.950000000000003" customHeight="1" thickTop="1" thickBot="1" x14ac:dyDescent="0.3">
      <c r="B459" s="78"/>
      <c r="C459" s="75"/>
      <c r="D459" s="75"/>
      <c r="E459" s="75"/>
      <c r="F459" s="10" t="str">
        <f>IF(Tabla1[[#This Row],[Nombre del Contrato]]="","",IF(VLOOKUP(Tabla1[[#This Row],[Nombre del Contrato]],Tabla3[],31,FALSE)="","#N/A",IFERROR(VLOOKUP(Tabla1[[#This Row],[Nombre del Contrato]],Tabla3[],31,FALSE),"#N/A")))</f>
        <v/>
      </c>
      <c r="G459" s="10" t="str">
        <f>IF(Tabla1[[#This Row],[Nombre del Contrato]]="","",IF(VLOOKUP(Tabla1[[#This Row],[Nombre del Contrato]],Tabla3[],20,FALSE)="","#N/A",IFERROR(VLOOKUP(Tabla1[[#This Row],[Nombre del Contrato]],Tabla3[],20,FALSE),"#N/A")))</f>
        <v/>
      </c>
      <c r="H459" s="47" t="str">
        <f>IF(Tabla1[[#This Row],[Nombre del Contrato]]="","",IF(VLOOKUP(Tabla1[[#This Row],[Nombre del Contrato]],Tabla3[],22,FALSE)="","#N/A",IFERROR(VLOOKUP(Tabla1[[#This Row],[Nombre del Contrato]],Tabla3[],22,FALSE),"#N/A")))</f>
        <v/>
      </c>
      <c r="I459" s="81"/>
      <c r="J459" s="81"/>
      <c r="K459" s="75"/>
      <c r="L459" s="10" t="str">
        <f>IF(Tabla1[[#This Row],[Nombre del Contrato]]="","",IF(VLOOKUP(Tabla1[[#This Row],[Nombre del Contrato]],Tabla3[],6,FALSE)="","#N/A",IFERROR(VLOOKUP(Tabla1[[#This Row],[Nombre del Contrato]],Tabla3[],6,FALSE),"#N/A")))</f>
        <v/>
      </c>
      <c r="M459" s="55" t="str">
        <f>IF(Tabla1[[#This Row],[Nombre del Contrato]]="","",IF(VLOOKUP(Tabla1[[#This Row],[Nombre del Contrato]],Tabla3[],19,FALSE)="","#N/A",IFERROR(VLOOKUP(Tabla1[[#This Row],[Nombre del Contrato]],Tabla3[],19,FALSE),"#N/A")))</f>
        <v/>
      </c>
      <c r="N459" s="75"/>
      <c r="O459" s="75"/>
      <c r="P459" s="75"/>
      <c r="Q459" s="75"/>
      <c r="R459" s="75"/>
      <c r="S459" s="75"/>
      <c r="T459" s="75"/>
      <c r="U459" s="75"/>
      <c r="V459" s="75"/>
      <c r="W459" s="75"/>
      <c r="X459" s="75"/>
      <c r="Y459" s="75"/>
      <c r="Z459" s="75"/>
      <c r="AA459" s="75"/>
      <c r="AB459" s="75"/>
      <c r="AC459" s="75"/>
      <c r="AD459" s="75" t="str">
        <f>IF(SUM(Tabla1[[#This Row],[Primera Infancia]:[Adulto Mayor]])=0,"",SUM(Tabla1[[#This Row],[Primera Infancia]:[Adulto Mayor]]))</f>
        <v/>
      </c>
      <c r="AE459" s="75"/>
      <c r="AF459" s="75"/>
      <c r="AG459" s="10"/>
      <c r="AH459" s="10"/>
      <c r="AI459" s="88"/>
      <c r="AJ459" s="88"/>
      <c r="AK459" s="88"/>
      <c r="AL459" s="88"/>
      <c r="AM459" s="88"/>
      <c r="AN459" s="75"/>
      <c r="AO459" s="89"/>
      <c r="AP459" s="93"/>
      <c r="AQ459" s="84"/>
    </row>
    <row r="460" spans="2:43" ht="39.950000000000003" customHeight="1" thickTop="1" thickBot="1" x14ac:dyDescent="0.3">
      <c r="B460" s="78"/>
      <c r="C460" s="75"/>
      <c r="D460" s="75"/>
      <c r="E460" s="75"/>
      <c r="F460" s="10" t="str">
        <f>IF(Tabla1[[#This Row],[Nombre del Contrato]]="","",IF(VLOOKUP(Tabla1[[#This Row],[Nombre del Contrato]],Tabla3[],31,FALSE)="","#N/A",IFERROR(VLOOKUP(Tabla1[[#This Row],[Nombre del Contrato]],Tabla3[],31,FALSE),"#N/A")))</f>
        <v/>
      </c>
      <c r="G460" s="10" t="str">
        <f>IF(Tabla1[[#This Row],[Nombre del Contrato]]="","",IF(VLOOKUP(Tabla1[[#This Row],[Nombre del Contrato]],Tabla3[],20,FALSE)="","#N/A",IFERROR(VLOOKUP(Tabla1[[#This Row],[Nombre del Contrato]],Tabla3[],20,FALSE),"#N/A")))</f>
        <v/>
      </c>
      <c r="H460" s="47" t="str">
        <f>IF(Tabla1[[#This Row],[Nombre del Contrato]]="","",IF(VLOOKUP(Tabla1[[#This Row],[Nombre del Contrato]],Tabla3[],22,FALSE)="","#N/A",IFERROR(VLOOKUP(Tabla1[[#This Row],[Nombre del Contrato]],Tabla3[],22,FALSE),"#N/A")))</f>
        <v/>
      </c>
      <c r="I460" s="81"/>
      <c r="J460" s="81"/>
      <c r="K460" s="75"/>
      <c r="L460" s="10" t="str">
        <f>IF(Tabla1[[#This Row],[Nombre del Contrato]]="","",IF(VLOOKUP(Tabla1[[#This Row],[Nombre del Contrato]],Tabla3[],6,FALSE)="","#N/A",IFERROR(VLOOKUP(Tabla1[[#This Row],[Nombre del Contrato]],Tabla3[],6,FALSE),"#N/A")))</f>
        <v/>
      </c>
      <c r="M460" s="55" t="str">
        <f>IF(Tabla1[[#This Row],[Nombre del Contrato]]="","",IF(VLOOKUP(Tabla1[[#This Row],[Nombre del Contrato]],Tabla3[],19,FALSE)="","#N/A",IFERROR(VLOOKUP(Tabla1[[#This Row],[Nombre del Contrato]],Tabla3[],19,FALSE),"#N/A")))</f>
        <v/>
      </c>
      <c r="N460" s="75"/>
      <c r="O460" s="75"/>
      <c r="P460" s="75"/>
      <c r="Q460" s="75"/>
      <c r="R460" s="75"/>
      <c r="S460" s="75"/>
      <c r="T460" s="75"/>
      <c r="U460" s="75"/>
      <c r="V460" s="75"/>
      <c r="W460" s="75"/>
      <c r="X460" s="75"/>
      <c r="Y460" s="75"/>
      <c r="Z460" s="75"/>
      <c r="AA460" s="75"/>
      <c r="AB460" s="75"/>
      <c r="AC460" s="75"/>
      <c r="AD460" s="75" t="str">
        <f>IF(SUM(Tabla1[[#This Row],[Primera Infancia]:[Adulto Mayor]])=0,"",SUM(Tabla1[[#This Row],[Primera Infancia]:[Adulto Mayor]]))</f>
        <v/>
      </c>
      <c r="AE460" s="75"/>
      <c r="AF460" s="75"/>
      <c r="AG460" s="10"/>
      <c r="AH460" s="10"/>
      <c r="AI460" s="88"/>
      <c r="AJ460" s="88"/>
      <c r="AK460" s="88"/>
      <c r="AL460" s="88"/>
      <c r="AM460" s="88"/>
      <c r="AN460" s="75"/>
      <c r="AO460" s="89"/>
      <c r="AP460" s="93"/>
      <c r="AQ460" s="84"/>
    </row>
    <row r="461" spans="2:43" ht="39.950000000000003" customHeight="1" thickTop="1" thickBot="1" x14ac:dyDescent="0.3">
      <c r="B461" s="78"/>
      <c r="C461" s="75"/>
      <c r="D461" s="75"/>
      <c r="E461" s="75"/>
      <c r="F461" s="10" t="str">
        <f>IF(Tabla1[[#This Row],[Nombre del Contrato]]="","",IF(VLOOKUP(Tabla1[[#This Row],[Nombre del Contrato]],Tabla3[],31,FALSE)="","#N/A",IFERROR(VLOOKUP(Tabla1[[#This Row],[Nombre del Contrato]],Tabla3[],31,FALSE),"#N/A")))</f>
        <v/>
      </c>
      <c r="G461" s="10" t="str">
        <f>IF(Tabla1[[#This Row],[Nombre del Contrato]]="","",IF(VLOOKUP(Tabla1[[#This Row],[Nombre del Contrato]],Tabla3[],20,FALSE)="","#N/A",IFERROR(VLOOKUP(Tabla1[[#This Row],[Nombre del Contrato]],Tabla3[],20,FALSE),"#N/A")))</f>
        <v/>
      </c>
      <c r="H461" s="47" t="str">
        <f>IF(Tabla1[[#This Row],[Nombre del Contrato]]="","",IF(VLOOKUP(Tabla1[[#This Row],[Nombre del Contrato]],Tabla3[],22,FALSE)="","#N/A",IFERROR(VLOOKUP(Tabla1[[#This Row],[Nombre del Contrato]],Tabla3[],22,FALSE),"#N/A")))</f>
        <v/>
      </c>
      <c r="I461" s="81"/>
      <c r="J461" s="81"/>
      <c r="K461" s="75"/>
      <c r="L461" s="10" t="str">
        <f>IF(Tabla1[[#This Row],[Nombre del Contrato]]="","",IF(VLOOKUP(Tabla1[[#This Row],[Nombre del Contrato]],Tabla3[],6,FALSE)="","#N/A",IFERROR(VLOOKUP(Tabla1[[#This Row],[Nombre del Contrato]],Tabla3[],6,FALSE),"#N/A")))</f>
        <v/>
      </c>
      <c r="M461" s="55" t="str">
        <f>IF(Tabla1[[#This Row],[Nombre del Contrato]]="","",IF(VLOOKUP(Tabla1[[#This Row],[Nombre del Contrato]],Tabla3[],19,FALSE)="","#N/A",IFERROR(VLOOKUP(Tabla1[[#This Row],[Nombre del Contrato]],Tabla3[],19,FALSE),"#N/A")))</f>
        <v/>
      </c>
      <c r="N461" s="75"/>
      <c r="O461" s="75"/>
      <c r="P461" s="75"/>
      <c r="Q461" s="75"/>
      <c r="R461" s="75"/>
      <c r="S461" s="75"/>
      <c r="T461" s="75"/>
      <c r="U461" s="75"/>
      <c r="V461" s="75"/>
      <c r="W461" s="75"/>
      <c r="X461" s="75"/>
      <c r="Y461" s="75"/>
      <c r="Z461" s="75"/>
      <c r="AA461" s="75"/>
      <c r="AB461" s="75"/>
      <c r="AC461" s="75"/>
      <c r="AD461" s="75" t="str">
        <f>IF(SUM(Tabla1[[#This Row],[Primera Infancia]:[Adulto Mayor]])=0,"",SUM(Tabla1[[#This Row],[Primera Infancia]:[Adulto Mayor]]))</f>
        <v/>
      </c>
      <c r="AE461" s="75"/>
      <c r="AF461" s="75"/>
      <c r="AG461" s="10"/>
      <c r="AH461" s="10"/>
      <c r="AI461" s="88"/>
      <c r="AJ461" s="88"/>
      <c r="AK461" s="88"/>
      <c r="AL461" s="88"/>
      <c r="AM461" s="88"/>
      <c r="AN461" s="75"/>
      <c r="AO461" s="89"/>
      <c r="AP461" s="93"/>
      <c r="AQ461" s="84"/>
    </row>
    <row r="462" spans="2:43" ht="39.950000000000003" customHeight="1" thickTop="1" thickBot="1" x14ac:dyDescent="0.3">
      <c r="B462" s="78"/>
      <c r="C462" s="75"/>
      <c r="D462" s="75"/>
      <c r="E462" s="75"/>
      <c r="F462" s="10" t="str">
        <f>IF(Tabla1[[#This Row],[Nombre del Contrato]]="","",IF(VLOOKUP(Tabla1[[#This Row],[Nombre del Contrato]],Tabla3[],31,FALSE)="","#N/A",IFERROR(VLOOKUP(Tabla1[[#This Row],[Nombre del Contrato]],Tabla3[],31,FALSE),"#N/A")))</f>
        <v/>
      </c>
      <c r="G462" s="10" t="str">
        <f>IF(Tabla1[[#This Row],[Nombre del Contrato]]="","",IF(VLOOKUP(Tabla1[[#This Row],[Nombre del Contrato]],Tabla3[],20,FALSE)="","#N/A",IFERROR(VLOOKUP(Tabla1[[#This Row],[Nombre del Contrato]],Tabla3[],20,FALSE),"#N/A")))</f>
        <v/>
      </c>
      <c r="H462" s="47" t="str">
        <f>IF(Tabla1[[#This Row],[Nombre del Contrato]]="","",IF(VLOOKUP(Tabla1[[#This Row],[Nombre del Contrato]],Tabla3[],22,FALSE)="","#N/A",IFERROR(VLOOKUP(Tabla1[[#This Row],[Nombre del Contrato]],Tabla3[],22,FALSE),"#N/A")))</f>
        <v/>
      </c>
      <c r="I462" s="81"/>
      <c r="J462" s="81"/>
      <c r="K462" s="75"/>
      <c r="L462" s="10" t="str">
        <f>IF(Tabla1[[#This Row],[Nombre del Contrato]]="","",IF(VLOOKUP(Tabla1[[#This Row],[Nombre del Contrato]],Tabla3[],6,FALSE)="","#N/A",IFERROR(VLOOKUP(Tabla1[[#This Row],[Nombre del Contrato]],Tabla3[],6,FALSE),"#N/A")))</f>
        <v/>
      </c>
      <c r="M462" s="55" t="str">
        <f>IF(Tabla1[[#This Row],[Nombre del Contrato]]="","",IF(VLOOKUP(Tabla1[[#This Row],[Nombre del Contrato]],Tabla3[],19,FALSE)="","#N/A",IFERROR(VLOOKUP(Tabla1[[#This Row],[Nombre del Contrato]],Tabla3[],19,FALSE),"#N/A")))</f>
        <v/>
      </c>
      <c r="N462" s="75"/>
      <c r="O462" s="75"/>
      <c r="P462" s="75"/>
      <c r="Q462" s="75"/>
      <c r="R462" s="75"/>
      <c r="S462" s="75"/>
      <c r="T462" s="75"/>
      <c r="U462" s="75"/>
      <c r="V462" s="75"/>
      <c r="W462" s="75"/>
      <c r="X462" s="75"/>
      <c r="Y462" s="75"/>
      <c r="Z462" s="75"/>
      <c r="AA462" s="75"/>
      <c r="AB462" s="75"/>
      <c r="AC462" s="75"/>
      <c r="AD462" s="75" t="str">
        <f>IF(SUM(Tabla1[[#This Row],[Primera Infancia]:[Adulto Mayor]])=0,"",SUM(Tabla1[[#This Row],[Primera Infancia]:[Adulto Mayor]]))</f>
        <v/>
      </c>
      <c r="AE462" s="75"/>
      <c r="AF462" s="75"/>
      <c r="AG462" s="10"/>
      <c r="AH462" s="10"/>
      <c r="AI462" s="88"/>
      <c r="AJ462" s="88"/>
      <c r="AK462" s="88"/>
      <c r="AL462" s="88"/>
      <c r="AM462" s="88"/>
      <c r="AN462" s="75"/>
      <c r="AO462" s="89"/>
      <c r="AP462" s="93"/>
      <c r="AQ462" s="84"/>
    </row>
    <row r="463" spans="2:43" ht="39.950000000000003" customHeight="1" thickTop="1" thickBot="1" x14ac:dyDescent="0.3">
      <c r="B463" s="78"/>
      <c r="C463" s="75"/>
      <c r="D463" s="75"/>
      <c r="E463" s="75"/>
      <c r="F463" s="10" t="str">
        <f>IF(Tabla1[[#This Row],[Nombre del Contrato]]="","",IF(VLOOKUP(Tabla1[[#This Row],[Nombre del Contrato]],Tabla3[],31,FALSE)="","#N/A",IFERROR(VLOOKUP(Tabla1[[#This Row],[Nombre del Contrato]],Tabla3[],31,FALSE),"#N/A")))</f>
        <v/>
      </c>
      <c r="G463" s="10" t="str">
        <f>IF(Tabla1[[#This Row],[Nombre del Contrato]]="","",IF(VLOOKUP(Tabla1[[#This Row],[Nombre del Contrato]],Tabla3[],20,FALSE)="","#N/A",IFERROR(VLOOKUP(Tabla1[[#This Row],[Nombre del Contrato]],Tabla3[],20,FALSE),"#N/A")))</f>
        <v/>
      </c>
      <c r="H463" s="47" t="str">
        <f>IF(Tabla1[[#This Row],[Nombre del Contrato]]="","",IF(VLOOKUP(Tabla1[[#This Row],[Nombre del Contrato]],Tabla3[],22,FALSE)="","#N/A",IFERROR(VLOOKUP(Tabla1[[#This Row],[Nombre del Contrato]],Tabla3[],22,FALSE),"#N/A")))</f>
        <v/>
      </c>
      <c r="I463" s="81"/>
      <c r="J463" s="81"/>
      <c r="K463" s="75"/>
      <c r="L463" s="10" t="str">
        <f>IF(Tabla1[[#This Row],[Nombre del Contrato]]="","",IF(VLOOKUP(Tabla1[[#This Row],[Nombre del Contrato]],Tabla3[],6,FALSE)="","#N/A",IFERROR(VLOOKUP(Tabla1[[#This Row],[Nombre del Contrato]],Tabla3[],6,FALSE),"#N/A")))</f>
        <v/>
      </c>
      <c r="M463" s="55" t="str">
        <f>IF(Tabla1[[#This Row],[Nombre del Contrato]]="","",IF(VLOOKUP(Tabla1[[#This Row],[Nombre del Contrato]],Tabla3[],19,FALSE)="","#N/A",IFERROR(VLOOKUP(Tabla1[[#This Row],[Nombre del Contrato]],Tabla3[],19,FALSE),"#N/A")))</f>
        <v/>
      </c>
      <c r="N463" s="75"/>
      <c r="O463" s="75"/>
      <c r="P463" s="75"/>
      <c r="Q463" s="75"/>
      <c r="R463" s="75"/>
      <c r="S463" s="75"/>
      <c r="T463" s="75"/>
      <c r="U463" s="75"/>
      <c r="V463" s="75"/>
      <c r="W463" s="75"/>
      <c r="X463" s="75"/>
      <c r="Y463" s="75"/>
      <c r="Z463" s="75"/>
      <c r="AA463" s="75"/>
      <c r="AB463" s="75"/>
      <c r="AC463" s="75"/>
      <c r="AD463" s="75" t="str">
        <f>IF(SUM(Tabla1[[#This Row],[Primera Infancia]:[Adulto Mayor]])=0,"",SUM(Tabla1[[#This Row],[Primera Infancia]:[Adulto Mayor]]))</f>
        <v/>
      </c>
      <c r="AE463" s="75"/>
      <c r="AF463" s="75"/>
      <c r="AG463" s="10"/>
      <c r="AH463" s="10"/>
      <c r="AI463" s="88"/>
      <c r="AJ463" s="88"/>
      <c r="AK463" s="88"/>
      <c r="AL463" s="88"/>
      <c r="AM463" s="88"/>
      <c r="AN463" s="75"/>
      <c r="AO463" s="89"/>
      <c r="AP463" s="93"/>
      <c r="AQ463" s="84"/>
    </row>
    <row r="464" spans="2:43" ht="39.950000000000003" customHeight="1" thickTop="1" thickBot="1" x14ac:dyDescent="0.3">
      <c r="B464" s="78"/>
      <c r="C464" s="75"/>
      <c r="D464" s="75"/>
      <c r="E464" s="75"/>
      <c r="F464" s="10" t="str">
        <f>IF(Tabla1[[#This Row],[Nombre del Contrato]]="","",IF(VLOOKUP(Tabla1[[#This Row],[Nombre del Contrato]],Tabla3[],31,FALSE)="","#N/A",IFERROR(VLOOKUP(Tabla1[[#This Row],[Nombre del Contrato]],Tabla3[],31,FALSE),"#N/A")))</f>
        <v/>
      </c>
      <c r="G464" s="10" t="str">
        <f>IF(Tabla1[[#This Row],[Nombre del Contrato]]="","",IF(VLOOKUP(Tabla1[[#This Row],[Nombre del Contrato]],Tabla3[],20,FALSE)="","#N/A",IFERROR(VLOOKUP(Tabla1[[#This Row],[Nombre del Contrato]],Tabla3[],20,FALSE),"#N/A")))</f>
        <v/>
      </c>
      <c r="H464" s="47" t="str">
        <f>IF(Tabla1[[#This Row],[Nombre del Contrato]]="","",IF(VLOOKUP(Tabla1[[#This Row],[Nombre del Contrato]],Tabla3[],22,FALSE)="","#N/A",IFERROR(VLOOKUP(Tabla1[[#This Row],[Nombre del Contrato]],Tabla3[],22,FALSE),"#N/A")))</f>
        <v/>
      </c>
      <c r="I464" s="81"/>
      <c r="J464" s="81"/>
      <c r="K464" s="75"/>
      <c r="L464" s="10" t="str">
        <f>IF(Tabla1[[#This Row],[Nombre del Contrato]]="","",IF(VLOOKUP(Tabla1[[#This Row],[Nombre del Contrato]],Tabla3[],6,FALSE)="","#N/A",IFERROR(VLOOKUP(Tabla1[[#This Row],[Nombre del Contrato]],Tabla3[],6,FALSE),"#N/A")))</f>
        <v/>
      </c>
      <c r="M464" s="55" t="str">
        <f>IF(Tabla1[[#This Row],[Nombre del Contrato]]="","",IF(VLOOKUP(Tabla1[[#This Row],[Nombre del Contrato]],Tabla3[],19,FALSE)="","#N/A",IFERROR(VLOOKUP(Tabla1[[#This Row],[Nombre del Contrato]],Tabla3[],19,FALSE),"#N/A")))</f>
        <v/>
      </c>
      <c r="N464" s="75"/>
      <c r="O464" s="75"/>
      <c r="P464" s="75"/>
      <c r="Q464" s="75"/>
      <c r="R464" s="75"/>
      <c r="S464" s="75"/>
      <c r="T464" s="75"/>
      <c r="U464" s="75"/>
      <c r="V464" s="75"/>
      <c r="W464" s="75"/>
      <c r="X464" s="75"/>
      <c r="Y464" s="75"/>
      <c r="Z464" s="75"/>
      <c r="AA464" s="75"/>
      <c r="AB464" s="75"/>
      <c r="AC464" s="75"/>
      <c r="AD464" s="75" t="str">
        <f>IF(SUM(Tabla1[[#This Row],[Primera Infancia]:[Adulto Mayor]])=0,"",SUM(Tabla1[[#This Row],[Primera Infancia]:[Adulto Mayor]]))</f>
        <v/>
      </c>
      <c r="AE464" s="75"/>
      <c r="AF464" s="75"/>
      <c r="AG464" s="10"/>
      <c r="AH464" s="10"/>
      <c r="AI464" s="88"/>
      <c r="AJ464" s="88"/>
      <c r="AK464" s="88"/>
      <c r="AL464" s="88"/>
      <c r="AM464" s="88"/>
      <c r="AN464" s="75"/>
      <c r="AO464" s="89"/>
      <c r="AP464" s="93"/>
      <c r="AQ464" s="84"/>
    </row>
    <row r="465" spans="2:43" ht="39.950000000000003" customHeight="1" thickTop="1" thickBot="1" x14ac:dyDescent="0.3">
      <c r="B465" s="78"/>
      <c r="C465" s="75"/>
      <c r="D465" s="75"/>
      <c r="E465" s="75"/>
      <c r="F465" s="10" t="str">
        <f>IF(Tabla1[[#This Row],[Nombre del Contrato]]="","",IF(VLOOKUP(Tabla1[[#This Row],[Nombre del Contrato]],Tabla3[],31,FALSE)="","#N/A",IFERROR(VLOOKUP(Tabla1[[#This Row],[Nombre del Contrato]],Tabla3[],31,FALSE),"#N/A")))</f>
        <v/>
      </c>
      <c r="G465" s="10" t="str">
        <f>IF(Tabla1[[#This Row],[Nombre del Contrato]]="","",IF(VLOOKUP(Tabla1[[#This Row],[Nombre del Contrato]],Tabla3[],20,FALSE)="","#N/A",IFERROR(VLOOKUP(Tabla1[[#This Row],[Nombre del Contrato]],Tabla3[],20,FALSE),"#N/A")))</f>
        <v/>
      </c>
      <c r="H465" s="47" t="str">
        <f>IF(Tabla1[[#This Row],[Nombre del Contrato]]="","",IF(VLOOKUP(Tabla1[[#This Row],[Nombre del Contrato]],Tabla3[],22,FALSE)="","#N/A",IFERROR(VLOOKUP(Tabla1[[#This Row],[Nombre del Contrato]],Tabla3[],22,FALSE),"#N/A")))</f>
        <v/>
      </c>
      <c r="I465" s="81"/>
      <c r="J465" s="81"/>
      <c r="K465" s="75"/>
      <c r="L465" s="10" t="str">
        <f>IF(Tabla1[[#This Row],[Nombre del Contrato]]="","",IF(VLOOKUP(Tabla1[[#This Row],[Nombre del Contrato]],Tabla3[],6,FALSE)="","#N/A",IFERROR(VLOOKUP(Tabla1[[#This Row],[Nombre del Contrato]],Tabla3[],6,FALSE),"#N/A")))</f>
        <v/>
      </c>
      <c r="M465" s="55" t="str">
        <f>IF(Tabla1[[#This Row],[Nombre del Contrato]]="","",IF(VLOOKUP(Tabla1[[#This Row],[Nombre del Contrato]],Tabla3[],19,FALSE)="","#N/A",IFERROR(VLOOKUP(Tabla1[[#This Row],[Nombre del Contrato]],Tabla3[],19,FALSE),"#N/A")))</f>
        <v/>
      </c>
      <c r="N465" s="75"/>
      <c r="O465" s="75"/>
      <c r="P465" s="75"/>
      <c r="Q465" s="75"/>
      <c r="R465" s="75"/>
      <c r="S465" s="75"/>
      <c r="T465" s="75"/>
      <c r="U465" s="75"/>
      <c r="V465" s="75"/>
      <c r="W465" s="75"/>
      <c r="X465" s="75"/>
      <c r="Y465" s="75"/>
      <c r="Z465" s="75"/>
      <c r="AA465" s="75"/>
      <c r="AB465" s="75"/>
      <c r="AC465" s="75"/>
      <c r="AD465" s="75" t="str">
        <f>IF(SUM(Tabla1[[#This Row],[Primera Infancia]:[Adulto Mayor]])=0,"",SUM(Tabla1[[#This Row],[Primera Infancia]:[Adulto Mayor]]))</f>
        <v/>
      </c>
      <c r="AE465" s="75"/>
      <c r="AF465" s="75"/>
      <c r="AG465" s="10"/>
      <c r="AH465" s="10"/>
      <c r="AI465" s="88"/>
      <c r="AJ465" s="88"/>
      <c r="AK465" s="88"/>
      <c r="AL465" s="88"/>
      <c r="AM465" s="88"/>
      <c r="AN465" s="75"/>
      <c r="AO465" s="89"/>
      <c r="AP465" s="93"/>
      <c r="AQ465" s="84"/>
    </row>
    <row r="466" spans="2:43" ht="39.950000000000003" customHeight="1" thickTop="1" thickBot="1" x14ac:dyDescent="0.3">
      <c r="B466" s="78"/>
      <c r="C466" s="75"/>
      <c r="D466" s="75"/>
      <c r="E466" s="75"/>
      <c r="F466" s="10" t="str">
        <f>IF(Tabla1[[#This Row],[Nombre del Contrato]]="","",IF(VLOOKUP(Tabla1[[#This Row],[Nombre del Contrato]],Tabla3[],31,FALSE)="","#N/A",IFERROR(VLOOKUP(Tabla1[[#This Row],[Nombre del Contrato]],Tabla3[],31,FALSE),"#N/A")))</f>
        <v/>
      </c>
      <c r="G466" s="10" t="str">
        <f>IF(Tabla1[[#This Row],[Nombre del Contrato]]="","",IF(VLOOKUP(Tabla1[[#This Row],[Nombre del Contrato]],Tabla3[],20,FALSE)="","#N/A",IFERROR(VLOOKUP(Tabla1[[#This Row],[Nombre del Contrato]],Tabla3[],20,FALSE),"#N/A")))</f>
        <v/>
      </c>
      <c r="H466" s="47" t="str">
        <f>IF(Tabla1[[#This Row],[Nombre del Contrato]]="","",IF(VLOOKUP(Tabla1[[#This Row],[Nombre del Contrato]],Tabla3[],22,FALSE)="","#N/A",IFERROR(VLOOKUP(Tabla1[[#This Row],[Nombre del Contrato]],Tabla3[],22,FALSE),"#N/A")))</f>
        <v/>
      </c>
      <c r="I466" s="81"/>
      <c r="J466" s="81"/>
      <c r="K466" s="75"/>
      <c r="L466" s="10" t="str">
        <f>IF(Tabla1[[#This Row],[Nombre del Contrato]]="","",IF(VLOOKUP(Tabla1[[#This Row],[Nombre del Contrato]],Tabla3[],6,FALSE)="","#N/A",IFERROR(VLOOKUP(Tabla1[[#This Row],[Nombre del Contrato]],Tabla3[],6,FALSE),"#N/A")))</f>
        <v/>
      </c>
      <c r="M466" s="55" t="str">
        <f>IF(Tabla1[[#This Row],[Nombre del Contrato]]="","",IF(VLOOKUP(Tabla1[[#This Row],[Nombre del Contrato]],Tabla3[],19,FALSE)="","#N/A",IFERROR(VLOOKUP(Tabla1[[#This Row],[Nombre del Contrato]],Tabla3[],19,FALSE),"#N/A")))</f>
        <v/>
      </c>
      <c r="N466" s="75"/>
      <c r="O466" s="75"/>
      <c r="P466" s="75"/>
      <c r="Q466" s="75"/>
      <c r="R466" s="75"/>
      <c r="S466" s="75"/>
      <c r="T466" s="75"/>
      <c r="U466" s="75"/>
      <c r="V466" s="75"/>
      <c r="W466" s="75"/>
      <c r="X466" s="75"/>
      <c r="Y466" s="75"/>
      <c r="Z466" s="75"/>
      <c r="AA466" s="75"/>
      <c r="AB466" s="75"/>
      <c r="AC466" s="75"/>
      <c r="AD466" s="75" t="str">
        <f>IF(SUM(Tabla1[[#This Row],[Primera Infancia]:[Adulto Mayor]])=0,"",SUM(Tabla1[[#This Row],[Primera Infancia]:[Adulto Mayor]]))</f>
        <v/>
      </c>
      <c r="AE466" s="75"/>
      <c r="AF466" s="75"/>
      <c r="AG466" s="10"/>
      <c r="AH466" s="10"/>
      <c r="AI466" s="88"/>
      <c r="AJ466" s="88"/>
      <c r="AK466" s="88"/>
      <c r="AL466" s="88"/>
      <c r="AM466" s="88"/>
      <c r="AN466" s="75"/>
      <c r="AO466" s="89"/>
      <c r="AP466" s="93"/>
      <c r="AQ466" s="84"/>
    </row>
    <row r="467" spans="2:43" ht="39.950000000000003" customHeight="1" thickTop="1" thickBot="1" x14ac:dyDescent="0.3">
      <c r="B467" s="78"/>
      <c r="C467" s="75"/>
      <c r="D467" s="75"/>
      <c r="E467" s="75"/>
      <c r="F467" s="10" t="str">
        <f>IF(Tabla1[[#This Row],[Nombre del Contrato]]="","",IF(VLOOKUP(Tabla1[[#This Row],[Nombre del Contrato]],Tabla3[],31,FALSE)="","#N/A",IFERROR(VLOOKUP(Tabla1[[#This Row],[Nombre del Contrato]],Tabla3[],31,FALSE),"#N/A")))</f>
        <v/>
      </c>
      <c r="G467" s="10" t="str">
        <f>IF(Tabla1[[#This Row],[Nombre del Contrato]]="","",IF(VLOOKUP(Tabla1[[#This Row],[Nombre del Contrato]],Tabla3[],20,FALSE)="","#N/A",IFERROR(VLOOKUP(Tabla1[[#This Row],[Nombre del Contrato]],Tabla3[],20,FALSE),"#N/A")))</f>
        <v/>
      </c>
      <c r="H467" s="47" t="str">
        <f>IF(Tabla1[[#This Row],[Nombre del Contrato]]="","",IF(VLOOKUP(Tabla1[[#This Row],[Nombre del Contrato]],Tabla3[],22,FALSE)="","#N/A",IFERROR(VLOOKUP(Tabla1[[#This Row],[Nombre del Contrato]],Tabla3[],22,FALSE),"#N/A")))</f>
        <v/>
      </c>
      <c r="I467" s="81"/>
      <c r="J467" s="81"/>
      <c r="K467" s="75"/>
      <c r="L467" s="10" t="str">
        <f>IF(Tabla1[[#This Row],[Nombre del Contrato]]="","",IF(VLOOKUP(Tabla1[[#This Row],[Nombre del Contrato]],Tabla3[],6,FALSE)="","#N/A",IFERROR(VLOOKUP(Tabla1[[#This Row],[Nombre del Contrato]],Tabla3[],6,FALSE),"#N/A")))</f>
        <v/>
      </c>
      <c r="M467" s="55" t="str">
        <f>IF(Tabla1[[#This Row],[Nombre del Contrato]]="","",IF(VLOOKUP(Tabla1[[#This Row],[Nombre del Contrato]],Tabla3[],19,FALSE)="","#N/A",IFERROR(VLOOKUP(Tabla1[[#This Row],[Nombre del Contrato]],Tabla3[],19,FALSE),"#N/A")))</f>
        <v/>
      </c>
      <c r="N467" s="75"/>
      <c r="O467" s="75"/>
      <c r="P467" s="75"/>
      <c r="Q467" s="75"/>
      <c r="R467" s="75"/>
      <c r="S467" s="75"/>
      <c r="T467" s="75"/>
      <c r="U467" s="75"/>
      <c r="V467" s="75"/>
      <c r="W467" s="75"/>
      <c r="X467" s="75"/>
      <c r="Y467" s="75"/>
      <c r="Z467" s="75"/>
      <c r="AA467" s="75"/>
      <c r="AB467" s="75"/>
      <c r="AC467" s="75"/>
      <c r="AD467" s="75" t="str">
        <f>IF(SUM(Tabla1[[#This Row],[Primera Infancia]:[Adulto Mayor]])=0,"",SUM(Tabla1[[#This Row],[Primera Infancia]:[Adulto Mayor]]))</f>
        <v/>
      </c>
      <c r="AE467" s="75"/>
      <c r="AF467" s="75"/>
      <c r="AG467" s="10"/>
      <c r="AH467" s="10"/>
      <c r="AI467" s="88"/>
      <c r="AJ467" s="88"/>
      <c r="AK467" s="88"/>
      <c r="AL467" s="88"/>
      <c r="AM467" s="88"/>
      <c r="AN467" s="75"/>
      <c r="AO467" s="89"/>
      <c r="AP467" s="93"/>
      <c r="AQ467" s="84"/>
    </row>
    <row r="468" spans="2:43" ht="39.950000000000003" customHeight="1" thickTop="1" thickBot="1" x14ac:dyDescent="0.3">
      <c r="B468" s="78"/>
      <c r="C468" s="75"/>
      <c r="D468" s="75"/>
      <c r="E468" s="75"/>
      <c r="F468" s="10" t="str">
        <f>IF(Tabla1[[#This Row],[Nombre del Contrato]]="","",IF(VLOOKUP(Tabla1[[#This Row],[Nombre del Contrato]],Tabla3[],31,FALSE)="","#N/A",IFERROR(VLOOKUP(Tabla1[[#This Row],[Nombre del Contrato]],Tabla3[],31,FALSE),"#N/A")))</f>
        <v/>
      </c>
      <c r="G468" s="10" t="str">
        <f>IF(Tabla1[[#This Row],[Nombre del Contrato]]="","",IF(VLOOKUP(Tabla1[[#This Row],[Nombre del Contrato]],Tabla3[],20,FALSE)="","#N/A",IFERROR(VLOOKUP(Tabla1[[#This Row],[Nombre del Contrato]],Tabla3[],20,FALSE),"#N/A")))</f>
        <v/>
      </c>
      <c r="H468" s="47" t="str">
        <f>IF(Tabla1[[#This Row],[Nombre del Contrato]]="","",IF(VLOOKUP(Tabla1[[#This Row],[Nombre del Contrato]],Tabla3[],22,FALSE)="","#N/A",IFERROR(VLOOKUP(Tabla1[[#This Row],[Nombre del Contrato]],Tabla3[],22,FALSE),"#N/A")))</f>
        <v/>
      </c>
      <c r="I468" s="81"/>
      <c r="J468" s="81"/>
      <c r="K468" s="75"/>
      <c r="L468" s="10" t="str">
        <f>IF(Tabla1[[#This Row],[Nombre del Contrato]]="","",IF(VLOOKUP(Tabla1[[#This Row],[Nombre del Contrato]],Tabla3[],6,FALSE)="","#N/A",IFERROR(VLOOKUP(Tabla1[[#This Row],[Nombre del Contrato]],Tabla3[],6,FALSE),"#N/A")))</f>
        <v/>
      </c>
      <c r="M468" s="55" t="str">
        <f>IF(Tabla1[[#This Row],[Nombre del Contrato]]="","",IF(VLOOKUP(Tabla1[[#This Row],[Nombre del Contrato]],Tabla3[],19,FALSE)="","#N/A",IFERROR(VLOOKUP(Tabla1[[#This Row],[Nombre del Contrato]],Tabla3[],19,FALSE),"#N/A")))</f>
        <v/>
      </c>
      <c r="N468" s="75"/>
      <c r="O468" s="75"/>
      <c r="P468" s="75"/>
      <c r="Q468" s="75"/>
      <c r="R468" s="75"/>
      <c r="S468" s="75"/>
      <c r="T468" s="75"/>
      <c r="U468" s="75"/>
      <c r="V468" s="75"/>
      <c r="W468" s="75"/>
      <c r="X468" s="75"/>
      <c r="Y468" s="75"/>
      <c r="Z468" s="75"/>
      <c r="AA468" s="75"/>
      <c r="AB468" s="75"/>
      <c r="AC468" s="75"/>
      <c r="AD468" s="75" t="str">
        <f>IF(SUM(Tabla1[[#This Row],[Primera Infancia]:[Adulto Mayor]])=0,"",SUM(Tabla1[[#This Row],[Primera Infancia]:[Adulto Mayor]]))</f>
        <v/>
      </c>
      <c r="AE468" s="75"/>
      <c r="AF468" s="75"/>
      <c r="AG468" s="10"/>
      <c r="AH468" s="10"/>
      <c r="AI468" s="88"/>
      <c r="AJ468" s="88"/>
      <c r="AK468" s="88"/>
      <c r="AL468" s="88"/>
      <c r="AM468" s="88"/>
      <c r="AN468" s="75"/>
      <c r="AO468" s="89"/>
      <c r="AP468" s="93"/>
      <c r="AQ468" s="84"/>
    </row>
    <row r="469" spans="2:43" ht="39.950000000000003" customHeight="1" thickTop="1" thickBot="1" x14ac:dyDescent="0.3">
      <c r="B469" s="78"/>
      <c r="C469" s="75"/>
      <c r="D469" s="75"/>
      <c r="E469" s="75"/>
      <c r="F469" s="10" t="str">
        <f>IF(Tabla1[[#This Row],[Nombre del Contrato]]="","",IF(VLOOKUP(Tabla1[[#This Row],[Nombre del Contrato]],Tabla3[],31,FALSE)="","#N/A",IFERROR(VLOOKUP(Tabla1[[#This Row],[Nombre del Contrato]],Tabla3[],31,FALSE),"#N/A")))</f>
        <v/>
      </c>
      <c r="G469" s="10" t="str">
        <f>IF(Tabla1[[#This Row],[Nombre del Contrato]]="","",IF(VLOOKUP(Tabla1[[#This Row],[Nombre del Contrato]],Tabla3[],20,FALSE)="","#N/A",IFERROR(VLOOKUP(Tabla1[[#This Row],[Nombre del Contrato]],Tabla3[],20,FALSE),"#N/A")))</f>
        <v/>
      </c>
      <c r="H469" s="47" t="str">
        <f>IF(Tabla1[[#This Row],[Nombre del Contrato]]="","",IF(VLOOKUP(Tabla1[[#This Row],[Nombre del Contrato]],Tabla3[],22,FALSE)="","#N/A",IFERROR(VLOOKUP(Tabla1[[#This Row],[Nombre del Contrato]],Tabla3[],22,FALSE),"#N/A")))</f>
        <v/>
      </c>
      <c r="I469" s="81"/>
      <c r="J469" s="81"/>
      <c r="K469" s="75"/>
      <c r="L469" s="10" t="str">
        <f>IF(Tabla1[[#This Row],[Nombre del Contrato]]="","",IF(VLOOKUP(Tabla1[[#This Row],[Nombre del Contrato]],Tabla3[],6,FALSE)="","#N/A",IFERROR(VLOOKUP(Tabla1[[#This Row],[Nombre del Contrato]],Tabla3[],6,FALSE),"#N/A")))</f>
        <v/>
      </c>
      <c r="M469" s="55" t="str">
        <f>IF(Tabla1[[#This Row],[Nombre del Contrato]]="","",IF(VLOOKUP(Tabla1[[#This Row],[Nombre del Contrato]],Tabla3[],19,FALSE)="","#N/A",IFERROR(VLOOKUP(Tabla1[[#This Row],[Nombre del Contrato]],Tabla3[],19,FALSE),"#N/A")))</f>
        <v/>
      </c>
      <c r="N469" s="75"/>
      <c r="O469" s="75"/>
      <c r="P469" s="75"/>
      <c r="Q469" s="75"/>
      <c r="R469" s="75"/>
      <c r="S469" s="75"/>
      <c r="T469" s="75"/>
      <c r="U469" s="75"/>
      <c r="V469" s="75"/>
      <c r="W469" s="75"/>
      <c r="X469" s="75"/>
      <c r="Y469" s="75"/>
      <c r="Z469" s="75"/>
      <c r="AA469" s="75"/>
      <c r="AB469" s="75"/>
      <c r="AC469" s="75"/>
      <c r="AD469" s="75" t="str">
        <f>IF(SUM(Tabla1[[#This Row],[Primera Infancia]:[Adulto Mayor]])=0,"",SUM(Tabla1[[#This Row],[Primera Infancia]:[Adulto Mayor]]))</f>
        <v/>
      </c>
      <c r="AE469" s="75"/>
      <c r="AF469" s="75"/>
      <c r="AG469" s="10"/>
      <c r="AH469" s="10"/>
      <c r="AI469" s="88"/>
      <c r="AJ469" s="88"/>
      <c r="AK469" s="88"/>
      <c r="AL469" s="88"/>
      <c r="AM469" s="88"/>
      <c r="AN469" s="75"/>
      <c r="AO469" s="89"/>
      <c r="AP469" s="93"/>
      <c r="AQ469" s="84"/>
    </row>
    <row r="470" spans="2:43" ht="39.950000000000003" customHeight="1" thickTop="1" thickBot="1" x14ac:dyDescent="0.3">
      <c r="B470" s="78"/>
      <c r="C470" s="75"/>
      <c r="D470" s="75"/>
      <c r="E470" s="75"/>
      <c r="F470" s="10" t="str">
        <f>IF(Tabla1[[#This Row],[Nombre del Contrato]]="","",IF(VLOOKUP(Tabla1[[#This Row],[Nombre del Contrato]],Tabla3[],31,FALSE)="","#N/A",IFERROR(VLOOKUP(Tabla1[[#This Row],[Nombre del Contrato]],Tabla3[],31,FALSE),"#N/A")))</f>
        <v/>
      </c>
      <c r="G470" s="10" t="str">
        <f>IF(Tabla1[[#This Row],[Nombre del Contrato]]="","",IF(VLOOKUP(Tabla1[[#This Row],[Nombre del Contrato]],Tabla3[],20,FALSE)="","#N/A",IFERROR(VLOOKUP(Tabla1[[#This Row],[Nombre del Contrato]],Tabla3[],20,FALSE),"#N/A")))</f>
        <v/>
      </c>
      <c r="H470" s="47" t="str">
        <f>IF(Tabla1[[#This Row],[Nombre del Contrato]]="","",IF(VLOOKUP(Tabla1[[#This Row],[Nombre del Contrato]],Tabla3[],22,FALSE)="","#N/A",IFERROR(VLOOKUP(Tabla1[[#This Row],[Nombre del Contrato]],Tabla3[],22,FALSE),"#N/A")))</f>
        <v/>
      </c>
      <c r="I470" s="81"/>
      <c r="J470" s="81"/>
      <c r="K470" s="75"/>
      <c r="L470" s="10" t="str">
        <f>IF(Tabla1[[#This Row],[Nombre del Contrato]]="","",IF(VLOOKUP(Tabla1[[#This Row],[Nombre del Contrato]],Tabla3[],6,FALSE)="","#N/A",IFERROR(VLOOKUP(Tabla1[[#This Row],[Nombre del Contrato]],Tabla3[],6,FALSE),"#N/A")))</f>
        <v/>
      </c>
      <c r="M470" s="55" t="str">
        <f>IF(Tabla1[[#This Row],[Nombre del Contrato]]="","",IF(VLOOKUP(Tabla1[[#This Row],[Nombre del Contrato]],Tabla3[],19,FALSE)="","#N/A",IFERROR(VLOOKUP(Tabla1[[#This Row],[Nombre del Contrato]],Tabla3[],19,FALSE),"#N/A")))</f>
        <v/>
      </c>
      <c r="N470" s="75"/>
      <c r="O470" s="75"/>
      <c r="P470" s="75"/>
      <c r="Q470" s="75"/>
      <c r="R470" s="75"/>
      <c r="S470" s="75"/>
      <c r="T470" s="75"/>
      <c r="U470" s="75"/>
      <c r="V470" s="75"/>
      <c r="W470" s="75"/>
      <c r="X470" s="75"/>
      <c r="Y470" s="75"/>
      <c r="Z470" s="75"/>
      <c r="AA470" s="75"/>
      <c r="AB470" s="75"/>
      <c r="AC470" s="75"/>
      <c r="AD470" s="75" t="str">
        <f>IF(SUM(Tabla1[[#This Row],[Primera Infancia]:[Adulto Mayor]])=0,"",SUM(Tabla1[[#This Row],[Primera Infancia]:[Adulto Mayor]]))</f>
        <v/>
      </c>
      <c r="AE470" s="75"/>
      <c r="AF470" s="75"/>
      <c r="AG470" s="10"/>
      <c r="AH470" s="10"/>
      <c r="AI470" s="88"/>
      <c r="AJ470" s="88"/>
      <c r="AK470" s="88"/>
      <c r="AL470" s="88"/>
      <c r="AM470" s="88"/>
      <c r="AN470" s="75"/>
      <c r="AO470" s="89"/>
      <c r="AP470" s="93"/>
      <c r="AQ470" s="84"/>
    </row>
    <row r="471" spans="2:43" ht="39.950000000000003" customHeight="1" thickTop="1" thickBot="1" x14ac:dyDescent="0.3">
      <c r="B471" s="78"/>
      <c r="C471" s="75"/>
      <c r="D471" s="75"/>
      <c r="E471" s="75"/>
      <c r="F471" s="10" t="str">
        <f>IF(Tabla1[[#This Row],[Nombre del Contrato]]="","",IF(VLOOKUP(Tabla1[[#This Row],[Nombre del Contrato]],Tabla3[],31,FALSE)="","#N/A",IFERROR(VLOOKUP(Tabla1[[#This Row],[Nombre del Contrato]],Tabla3[],31,FALSE),"#N/A")))</f>
        <v/>
      </c>
      <c r="G471" s="10" t="str">
        <f>IF(Tabla1[[#This Row],[Nombre del Contrato]]="","",IF(VLOOKUP(Tabla1[[#This Row],[Nombre del Contrato]],Tabla3[],20,FALSE)="","#N/A",IFERROR(VLOOKUP(Tabla1[[#This Row],[Nombre del Contrato]],Tabla3[],20,FALSE),"#N/A")))</f>
        <v/>
      </c>
      <c r="H471" s="47" t="str">
        <f>IF(Tabla1[[#This Row],[Nombre del Contrato]]="","",IF(VLOOKUP(Tabla1[[#This Row],[Nombre del Contrato]],Tabla3[],22,FALSE)="","#N/A",IFERROR(VLOOKUP(Tabla1[[#This Row],[Nombre del Contrato]],Tabla3[],22,FALSE),"#N/A")))</f>
        <v/>
      </c>
      <c r="I471" s="81"/>
      <c r="J471" s="81"/>
      <c r="K471" s="75"/>
      <c r="L471" s="10" t="str">
        <f>IF(Tabla1[[#This Row],[Nombre del Contrato]]="","",IF(VLOOKUP(Tabla1[[#This Row],[Nombre del Contrato]],Tabla3[],6,FALSE)="","#N/A",IFERROR(VLOOKUP(Tabla1[[#This Row],[Nombre del Contrato]],Tabla3[],6,FALSE),"#N/A")))</f>
        <v/>
      </c>
      <c r="M471" s="55" t="str">
        <f>IF(Tabla1[[#This Row],[Nombre del Contrato]]="","",IF(VLOOKUP(Tabla1[[#This Row],[Nombre del Contrato]],Tabla3[],19,FALSE)="","#N/A",IFERROR(VLOOKUP(Tabla1[[#This Row],[Nombre del Contrato]],Tabla3[],19,FALSE),"#N/A")))</f>
        <v/>
      </c>
      <c r="N471" s="75"/>
      <c r="O471" s="75"/>
      <c r="P471" s="75"/>
      <c r="Q471" s="75"/>
      <c r="R471" s="75"/>
      <c r="S471" s="75"/>
      <c r="T471" s="75"/>
      <c r="U471" s="75"/>
      <c r="V471" s="75"/>
      <c r="W471" s="75"/>
      <c r="X471" s="75"/>
      <c r="Y471" s="75"/>
      <c r="Z471" s="75"/>
      <c r="AA471" s="75"/>
      <c r="AB471" s="75"/>
      <c r="AC471" s="75"/>
      <c r="AD471" s="75" t="str">
        <f>IF(SUM(Tabla1[[#This Row],[Primera Infancia]:[Adulto Mayor]])=0,"",SUM(Tabla1[[#This Row],[Primera Infancia]:[Adulto Mayor]]))</f>
        <v/>
      </c>
      <c r="AE471" s="75"/>
      <c r="AF471" s="75"/>
      <c r="AG471" s="10"/>
      <c r="AH471" s="10"/>
      <c r="AI471" s="88"/>
      <c r="AJ471" s="88"/>
      <c r="AK471" s="88"/>
      <c r="AL471" s="88"/>
      <c r="AM471" s="88"/>
      <c r="AN471" s="75"/>
      <c r="AO471" s="89"/>
      <c r="AP471" s="93"/>
      <c r="AQ471" s="84"/>
    </row>
    <row r="472" spans="2:43" ht="39.950000000000003" customHeight="1" thickTop="1" thickBot="1" x14ac:dyDescent="0.3">
      <c r="B472" s="78"/>
      <c r="C472" s="75"/>
      <c r="D472" s="75"/>
      <c r="E472" s="75"/>
      <c r="F472" s="10" t="str">
        <f>IF(Tabla1[[#This Row],[Nombre del Contrato]]="","",IF(VLOOKUP(Tabla1[[#This Row],[Nombre del Contrato]],Tabla3[],31,FALSE)="","#N/A",IFERROR(VLOOKUP(Tabla1[[#This Row],[Nombre del Contrato]],Tabla3[],31,FALSE),"#N/A")))</f>
        <v/>
      </c>
      <c r="G472" s="10" t="str">
        <f>IF(Tabla1[[#This Row],[Nombre del Contrato]]="","",IF(VLOOKUP(Tabla1[[#This Row],[Nombre del Contrato]],Tabla3[],20,FALSE)="","#N/A",IFERROR(VLOOKUP(Tabla1[[#This Row],[Nombre del Contrato]],Tabla3[],20,FALSE),"#N/A")))</f>
        <v/>
      </c>
      <c r="H472" s="47" t="str">
        <f>IF(Tabla1[[#This Row],[Nombre del Contrato]]="","",IF(VLOOKUP(Tabla1[[#This Row],[Nombre del Contrato]],Tabla3[],22,FALSE)="","#N/A",IFERROR(VLOOKUP(Tabla1[[#This Row],[Nombre del Contrato]],Tabla3[],22,FALSE),"#N/A")))</f>
        <v/>
      </c>
      <c r="I472" s="81"/>
      <c r="J472" s="81"/>
      <c r="K472" s="75"/>
      <c r="L472" s="10" t="str">
        <f>IF(Tabla1[[#This Row],[Nombre del Contrato]]="","",IF(VLOOKUP(Tabla1[[#This Row],[Nombre del Contrato]],Tabla3[],6,FALSE)="","#N/A",IFERROR(VLOOKUP(Tabla1[[#This Row],[Nombre del Contrato]],Tabla3[],6,FALSE),"#N/A")))</f>
        <v/>
      </c>
      <c r="M472" s="55" t="str">
        <f>IF(Tabla1[[#This Row],[Nombre del Contrato]]="","",IF(VLOOKUP(Tabla1[[#This Row],[Nombre del Contrato]],Tabla3[],19,FALSE)="","#N/A",IFERROR(VLOOKUP(Tabla1[[#This Row],[Nombre del Contrato]],Tabla3[],19,FALSE),"#N/A")))</f>
        <v/>
      </c>
      <c r="N472" s="75"/>
      <c r="O472" s="75"/>
      <c r="P472" s="75"/>
      <c r="Q472" s="75"/>
      <c r="R472" s="75"/>
      <c r="S472" s="75"/>
      <c r="T472" s="75"/>
      <c r="U472" s="75"/>
      <c r="V472" s="75"/>
      <c r="W472" s="75"/>
      <c r="X472" s="75"/>
      <c r="Y472" s="75"/>
      <c r="Z472" s="75"/>
      <c r="AA472" s="75"/>
      <c r="AB472" s="75"/>
      <c r="AC472" s="75"/>
      <c r="AD472" s="75" t="str">
        <f>IF(SUM(Tabla1[[#This Row],[Primera Infancia]:[Adulto Mayor]])=0,"",SUM(Tabla1[[#This Row],[Primera Infancia]:[Adulto Mayor]]))</f>
        <v/>
      </c>
      <c r="AE472" s="75"/>
      <c r="AF472" s="75"/>
      <c r="AG472" s="10"/>
      <c r="AH472" s="10"/>
      <c r="AI472" s="88"/>
      <c r="AJ472" s="88"/>
      <c r="AK472" s="88"/>
      <c r="AL472" s="88"/>
      <c r="AM472" s="88"/>
      <c r="AN472" s="75"/>
      <c r="AO472" s="89"/>
      <c r="AP472" s="93"/>
      <c r="AQ472" s="84"/>
    </row>
    <row r="473" spans="2:43" ht="39.950000000000003" customHeight="1" thickTop="1" thickBot="1" x14ac:dyDescent="0.3">
      <c r="B473" s="78"/>
      <c r="C473" s="75"/>
      <c r="D473" s="75"/>
      <c r="E473" s="75"/>
      <c r="F473" s="10" t="str">
        <f>IF(Tabla1[[#This Row],[Nombre del Contrato]]="","",IF(VLOOKUP(Tabla1[[#This Row],[Nombre del Contrato]],Tabla3[],31,FALSE)="","#N/A",IFERROR(VLOOKUP(Tabla1[[#This Row],[Nombre del Contrato]],Tabla3[],31,FALSE),"#N/A")))</f>
        <v/>
      </c>
      <c r="G473" s="10" t="str">
        <f>IF(Tabla1[[#This Row],[Nombre del Contrato]]="","",IF(VLOOKUP(Tabla1[[#This Row],[Nombre del Contrato]],Tabla3[],20,FALSE)="","#N/A",IFERROR(VLOOKUP(Tabla1[[#This Row],[Nombre del Contrato]],Tabla3[],20,FALSE),"#N/A")))</f>
        <v/>
      </c>
      <c r="H473" s="47" t="str">
        <f>IF(Tabla1[[#This Row],[Nombre del Contrato]]="","",IF(VLOOKUP(Tabla1[[#This Row],[Nombre del Contrato]],Tabla3[],22,FALSE)="","#N/A",IFERROR(VLOOKUP(Tabla1[[#This Row],[Nombre del Contrato]],Tabla3[],22,FALSE),"#N/A")))</f>
        <v/>
      </c>
      <c r="I473" s="81"/>
      <c r="J473" s="81"/>
      <c r="K473" s="75"/>
      <c r="L473" s="10" t="str">
        <f>IF(Tabla1[[#This Row],[Nombre del Contrato]]="","",IF(VLOOKUP(Tabla1[[#This Row],[Nombre del Contrato]],Tabla3[],6,FALSE)="","#N/A",IFERROR(VLOOKUP(Tabla1[[#This Row],[Nombre del Contrato]],Tabla3[],6,FALSE),"#N/A")))</f>
        <v/>
      </c>
      <c r="M473" s="55" t="str">
        <f>IF(Tabla1[[#This Row],[Nombre del Contrato]]="","",IF(VLOOKUP(Tabla1[[#This Row],[Nombre del Contrato]],Tabla3[],19,FALSE)="","#N/A",IFERROR(VLOOKUP(Tabla1[[#This Row],[Nombre del Contrato]],Tabla3[],19,FALSE),"#N/A")))</f>
        <v/>
      </c>
      <c r="N473" s="75"/>
      <c r="O473" s="75"/>
      <c r="P473" s="75"/>
      <c r="Q473" s="75"/>
      <c r="R473" s="75"/>
      <c r="S473" s="75"/>
      <c r="T473" s="75"/>
      <c r="U473" s="75"/>
      <c r="V473" s="75"/>
      <c r="W473" s="75"/>
      <c r="X473" s="75"/>
      <c r="Y473" s="75"/>
      <c r="Z473" s="75"/>
      <c r="AA473" s="75"/>
      <c r="AB473" s="75"/>
      <c r="AC473" s="75"/>
      <c r="AD473" s="75" t="str">
        <f>IF(SUM(Tabla1[[#This Row],[Primera Infancia]:[Adulto Mayor]])=0,"",SUM(Tabla1[[#This Row],[Primera Infancia]:[Adulto Mayor]]))</f>
        <v/>
      </c>
      <c r="AE473" s="75"/>
      <c r="AF473" s="75"/>
      <c r="AG473" s="10"/>
      <c r="AH473" s="10"/>
      <c r="AI473" s="88"/>
      <c r="AJ473" s="88"/>
      <c r="AK473" s="88"/>
      <c r="AL473" s="88"/>
      <c r="AM473" s="88"/>
      <c r="AN473" s="75"/>
      <c r="AO473" s="89"/>
      <c r="AP473" s="93"/>
      <c r="AQ473" s="84"/>
    </row>
    <row r="474" spans="2:43" ht="39.950000000000003" customHeight="1" thickTop="1" thickBot="1" x14ac:dyDescent="0.3">
      <c r="B474" s="78"/>
      <c r="C474" s="75"/>
      <c r="D474" s="75"/>
      <c r="E474" s="75"/>
      <c r="F474" s="10" t="str">
        <f>IF(Tabla1[[#This Row],[Nombre del Contrato]]="","",IF(VLOOKUP(Tabla1[[#This Row],[Nombre del Contrato]],Tabla3[],31,FALSE)="","#N/A",IFERROR(VLOOKUP(Tabla1[[#This Row],[Nombre del Contrato]],Tabla3[],31,FALSE),"#N/A")))</f>
        <v/>
      </c>
      <c r="G474" s="10" t="str">
        <f>IF(Tabla1[[#This Row],[Nombre del Contrato]]="","",IF(VLOOKUP(Tabla1[[#This Row],[Nombre del Contrato]],Tabla3[],20,FALSE)="","#N/A",IFERROR(VLOOKUP(Tabla1[[#This Row],[Nombre del Contrato]],Tabla3[],20,FALSE),"#N/A")))</f>
        <v/>
      </c>
      <c r="H474" s="47" t="str">
        <f>IF(Tabla1[[#This Row],[Nombre del Contrato]]="","",IF(VLOOKUP(Tabla1[[#This Row],[Nombre del Contrato]],Tabla3[],22,FALSE)="","#N/A",IFERROR(VLOOKUP(Tabla1[[#This Row],[Nombre del Contrato]],Tabla3[],22,FALSE),"#N/A")))</f>
        <v/>
      </c>
      <c r="I474" s="81"/>
      <c r="J474" s="81"/>
      <c r="K474" s="75"/>
      <c r="L474" s="10" t="str">
        <f>IF(Tabla1[[#This Row],[Nombre del Contrato]]="","",IF(VLOOKUP(Tabla1[[#This Row],[Nombre del Contrato]],Tabla3[],6,FALSE)="","#N/A",IFERROR(VLOOKUP(Tabla1[[#This Row],[Nombre del Contrato]],Tabla3[],6,FALSE),"#N/A")))</f>
        <v/>
      </c>
      <c r="M474" s="55" t="str">
        <f>IF(Tabla1[[#This Row],[Nombre del Contrato]]="","",IF(VLOOKUP(Tabla1[[#This Row],[Nombre del Contrato]],Tabla3[],19,FALSE)="","#N/A",IFERROR(VLOOKUP(Tabla1[[#This Row],[Nombre del Contrato]],Tabla3[],19,FALSE),"#N/A")))</f>
        <v/>
      </c>
      <c r="N474" s="75"/>
      <c r="O474" s="75"/>
      <c r="P474" s="75"/>
      <c r="Q474" s="75"/>
      <c r="R474" s="75"/>
      <c r="S474" s="75"/>
      <c r="T474" s="75"/>
      <c r="U474" s="75"/>
      <c r="V474" s="75"/>
      <c r="W474" s="75"/>
      <c r="X474" s="75"/>
      <c r="Y474" s="75"/>
      <c r="Z474" s="75"/>
      <c r="AA474" s="75"/>
      <c r="AB474" s="75"/>
      <c r="AC474" s="75"/>
      <c r="AD474" s="75" t="str">
        <f>IF(SUM(Tabla1[[#This Row],[Primera Infancia]:[Adulto Mayor]])=0,"",SUM(Tabla1[[#This Row],[Primera Infancia]:[Adulto Mayor]]))</f>
        <v/>
      </c>
      <c r="AE474" s="75"/>
      <c r="AF474" s="75"/>
      <c r="AG474" s="10"/>
      <c r="AH474" s="10"/>
      <c r="AI474" s="88"/>
      <c r="AJ474" s="88"/>
      <c r="AK474" s="88"/>
      <c r="AL474" s="88"/>
      <c r="AM474" s="88"/>
      <c r="AN474" s="75"/>
      <c r="AO474" s="89"/>
      <c r="AP474" s="93"/>
      <c r="AQ474" s="84"/>
    </row>
    <row r="475" spans="2:43" ht="39.950000000000003" customHeight="1" thickTop="1" thickBot="1" x14ac:dyDescent="0.3">
      <c r="B475" s="78"/>
      <c r="C475" s="75"/>
      <c r="D475" s="75"/>
      <c r="E475" s="75"/>
      <c r="F475" s="10" t="str">
        <f>IF(Tabla1[[#This Row],[Nombre del Contrato]]="","",IF(VLOOKUP(Tabla1[[#This Row],[Nombre del Contrato]],Tabla3[],31,FALSE)="","#N/A",IFERROR(VLOOKUP(Tabla1[[#This Row],[Nombre del Contrato]],Tabla3[],31,FALSE),"#N/A")))</f>
        <v/>
      </c>
      <c r="G475" s="10" t="str">
        <f>IF(Tabla1[[#This Row],[Nombre del Contrato]]="","",IF(VLOOKUP(Tabla1[[#This Row],[Nombre del Contrato]],Tabla3[],20,FALSE)="","#N/A",IFERROR(VLOOKUP(Tabla1[[#This Row],[Nombre del Contrato]],Tabla3[],20,FALSE),"#N/A")))</f>
        <v/>
      </c>
      <c r="H475" s="47" t="str">
        <f>IF(Tabla1[[#This Row],[Nombre del Contrato]]="","",IF(VLOOKUP(Tabla1[[#This Row],[Nombre del Contrato]],Tabla3[],22,FALSE)="","#N/A",IFERROR(VLOOKUP(Tabla1[[#This Row],[Nombre del Contrato]],Tabla3[],22,FALSE),"#N/A")))</f>
        <v/>
      </c>
      <c r="I475" s="81"/>
      <c r="J475" s="81"/>
      <c r="K475" s="75"/>
      <c r="L475" s="10" t="str">
        <f>IF(Tabla1[[#This Row],[Nombre del Contrato]]="","",IF(VLOOKUP(Tabla1[[#This Row],[Nombre del Contrato]],Tabla3[],6,FALSE)="","#N/A",IFERROR(VLOOKUP(Tabla1[[#This Row],[Nombre del Contrato]],Tabla3[],6,FALSE),"#N/A")))</f>
        <v/>
      </c>
      <c r="M475" s="55" t="str">
        <f>IF(Tabla1[[#This Row],[Nombre del Contrato]]="","",IF(VLOOKUP(Tabla1[[#This Row],[Nombre del Contrato]],Tabla3[],19,FALSE)="","#N/A",IFERROR(VLOOKUP(Tabla1[[#This Row],[Nombre del Contrato]],Tabla3[],19,FALSE),"#N/A")))</f>
        <v/>
      </c>
      <c r="N475" s="75"/>
      <c r="O475" s="75"/>
      <c r="P475" s="75"/>
      <c r="Q475" s="75"/>
      <c r="R475" s="75"/>
      <c r="S475" s="75"/>
      <c r="T475" s="75"/>
      <c r="U475" s="75"/>
      <c r="V475" s="75"/>
      <c r="W475" s="75"/>
      <c r="X475" s="75"/>
      <c r="Y475" s="75"/>
      <c r="Z475" s="75"/>
      <c r="AA475" s="75"/>
      <c r="AB475" s="75"/>
      <c r="AC475" s="75"/>
      <c r="AD475" s="75" t="str">
        <f>IF(SUM(Tabla1[[#This Row],[Primera Infancia]:[Adulto Mayor]])=0,"",SUM(Tabla1[[#This Row],[Primera Infancia]:[Adulto Mayor]]))</f>
        <v/>
      </c>
      <c r="AE475" s="75"/>
      <c r="AF475" s="75"/>
      <c r="AG475" s="10"/>
      <c r="AH475" s="10"/>
      <c r="AI475" s="88"/>
      <c r="AJ475" s="88"/>
      <c r="AK475" s="88"/>
      <c r="AL475" s="88"/>
      <c r="AM475" s="88"/>
      <c r="AN475" s="75"/>
      <c r="AO475" s="89"/>
      <c r="AP475" s="93"/>
      <c r="AQ475" s="84"/>
    </row>
    <row r="476" spans="2:43" ht="39.950000000000003" customHeight="1" thickTop="1" thickBot="1" x14ac:dyDescent="0.3">
      <c r="B476" s="78"/>
      <c r="C476" s="75"/>
      <c r="D476" s="75"/>
      <c r="E476" s="75"/>
      <c r="F476" s="10" t="str">
        <f>IF(Tabla1[[#This Row],[Nombre del Contrato]]="","",IF(VLOOKUP(Tabla1[[#This Row],[Nombre del Contrato]],Tabla3[],31,FALSE)="","#N/A",IFERROR(VLOOKUP(Tabla1[[#This Row],[Nombre del Contrato]],Tabla3[],31,FALSE),"#N/A")))</f>
        <v/>
      </c>
      <c r="G476" s="10" t="str">
        <f>IF(Tabla1[[#This Row],[Nombre del Contrato]]="","",IF(VLOOKUP(Tabla1[[#This Row],[Nombre del Contrato]],Tabla3[],20,FALSE)="","#N/A",IFERROR(VLOOKUP(Tabla1[[#This Row],[Nombre del Contrato]],Tabla3[],20,FALSE),"#N/A")))</f>
        <v/>
      </c>
      <c r="H476" s="47" t="str">
        <f>IF(Tabla1[[#This Row],[Nombre del Contrato]]="","",IF(VLOOKUP(Tabla1[[#This Row],[Nombre del Contrato]],Tabla3[],22,FALSE)="","#N/A",IFERROR(VLOOKUP(Tabla1[[#This Row],[Nombre del Contrato]],Tabla3[],22,FALSE),"#N/A")))</f>
        <v/>
      </c>
      <c r="I476" s="81"/>
      <c r="J476" s="81"/>
      <c r="K476" s="75"/>
      <c r="L476" s="10" t="str">
        <f>IF(Tabla1[[#This Row],[Nombre del Contrato]]="","",IF(VLOOKUP(Tabla1[[#This Row],[Nombre del Contrato]],Tabla3[],6,FALSE)="","#N/A",IFERROR(VLOOKUP(Tabla1[[#This Row],[Nombre del Contrato]],Tabla3[],6,FALSE),"#N/A")))</f>
        <v/>
      </c>
      <c r="M476" s="55" t="str">
        <f>IF(Tabla1[[#This Row],[Nombre del Contrato]]="","",IF(VLOOKUP(Tabla1[[#This Row],[Nombre del Contrato]],Tabla3[],19,FALSE)="","#N/A",IFERROR(VLOOKUP(Tabla1[[#This Row],[Nombre del Contrato]],Tabla3[],19,FALSE),"#N/A")))</f>
        <v/>
      </c>
      <c r="N476" s="75"/>
      <c r="O476" s="75"/>
      <c r="P476" s="75"/>
      <c r="Q476" s="75"/>
      <c r="R476" s="75"/>
      <c r="S476" s="75"/>
      <c r="T476" s="75"/>
      <c r="U476" s="75"/>
      <c r="V476" s="75"/>
      <c r="W476" s="75"/>
      <c r="X476" s="75"/>
      <c r="Y476" s="75"/>
      <c r="Z476" s="75"/>
      <c r="AA476" s="75"/>
      <c r="AB476" s="75"/>
      <c r="AC476" s="75"/>
      <c r="AD476" s="75" t="str">
        <f>IF(SUM(Tabla1[[#This Row],[Primera Infancia]:[Adulto Mayor]])=0,"",SUM(Tabla1[[#This Row],[Primera Infancia]:[Adulto Mayor]]))</f>
        <v/>
      </c>
      <c r="AE476" s="75"/>
      <c r="AF476" s="75"/>
      <c r="AG476" s="10"/>
      <c r="AH476" s="10"/>
      <c r="AI476" s="88"/>
      <c r="AJ476" s="88"/>
      <c r="AK476" s="88"/>
      <c r="AL476" s="88"/>
      <c r="AM476" s="88"/>
      <c r="AN476" s="75"/>
      <c r="AO476" s="89"/>
      <c r="AP476" s="93"/>
      <c r="AQ476" s="84"/>
    </row>
    <row r="477" spans="2:43" ht="39.950000000000003" customHeight="1" thickTop="1" thickBot="1" x14ac:dyDescent="0.3">
      <c r="B477" s="78"/>
      <c r="C477" s="75"/>
      <c r="D477" s="75"/>
      <c r="E477" s="75"/>
      <c r="F477" s="10" t="str">
        <f>IF(Tabla1[[#This Row],[Nombre del Contrato]]="","",IF(VLOOKUP(Tabla1[[#This Row],[Nombre del Contrato]],Tabla3[],31,FALSE)="","#N/A",IFERROR(VLOOKUP(Tabla1[[#This Row],[Nombre del Contrato]],Tabla3[],31,FALSE),"#N/A")))</f>
        <v/>
      </c>
      <c r="G477" s="10" t="str">
        <f>IF(Tabla1[[#This Row],[Nombre del Contrato]]="","",IF(VLOOKUP(Tabla1[[#This Row],[Nombre del Contrato]],Tabla3[],20,FALSE)="","#N/A",IFERROR(VLOOKUP(Tabla1[[#This Row],[Nombre del Contrato]],Tabla3[],20,FALSE),"#N/A")))</f>
        <v/>
      </c>
      <c r="H477" s="47" t="str">
        <f>IF(Tabla1[[#This Row],[Nombre del Contrato]]="","",IF(VLOOKUP(Tabla1[[#This Row],[Nombre del Contrato]],Tabla3[],22,FALSE)="","#N/A",IFERROR(VLOOKUP(Tabla1[[#This Row],[Nombre del Contrato]],Tabla3[],22,FALSE),"#N/A")))</f>
        <v/>
      </c>
      <c r="I477" s="81"/>
      <c r="J477" s="81"/>
      <c r="K477" s="75"/>
      <c r="L477" s="10" t="str">
        <f>IF(Tabla1[[#This Row],[Nombre del Contrato]]="","",IF(VLOOKUP(Tabla1[[#This Row],[Nombre del Contrato]],Tabla3[],6,FALSE)="","#N/A",IFERROR(VLOOKUP(Tabla1[[#This Row],[Nombre del Contrato]],Tabla3[],6,FALSE),"#N/A")))</f>
        <v/>
      </c>
      <c r="M477" s="55" t="str">
        <f>IF(Tabla1[[#This Row],[Nombre del Contrato]]="","",IF(VLOOKUP(Tabla1[[#This Row],[Nombre del Contrato]],Tabla3[],19,FALSE)="","#N/A",IFERROR(VLOOKUP(Tabla1[[#This Row],[Nombre del Contrato]],Tabla3[],19,FALSE),"#N/A")))</f>
        <v/>
      </c>
      <c r="N477" s="75"/>
      <c r="O477" s="75"/>
      <c r="P477" s="75"/>
      <c r="Q477" s="75"/>
      <c r="R477" s="75"/>
      <c r="S477" s="75"/>
      <c r="T477" s="75"/>
      <c r="U477" s="75"/>
      <c r="V477" s="75"/>
      <c r="W477" s="75"/>
      <c r="X477" s="75"/>
      <c r="Y477" s="75"/>
      <c r="Z477" s="75"/>
      <c r="AA477" s="75"/>
      <c r="AB477" s="75"/>
      <c r="AC477" s="75"/>
      <c r="AD477" s="75" t="str">
        <f>IF(SUM(Tabla1[[#This Row],[Primera Infancia]:[Adulto Mayor]])=0,"",SUM(Tabla1[[#This Row],[Primera Infancia]:[Adulto Mayor]]))</f>
        <v/>
      </c>
      <c r="AE477" s="75"/>
      <c r="AF477" s="75"/>
      <c r="AG477" s="10"/>
      <c r="AH477" s="10"/>
      <c r="AI477" s="88"/>
      <c r="AJ477" s="88"/>
      <c r="AK477" s="88"/>
      <c r="AL477" s="88"/>
      <c r="AM477" s="88"/>
      <c r="AN477" s="75"/>
      <c r="AO477" s="89"/>
      <c r="AP477" s="93"/>
      <c r="AQ477" s="84"/>
    </row>
    <row r="478" spans="2:43" ht="39.950000000000003" customHeight="1" thickTop="1" thickBot="1" x14ac:dyDescent="0.3">
      <c r="B478" s="78"/>
      <c r="C478" s="75"/>
      <c r="D478" s="75"/>
      <c r="E478" s="75"/>
      <c r="F478" s="10" t="str">
        <f>IF(Tabla1[[#This Row],[Nombre del Contrato]]="","",IF(VLOOKUP(Tabla1[[#This Row],[Nombre del Contrato]],Tabla3[],31,FALSE)="","#N/A",IFERROR(VLOOKUP(Tabla1[[#This Row],[Nombre del Contrato]],Tabla3[],31,FALSE),"#N/A")))</f>
        <v/>
      </c>
      <c r="G478" s="10" t="str">
        <f>IF(Tabla1[[#This Row],[Nombre del Contrato]]="","",IF(VLOOKUP(Tabla1[[#This Row],[Nombre del Contrato]],Tabla3[],20,FALSE)="","#N/A",IFERROR(VLOOKUP(Tabla1[[#This Row],[Nombre del Contrato]],Tabla3[],20,FALSE),"#N/A")))</f>
        <v/>
      </c>
      <c r="H478" s="47" t="str">
        <f>IF(Tabla1[[#This Row],[Nombre del Contrato]]="","",IF(VLOOKUP(Tabla1[[#This Row],[Nombre del Contrato]],Tabla3[],22,FALSE)="","#N/A",IFERROR(VLOOKUP(Tabla1[[#This Row],[Nombre del Contrato]],Tabla3[],22,FALSE),"#N/A")))</f>
        <v/>
      </c>
      <c r="I478" s="81"/>
      <c r="J478" s="81"/>
      <c r="K478" s="75"/>
      <c r="L478" s="10" t="str">
        <f>IF(Tabla1[[#This Row],[Nombre del Contrato]]="","",IF(VLOOKUP(Tabla1[[#This Row],[Nombre del Contrato]],Tabla3[],6,FALSE)="","#N/A",IFERROR(VLOOKUP(Tabla1[[#This Row],[Nombre del Contrato]],Tabla3[],6,FALSE),"#N/A")))</f>
        <v/>
      </c>
      <c r="M478" s="55" t="str">
        <f>IF(Tabla1[[#This Row],[Nombre del Contrato]]="","",IF(VLOOKUP(Tabla1[[#This Row],[Nombre del Contrato]],Tabla3[],19,FALSE)="","#N/A",IFERROR(VLOOKUP(Tabla1[[#This Row],[Nombre del Contrato]],Tabla3[],19,FALSE),"#N/A")))</f>
        <v/>
      </c>
      <c r="N478" s="75"/>
      <c r="O478" s="75"/>
      <c r="P478" s="75"/>
      <c r="Q478" s="75"/>
      <c r="R478" s="75"/>
      <c r="S478" s="75"/>
      <c r="T478" s="75"/>
      <c r="U478" s="75"/>
      <c r="V478" s="75"/>
      <c r="W478" s="75"/>
      <c r="X478" s="75"/>
      <c r="Y478" s="75"/>
      <c r="Z478" s="75"/>
      <c r="AA478" s="75"/>
      <c r="AB478" s="75"/>
      <c r="AC478" s="75"/>
      <c r="AD478" s="75" t="str">
        <f>IF(SUM(Tabla1[[#This Row],[Primera Infancia]:[Adulto Mayor]])=0,"",SUM(Tabla1[[#This Row],[Primera Infancia]:[Adulto Mayor]]))</f>
        <v/>
      </c>
      <c r="AE478" s="75"/>
      <c r="AF478" s="75"/>
      <c r="AG478" s="10"/>
      <c r="AH478" s="10"/>
      <c r="AI478" s="88"/>
      <c r="AJ478" s="88"/>
      <c r="AK478" s="88"/>
      <c r="AL478" s="88"/>
      <c r="AM478" s="88"/>
      <c r="AN478" s="75"/>
      <c r="AO478" s="89"/>
      <c r="AP478" s="93"/>
      <c r="AQ478" s="84"/>
    </row>
    <row r="479" spans="2:43" ht="39.950000000000003" customHeight="1" thickTop="1" thickBot="1" x14ac:dyDescent="0.3">
      <c r="B479" s="78"/>
      <c r="C479" s="75"/>
      <c r="D479" s="75"/>
      <c r="E479" s="75"/>
      <c r="F479" s="10" t="str">
        <f>IF(Tabla1[[#This Row],[Nombre del Contrato]]="","",IF(VLOOKUP(Tabla1[[#This Row],[Nombre del Contrato]],Tabla3[],31,FALSE)="","#N/A",IFERROR(VLOOKUP(Tabla1[[#This Row],[Nombre del Contrato]],Tabla3[],31,FALSE),"#N/A")))</f>
        <v/>
      </c>
      <c r="G479" s="10" t="str">
        <f>IF(Tabla1[[#This Row],[Nombre del Contrato]]="","",IF(VLOOKUP(Tabla1[[#This Row],[Nombre del Contrato]],Tabla3[],20,FALSE)="","#N/A",IFERROR(VLOOKUP(Tabla1[[#This Row],[Nombre del Contrato]],Tabla3[],20,FALSE),"#N/A")))</f>
        <v/>
      </c>
      <c r="H479" s="47" t="str">
        <f>IF(Tabla1[[#This Row],[Nombre del Contrato]]="","",IF(VLOOKUP(Tabla1[[#This Row],[Nombre del Contrato]],Tabla3[],22,FALSE)="","#N/A",IFERROR(VLOOKUP(Tabla1[[#This Row],[Nombre del Contrato]],Tabla3[],22,FALSE),"#N/A")))</f>
        <v/>
      </c>
      <c r="I479" s="81"/>
      <c r="J479" s="81"/>
      <c r="K479" s="75"/>
      <c r="L479" s="10" t="str">
        <f>IF(Tabla1[[#This Row],[Nombre del Contrato]]="","",IF(VLOOKUP(Tabla1[[#This Row],[Nombre del Contrato]],Tabla3[],6,FALSE)="","#N/A",IFERROR(VLOOKUP(Tabla1[[#This Row],[Nombre del Contrato]],Tabla3[],6,FALSE),"#N/A")))</f>
        <v/>
      </c>
      <c r="M479" s="55" t="str">
        <f>IF(Tabla1[[#This Row],[Nombre del Contrato]]="","",IF(VLOOKUP(Tabla1[[#This Row],[Nombre del Contrato]],Tabla3[],19,FALSE)="","#N/A",IFERROR(VLOOKUP(Tabla1[[#This Row],[Nombre del Contrato]],Tabla3[],19,FALSE),"#N/A")))</f>
        <v/>
      </c>
      <c r="N479" s="75"/>
      <c r="O479" s="75"/>
      <c r="P479" s="75"/>
      <c r="Q479" s="75"/>
      <c r="R479" s="75"/>
      <c r="S479" s="75"/>
      <c r="T479" s="75"/>
      <c r="U479" s="75"/>
      <c r="V479" s="75"/>
      <c r="W479" s="75"/>
      <c r="X479" s="75"/>
      <c r="Y479" s="75"/>
      <c r="Z479" s="75"/>
      <c r="AA479" s="75"/>
      <c r="AB479" s="75"/>
      <c r="AC479" s="75"/>
      <c r="AD479" s="75" t="str">
        <f>IF(SUM(Tabla1[[#This Row],[Primera Infancia]:[Adulto Mayor]])=0,"",SUM(Tabla1[[#This Row],[Primera Infancia]:[Adulto Mayor]]))</f>
        <v/>
      </c>
      <c r="AE479" s="75"/>
      <c r="AF479" s="75"/>
      <c r="AG479" s="10"/>
      <c r="AH479" s="10"/>
      <c r="AI479" s="88"/>
      <c r="AJ479" s="88"/>
      <c r="AK479" s="88"/>
      <c r="AL479" s="88"/>
      <c r="AM479" s="88"/>
      <c r="AN479" s="75"/>
      <c r="AO479" s="89"/>
      <c r="AP479" s="93"/>
      <c r="AQ479" s="84"/>
    </row>
    <row r="480" spans="2:43" ht="39.950000000000003" customHeight="1" thickTop="1" thickBot="1" x14ac:dyDescent="0.3">
      <c r="B480" s="78"/>
      <c r="C480" s="75"/>
      <c r="D480" s="75"/>
      <c r="E480" s="75"/>
      <c r="F480" s="10" t="str">
        <f>IF(Tabla1[[#This Row],[Nombre del Contrato]]="","",IF(VLOOKUP(Tabla1[[#This Row],[Nombre del Contrato]],Tabla3[],31,FALSE)="","#N/A",IFERROR(VLOOKUP(Tabla1[[#This Row],[Nombre del Contrato]],Tabla3[],31,FALSE),"#N/A")))</f>
        <v/>
      </c>
      <c r="G480" s="10" t="str">
        <f>IF(Tabla1[[#This Row],[Nombre del Contrato]]="","",IF(VLOOKUP(Tabla1[[#This Row],[Nombre del Contrato]],Tabla3[],20,FALSE)="","#N/A",IFERROR(VLOOKUP(Tabla1[[#This Row],[Nombre del Contrato]],Tabla3[],20,FALSE),"#N/A")))</f>
        <v/>
      </c>
      <c r="H480" s="47" t="str">
        <f>IF(Tabla1[[#This Row],[Nombre del Contrato]]="","",IF(VLOOKUP(Tabla1[[#This Row],[Nombre del Contrato]],Tabla3[],22,FALSE)="","#N/A",IFERROR(VLOOKUP(Tabla1[[#This Row],[Nombre del Contrato]],Tabla3[],22,FALSE),"#N/A")))</f>
        <v/>
      </c>
      <c r="I480" s="81"/>
      <c r="J480" s="81"/>
      <c r="K480" s="75"/>
      <c r="L480" s="10" t="str">
        <f>IF(Tabla1[[#This Row],[Nombre del Contrato]]="","",IF(VLOOKUP(Tabla1[[#This Row],[Nombre del Contrato]],Tabla3[],6,FALSE)="","#N/A",IFERROR(VLOOKUP(Tabla1[[#This Row],[Nombre del Contrato]],Tabla3[],6,FALSE),"#N/A")))</f>
        <v/>
      </c>
      <c r="M480" s="55" t="str">
        <f>IF(Tabla1[[#This Row],[Nombre del Contrato]]="","",IF(VLOOKUP(Tabla1[[#This Row],[Nombre del Contrato]],Tabla3[],19,FALSE)="","#N/A",IFERROR(VLOOKUP(Tabla1[[#This Row],[Nombre del Contrato]],Tabla3[],19,FALSE),"#N/A")))</f>
        <v/>
      </c>
      <c r="N480" s="75"/>
      <c r="O480" s="75"/>
      <c r="P480" s="75"/>
      <c r="Q480" s="75"/>
      <c r="R480" s="75"/>
      <c r="S480" s="75"/>
      <c r="T480" s="75"/>
      <c r="U480" s="75"/>
      <c r="V480" s="75"/>
      <c r="W480" s="75"/>
      <c r="X480" s="75"/>
      <c r="Y480" s="75"/>
      <c r="Z480" s="75"/>
      <c r="AA480" s="75"/>
      <c r="AB480" s="75"/>
      <c r="AC480" s="75"/>
      <c r="AD480" s="75" t="str">
        <f>IF(SUM(Tabla1[[#This Row],[Primera Infancia]:[Adulto Mayor]])=0,"",SUM(Tabla1[[#This Row],[Primera Infancia]:[Adulto Mayor]]))</f>
        <v/>
      </c>
      <c r="AE480" s="75"/>
      <c r="AF480" s="75"/>
      <c r="AG480" s="10"/>
      <c r="AH480" s="10"/>
      <c r="AI480" s="88"/>
      <c r="AJ480" s="88"/>
      <c r="AK480" s="88"/>
      <c r="AL480" s="88"/>
      <c r="AM480" s="88"/>
      <c r="AN480" s="75"/>
      <c r="AO480" s="89"/>
      <c r="AP480" s="93"/>
      <c r="AQ480" s="84"/>
    </row>
    <row r="481" spans="2:43" ht="39.950000000000003" customHeight="1" thickTop="1" thickBot="1" x14ac:dyDescent="0.3">
      <c r="B481" s="78"/>
      <c r="C481" s="75"/>
      <c r="D481" s="75"/>
      <c r="E481" s="75"/>
      <c r="F481" s="10" t="str">
        <f>IF(Tabla1[[#This Row],[Nombre del Contrato]]="","",IF(VLOOKUP(Tabla1[[#This Row],[Nombre del Contrato]],Tabla3[],31,FALSE)="","#N/A",IFERROR(VLOOKUP(Tabla1[[#This Row],[Nombre del Contrato]],Tabla3[],31,FALSE),"#N/A")))</f>
        <v/>
      </c>
      <c r="G481" s="10" t="str">
        <f>IF(Tabla1[[#This Row],[Nombre del Contrato]]="","",IF(VLOOKUP(Tabla1[[#This Row],[Nombre del Contrato]],Tabla3[],20,FALSE)="","#N/A",IFERROR(VLOOKUP(Tabla1[[#This Row],[Nombre del Contrato]],Tabla3[],20,FALSE),"#N/A")))</f>
        <v/>
      </c>
      <c r="H481" s="47" t="str">
        <f>IF(Tabla1[[#This Row],[Nombre del Contrato]]="","",IF(VLOOKUP(Tabla1[[#This Row],[Nombre del Contrato]],Tabla3[],22,FALSE)="","#N/A",IFERROR(VLOOKUP(Tabla1[[#This Row],[Nombre del Contrato]],Tabla3[],22,FALSE),"#N/A")))</f>
        <v/>
      </c>
      <c r="I481" s="81"/>
      <c r="J481" s="81"/>
      <c r="K481" s="75"/>
      <c r="L481" s="10" t="str">
        <f>IF(Tabla1[[#This Row],[Nombre del Contrato]]="","",IF(VLOOKUP(Tabla1[[#This Row],[Nombre del Contrato]],Tabla3[],6,FALSE)="","#N/A",IFERROR(VLOOKUP(Tabla1[[#This Row],[Nombre del Contrato]],Tabla3[],6,FALSE),"#N/A")))</f>
        <v/>
      </c>
      <c r="M481" s="55" t="str">
        <f>IF(Tabla1[[#This Row],[Nombre del Contrato]]="","",IF(VLOOKUP(Tabla1[[#This Row],[Nombre del Contrato]],Tabla3[],19,FALSE)="","#N/A",IFERROR(VLOOKUP(Tabla1[[#This Row],[Nombre del Contrato]],Tabla3[],19,FALSE),"#N/A")))</f>
        <v/>
      </c>
      <c r="N481" s="75"/>
      <c r="O481" s="75"/>
      <c r="P481" s="75"/>
      <c r="Q481" s="75"/>
      <c r="R481" s="75"/>
      <c r="S481" s="75"/>
      <c r="T481" s="75"/>
      <c r="U481" s="75"/>
      <c r="V481" s="75"/>
      <c r="W481" s="75"/>
      <c r="X481" s="75"/>
      <c r="Y481" s="75"/>
      <c r="Z481" s="75"/>
      <c r="AA481" s="75"/>
      <c r="AB481" s="75"/>
      <c r="AC481" s="75"/>
      <c r="AD481" s="75" t="str">
        <f>IF(SUM(Tabla1[[#This Row],[Primera Infancia]:[Adulto Mayor]])=0,"",SUM(Tabla1[[#This Row],[Primera Infancia]:[Adulto Mayor]]))</f>
        <v/>
      </c>
      <c r="AE481" s="75"/>
      <c r="AF481" s="75"/>
      <c r="AG481" s="10"/>
      <c r="AH481" s="10"/>
      <c r="AI481" s="88"/>
      <c r="AJ481" s="88"/>
      <c r="AK481" s="88"/>
      <c r="AL481" s="88"/>
      <c r="AM481" s="88"/>
      <c r="AN481" s="75"/>
      <c r="AO481" s="89"/>
      <c r="AP481" s="93"/>
      <c r="AQ481" s="84"/>
    </row>
    <row r="482" spans="2:43" ht="39.950000000000003" customHeight="1" thickTop="1" thickBot="1" x14ac:dyDescent="0.3">
      <c r="B482" s="78"/>
      <c r="C482" s="75"/>
      <c r="D482" s="75"/>
      <c r="E482" s="75"/>
      <c r="F482" s="10" t="str">
        <f>IF(Tabla1[[#This Row],[Nombre del Contrato]]="","",IF(VLOOKUP(Tabla1[[#This Row],[Nombre del Contrato]],Tabla3[],31,FALSE)="","#N/A",IFERROR(VLOOKUP(Tabla1[[#This Row],[Nombre del Contrato]],Tabla3[],31,FALSE),"#N/A")))</f>
        <v/>
      </c>
      <c r="G482" s="10" t="str">
        <f>IF(Tabla1[[#This Row],[Nombre del Contrato]]="","",IF(VLOOKUP(Tabla1[[#This Row],[Nombre del Contrato]],Tabla3[],20,FALSE)="","#N/A",IFERROR(VLOOKUP(Tabla1[[#This Row],[Nombre del Contrato]],Tabla3[],20,FALSE),"#N/A")))</f>
        <v/>
      </c>
      <c r="H482" s="47" t="str">
        <f>IF(Tabla1[[#This Row],[Nombre del Contrato]]="","",IF(VLOOKUP(Tabla1[[#This Row],[Nombre del Contrato]],Tabla3[],22,FALSE)="","#N/A",IFERROR(VLOOKUP(Tabla1[[#This Row],[Nombre del Contrato]],Tabla3[],22,FALSE),"#N/A")))</f>
        <v/>
      </c>
      <c r="I482" s="81"/>
      <c r="J482" s="81"/>
      <c r="K482" s="75"/>
      <c r="L482" s="10" t="str">
        <f>IF(Tabla1[[#This Row],[Nombre del Contrato]]="","",IF(VLOOKUP(Tabla1[[#This Row],[Nombre del Contrato]],Tabla3[],6,FALSE)="","#N/A",IFERROR(VLOOKUP(Tabla1[[#This Row],[Nombre del Contrato]],Tabla3[],6,FALSE),"#N/A")))</f>
        <v/>
      </c>
      <c r="M482" s="55" t="str">
        <f>IF(Tabla1[[#This Row],[Nombre del Contrato]]="","",IF(VLOOKUP(Tabla1[[#This Row],[Nombre del Contrato]],Tabla3[],19,FALSE)="","#N/A",IFERROR(VLOOKUP(Tabla1[[#This Row],[Nombre del Contrato]],Tabla3[],19,FALSE),"#N/A")))</f>
        <v/>
      </c>
      <c r="N482" s="75"/>
      <c r="O482" s="75"/>
      <c r="P482" s="75"/>
      <c r="Q482" s="75"/>
      <c r="R482" s="75"/>
      <c r="S482" s="75"/>
      <c r="T482" s="75"/>
      <c r="U482" s="75"/>
      <c r="V482" s="75"/>
      <c r="W482" s="75"/>
      <c r="X482" s="75"/>
      <c r="Y482" s="75"/>
      <c r="Z482" s="75"/>
      <c r="AA482" s="75"/>
      <c r="AB482" s="75"/>
      <c r="AC482" s="75"/>
      <c r="AD482" s="75" t="str">
        <f>IF(SUM(Tabla1[[#This Row],[Primera Infancia]:[Adulto Mayor]])=0,"",SUM(Tabla1[[#This Row],[Primera Infancia]:[Adulto Mayor]]))</f>
        <v/>
      </c>
      <c r="AE482" s="75"/>
      <c r="AF482" s="75"/>
      <c r="AG482" s="10"/>
      <c r="AH482" s="10"/>
      <c r="AI482" s="88"/>
      <c r="AJ482" s="88"/>
      <c r="AK482" s="88"/>
      <c r="AL482" s="88"/>
      <c r="AM482" s="88"/>
      <c r="AN482" s="75"/>
      <c r="AO482" s="89"/>
      <c r="AP482" s="93"/>
      <c r="AQ482" s="84"/>
    </row>
    <row r="483" spans="2:43" ht="39.950000000000003" customHeight="1" thickTop="1" thickBot="1" x14ac:dyDescent="0.3">
      <c r="B483" s="78"/>
      <c r="C483" s="75"/>
      <c r="D483" s="75"/>
      <c r="E483" s="75"/>
      <c r="F483" s="10" t="str">
        <f>IF(Tabla1[[#This Row],[Nombre del Contrato]]="","",IF(VLOOKUP(Tabla1[[#This Row],[Nombre del Contrato]],Tabla3[],31,FALSE)="","#N/A",IFERROR(VLOOKUP(Tabla1[[#This Row],[Nombre del Contrato]],Tabla3[],31,FALSE),"#N/A")))</f>
        <v/>
      </c>
      <c r="G483" s="10" t="str">
        <f>IF(Tabla1[[#This Row],[Nombre del Contrato]]="","",IF(VLOOKUP(Tabla1[[#This Row],[Nombre del Contrato]],Tabla3[],20,FALSE)="","#N/A",IFERROR(VLOOKUP(Tabla1[[#This Row],[Nombre del Contrato]],Tabla3[],20,FALSE),"#N/A")))</f>
        <v/>
      </c>
      <c r="H483" s="47" t="str">
        <f>IF(Tabla1[[#This Row],[Nombre del Contrato]]="","",IF(VLOOKUP(Tabla1[[#This Row],[Nombre del Contrato]],Tabla3[],22,FALSE)="","#N/A",IFERROR(VLOOKUP(Tabla1[[#This Row],[Nombre del Contrato]],Tabla3[],22,FALSE),"#N/A")))</f>
        <v/>
      </c>
      <c r="I483" s="81"/>
      <c r="J483" s="81"/>
      <c r="K483" s="75"/>
      <c r="L483" s="10" t="str">
        <f>IF(Tabla1[[#This Row],[Nombre del Contrato]]="","",IF(VLOOKUP(Tabla1[[#This Row],[Nombre del Contrato]],Tabla3[],6,FALSE)="","#N/A",IFERROR(VLOOKUP(Tabla1[[#This Row],[Nombre del Contrato]],Tabla3[],6,FALSE),"#N/A")))</f>
        <v/>
      </c>
      <c r="M483" s="55" t="str">
        <f>IF(Tabla1[[#This Row],[Nombre del Contrato]]="","",IF(VLOOKUP(Tabla1[[#This Row],[Nombre del Contrato]],Tabla3[],19,FALSE)="","#N/A",IFERROR(VLOOKUP(Tabla1[[#This Row],[Nombre del Contrato]],Tabla3[],19,FALSE),"#N/A")))</f>
        <v/>
      </c>
      <c r="N483" s="75"/>
      <c r="O483" s="75"/>
      <c r="P483" s="75"/>
      <c r="Q483" s="75"/>
      <c r="R483" s="75"/>
      <c r="S483" s="75"/>
      <c r="T483" s="75"/>
      <c r="U483" s="75"/>
      <c r="V483" s="75"/>
      <c r="W483" s="75"/>
      <c r="X483" s="75"/>
      <c r="Y483" s="75"/>
      <c r="Z483" s="75"/>
      <c r="AA483" s="75"/>
      <c r="AB483" s="75"/>
      <c r="AC483" s="75"/>
      <c r="AD483" s="75" t="str">
        <f>IF(SUM(Tabla1[[#This Row],[Primera Infancia]:[Adulto Mayor]])=0,"",SUM(Tabla1[[#This Row],[Primera Infancia]:[Adulto Mayor]]))</f>
        <v/>
      </c>
      <c r="AE483" s="75"/>
      <c r="AF483" s="75"/>
      <c r="AG483" s="10"/>
      <c r="AH483" s="10"/>
      <c r="AI483" s="88"/>
      <c r="AJ483" s="88"/>
      <c r="AK483" s="88"/>
      <c r="AL483" s="88"/>
      <c r="AM483" s="88"/>
      <c r="AN483" s="75"/>
      <c r="AO483" s="89"/>
      <c r="AP483" s="93"/>
      <c r="AQ483" s="84"/>
    </row>
    <row r="484" spans="2:43" ht="39.950000000000003" customHeight="1" thickTop="1" thickBot="1" x14ac:dyDescent="0.3">
      <c r="B484" s="78"/>
      <c r="C484" s="75"/>
      <c r="D484" s="75"/>
      <c r="E484" s="75"/>
      <c r="F484" s="10" t="str">
        <f>IF(Tabla1[[#This Row],[Nombre del Contrato]]="","",IF(VLOOKUP(Tabla1[[#This Row],[Nombre del Contrato]],Tabla3[],31,FALSE)="","#N/A",IFERROR(VLOOKUP(Tabla1[[#This Row],[Nombre del Contrato]],Tabla3[],31,FALSE),"#N/A")))</f>
        <v/>
      </c>
      <c r="G484" s="10" t="str">
        <f>IF(Tabla1[[#This Row],[Nombre del Contrato]]="","",IF(VLOOKUP(Tabla1[[#This Row],[Nombre del Contrato]],Tabla3[],20,FALSE)="","#N/A",IFERROR(VLOOKUP(Tabla1[[#This Row],[Nombre del Contrato]],Tabla3[],20,FALSE),"#N/A")))</f>
        <v/>
      </c>
      <c r="H484" s="47" t="str">
        <f>IF(Tabla1[[#This Row],[Nombre del Contrato]]="","",IF(VLOOKUP(Tabla1[[#This Row],[Nombre del Contrato]],Tabla3[],22,FALSE)="","#N/A",IFERROR(VLOOKUP(Tabla1[[#This Row],[Nombre del Contrato]],Tabla3[],22,FALSE),"#N/A")))</f>
        <v/>
      </c>
      <c r="I484" s="81"/>
      <c r="J484" s="81"/>
      <c r="K484" s="75"/>
      <c r="L484" s="10" t="str">
        <f>IF(Tabla1[[#This Row],[Nombre del Contrato]]="","",IF(VLOOKUP(Tabla1[[#This Row],[Nombre del Contrato]],Tabla3[],6,FALSE)="","#N/A",IFERROR(VLOOKUP(Tabla1[[#This Row],[Nombre del Contrato]],Tabla3[],6,FALSE),"#N/A")))</f>
        <v/>
      </c>
      <c r="M484" s="55" t="str">
        <f>IF(Tabla1[[#This Row],[Nombre del Contrato]]="","",IF(VLOOKUP(Tabla1[[#This Row],[Nombre del Contrato]],Tabla3[],19,FALSE)="","#N/A",IFERROR(VLOOKUP(Tabla1[[#This Row],[Nombre del Contrato]],Tabla3[],19,FALSE),"#N/A")))</f>
        <v/>
      </c>
      <c r="N484" s="75"/>
      <c r="O484" s="75"/>
      <c r="P484" s="75"/>
      <c r="Q484" s="75"/>
      <c r="R484" s="75"/>
      <c r="S484" s="75"/>
      <c r="T484" s="75"/>
      <c r="U484" s="75"/>
      <c r="V484" s="75"/>
      <c r="W484" s="75"/>
      <c r="X484" s="75"/>
      <c r="Y484" s="75"/>
      <c r="Z484" s="75"/>
      <c r="AA484" s="75"/>
      <c r="AB484" s="75"/>
      <c r="AC484" s="75"/>
      <c r="AD484" s="75" t="str">
        <f>IF(SUM(Tabla1[[#This Row],[Primera Infancia]:[Adulto Mayor]])=0,"",SUM(Tabla1[[#This Row],[Primera Infancia]:[Adulto Mayor]]))</f>
        <v/>
      </c>
      <c r="AE484" s="75"/>
      <c r="AF484" s="75"/>
      <c r="AG484" s="10"/>
      <c r="AH484" s="10"/>
      <c r="AI484" s="88"/>
      <c r="AJ484" s="88"/>
      <c r="AK484" s="88"/>
      <c r="AL484" s="88"/>
      <c r="AM484" s="88"/>
      <c r="AN484" s="75"/>
      <c r="AO484" s="89"/>
      <c r="AP484" s="93"/>
      <c r="AQ484" s="84"/>
    </row>
    <row r="485" spans="2:43" ht="39.950000000000003" customHeight="1" thickTop="1" thickBot="1" x14ac:dyDescent="0.3">
      <c r="B485" s="78"/>
      <c r="C485" s="75"/>
      <c r="D485" s="75"/>
      <c r="E485" s="75"/>
      <c r="F485" s="10" t="str">
        <f>IF(Tabla1[[#This Row],[Nombre del Contrato]]="","",IF(VLOOKUP(Tabla1[[#This Row],[Nombre del Contrato]],Tabla3[],31,FALSE)="","#N/A",IFERROR(VLOOKUP(Tabla1[[#This Row],[Nombre del Contrato]],Tabla3[],31,FALSE),"#N/A")))</f>
        <v/>
      </c>
      <c r="G485" s="10" t="str">
        <f>IF(Tabla1[[#This Row],[Nombre del Contrato]]="","",IF(VLOOKUP(Tabla1[[#This Row],[Nombre del Contrato]],Tabla3[],20,FALSE)="","#N/A",IFERROR(VLOOKUP(Tabla1[[#This Row],[Nombre del Contrato]],Tabla3[],20,FALSE),"#N/A")))</f>
        <v/>
      </c>
      <c r="H485" s="47" t="str">
        <f>IF(Tabla1[[#This Row],[Nombre del Contrato]]="","",IF(VLOOKUP(Tabla1[[#This Row],[Nombre del Contrato]],Tabla3[],22,FALSE)="","#N/A",IFERROR(VLOOKUP(Tabla1[[#This Row],[Nombre del Contrato]],Tabla3[],22,FALSE),"#N/A")))</f>
        <v/>
      </c>
      <c r="I485" s="81"/>
      <c r="J485" s="81"/>
      <c r="K485" s="75"/>
      <c r="L485" s="10" t="str">
        <f>IF(Tabla1[[#This Row],[Nombre del Contrato]]="","",IF(VLOOKUP(Tabla1[[#This Row],[Nombre del Contrato]],Tabla3[],6,FALSE)="","#N/A",IFERROR(VLOOKUP(Tabla1[[#This Row],[Nombre del Contrato]],Tabla3[],6,FALSE),"#N/A")))</f>
        <v/>
      </c>
      <c r="M485" s="55" t="str">
        <f>IF(Tabla1[[#This Row],[Nombre del Contrato]]="","",IF(VLOOKUP(Tabla1[[#This Row],[Nombre del Contrato]],Tabla3[],19,FALSE)="","#N/A",IFERROR(VLOOKUP(Tabla1[[#This Row],[Nombre del Contrato]],Tabla3[],19,FALSE),"#N/A")))</f>
        <v/>
      </c>
      <c r="N485" s="75"/>
      <c r="O485" s="75"/>
      <c r="P485" s="75"/>
      <c r="Q485" s="75"/>
      <c r="R485" s="75"/>
      <c r="S485" s="75"/>
      <c r="T485" s="75"/>
      <c r="U485" s="75"/>
      <c r="V485" s="75"/>
      <c r="W485" s="75"/>
      <c r="X485" s="75"/>
      <c r="Y485" s="75"/>
      <c r="Z485" s="75"/>
      <c r="AA485" s="75"/>
      <c r="AB485" s="75"/>
      <c r="AC485" s="75"/>
      <c r="AD485" s="75" t="str">
        <f>IF(SUM(Tabla1[[#This Row],[Primera Infancia]:[Adulto Mayor]])=0,"",SUM(Tabla1[[#This Row],[Primera Infancia]:[Adulto Mayor]]))</f>
        <v/>
      </c>
      <c r="AE485" s="75"/>
      <c r="AF485" s="75"/>
      <c r="AG485" s="10"/>
      <c r="AH485" s="10"/>
      <c r="AI485" s="88"/>
      <c r="AJ485" s="88"/>
      <c r="AK485" s="88"/>
      <c r="AL485" s="88"/>
      <c r="AM485" s="88"/>
      <c r="AN485" s="75"/>
      <c r="AO485" s="89"/>
      <c r="AP485" s="93"/>
      <c r="AQ485" s="84"/>
    </row>
    <row r="486" spans="2:43" ht="39.950000000000003" customHeight="1" thickTop="1" thickBot="1" x14ac:dyDescent="0.3">
      <c r="B486" s="78"/>
      <c r="C486" s="75"/>
      <c r="D486" s="75"/>
      <c r="E486" s="75"/>
      <c r="F486" s="10" t="str">
        <f>IF(Tabla1[[#This Row],[Nombre del Contrato]]="","",IF(VLOOKUP(Tabla1[[#This Row],[Nombre del Contrato]],Tabla3[],31,FALSE)="","#N/A",IFERROR(VLOOKUP(Tabla1[[#This Row],[Nombre del Contrato]],Tabla3[],31,FALSE),"#N/A")))</f>
        <v/>
      </c>
      <c r="G486" s="10" t="str">
        <f>IF(Tabla1[[#This Row],[Nombre del Contrato]]="","",IF(VLOOKUP(Tabla1[[#This Row],[Nombre del Contrato]],Tabla3[],20,FALSE)="","#N/A",IFERROR(VLOOKUP(Tabla1[[#This Row],[Nombre del Contrato]],Tabla3[],20,FALSE),"#N/A")))</f>
        <v/>
      </c>
      <c r="H486" s="47" t="str">
        <f>IF(Tabla1[[#This Row],[Nombre del Contrato]]="","",IF(VLOOKUP(Tabla1[[#This Row],[Nombre del Contrato]],Tabla3[],22,FALSE)="","#N/A",IFERROR(VLOOKUP(Tabla1[[#This Row],[Nombre del Contrato]],Tabla3[],22,FALSE),"#N/A")))</f>
        <v/>
      </c>
      <c r="I486" s="81"/>
      <c r="J486" s="81"/>
      <c r="K486" s="75"/>
      <c r="L486" s="10" t="str">
        <f>IF(Tabla1[[#This Row],[Nombre del Contrato]]="","",IF(VLOOKUP(Tabla1[[#This Row],[Nombre del Contrato]],Tabla3[],6,FALSE)="","#N/A",IFERROR(VLOOKUP(Tabla1[[#This Row],[Nombre del Contrato]],Tabla3[],6,FALSE),"#N/A")))</f>
        <v/>
      </c>
      <c r="M486" s="55" t="str">
        <f>IF(Tabla1[[#This Row],[Nombre del Contrato]]="","",IF(VLOOKUP(Tabla1[[#This Row],[Nombre del Contrato]],Tabla3[],19,FALSE)="","#N/A",IFERROR(VLOOKUP(Tabla1[[#This Row],[Nombre del Contrato]],Tabla3[],19,FALSE),"#N/A")))</f>
        <v/>
      </c>
      <c r="N486" s="75"/>
      <c r="O486" s="75"/>
      <c r="P486" s="75"/>
      <c r="Q486" s="75"/>
      <c r="R486" s="75"/>
      <c r="S486" s="75"/>
      <c r="T486" s="75"/>
      <c r="U486" s="75"/>
      <c r="V486" s="75"/>
      <c r="W486" s="75"/>
      <c r="X486" s="75"/>
      <c r="Y486" s="75"/>
      <c r="Z486" s="75"/>
      <c r="AA486" s="75"/>
      <c r="AB486" s="75"/>
      <c r="AC486" s="75"/>
      <c r="AD486" s="75" t="str">
        <f>IF(SUM(Tabla1[[#This Row],[Primera Infancia]:[Adulto Mayor]])=0,"",SUM(Tabla1[[#This Row],[Primera Infancia]:[Adulto Mayor]]))</f>
        <v/>
      </c>
      <c r="AE486" s="75"/>
      <c r="AF486" s="75"/>
      <c r="AG486" s="10"/>
      <c r="AH486" s="10"/>
      <c r="AI486" s="88"/>
      <c r="AJ486" s="88"/>
      <c r="AK486" s="88"/>
      <c r="AL486" s="88"/>
      <c r="AM486" s="88"/>
      <c r="AN486" s="75"/>
      <c r="AO486" s="89"/>
      <c r="AP486" s="93"/>
      <c r="AQ486" s="84"/>
    </row>
    <row r="487" spans="2:43" ht="39.950000000000003" customHeight="1" thickTop="1" thickBot="1" x14ac:dyDescent="0.3">
      <c r="B487" s="78"/>
      <c r="C487" s="75"/>
      <c r="D487" s="75"/>
      <c r="E487" s="75"/>
      <c r="F487" s="10" t="str">
        <f>IF(Tabla1[[#This Row],[Nombre del Contrato]]="","",IF(VLOOKUP(Tabla1[[#This Row],[Nombre del Contrato]],Tabla3[],31,FALSE)="","#N/A",IFERROR(VLOOKUP(Tabla1[[#This Row],[Nombre del Contrato]],Tabla3[],31,FALSE),"#N/A")))</f>
        <v/>
      </c>
      <c r="G487" s="10" t="str">
        <f>IF(Tabla1[[#This Row],[Nombre del Contrato]]="","",IF(VLOOKUP(Tabla1[[#This Row],[Nombre del Contrato]],Tabla3[],20,FALSE)="","#N/A",IFERROR(VLOOKUP(Tabla1[[#This Row],[Nombre del Contrato]],Tabla3[],20,FALSE),"#N/A")))</f>
        <v/>
      </c>
      <c r="H487" s="47" t="str">
        <f>IF(Tabla1[[#This Row],[Nombre del Contrato]]="","",IF(VLOOKUP(Tabla1[[#This Row],[Nombre del Contrato]],Tabla3[],22,FALSE)="","#N/A",IFERROR(VLOOKUP(Tabla1[[#This Row],[Nombre del Contrato]],Tabla3[],22,FALSE),"#N/A")))</f>
        <v/>
      </c>
      <c r="I487" s="81"/>
      <c r="J487" s="81"/>
      <c r="K487" s="75"/>
      <c r="L487" s="10" t="str">
        <f>IF(Tabla1[[#This Row],[Nombre del Contrato]]="","",IF(VLOOKUP(Tabla1[[#This Row],[Nombre del Contrato]],Tabla3[],6,FALSE)="","#N/A",IFERROR(VLOOKUP(Tabla1[[#This Row],[Nombre del Contrato]],Tabla3[],6,FALSE),"#N/A")))</f>
        <v/>
      </c>
      <c r="M487" s="55" t="str">
        <f>IF(Tabla1[[#This Row],[Nombre del Contrato]]="","",IF(VLOOKUP(Tabla1[[#This Row],[Nombre del Contrato]],Tabla3[],19,FALSE)="","#N/A",IFERROR(VLOOKUP(Tabla1[[#This Row],[Nombre del Contrato]],Tabla3[],19,FALSE),"#N/A")))</f>
        <v/>
      </c>
      <c r="N487" s="75"/>
      <c r="O487" s="75"/>
      <c r="P487" s="75"/>
      <c r="Q487" s="75"/>
      <c r="R487" s="75"/>
      <c r="S487" s="75"/>
      <c r="T487" s="75"/>
      <c r="U487" s="75"/>
      <c r="V487" s="75"/>
      <c r="W487" s="75"/>
      <c r="X487" s="75"/>
      <c r="Y487" s="75"/>
      <c r="Z487" s="75"/>
      <c r="AA487" s="75"/>
      <c r="AB487" s="75"/>
      <c r="AC487" s="75"/>
      <c r="AD487" s="75" t="str">
        <f>IF(SUM(Tabla1[[#This Row],[Primera Infancia]:[Adulto Mayor]])=0,"",SUM(Tabla1[[#This Row],[Primera Infancia]:[Adulto Mayor]]))</f>
        <v/>
      </c>
      <c r="AE487" s="75"/>
      <c r="AF487" s="75"/>
      <c r="AG487" s="10"/>
      <c r="AH487" s="10"/>
      <c r="AI487" s="88"/>
      <c r="AJ487" s="88"/>
      <c r="AK487" s="88"/>
      <c r="AL487" s="88"/>
      <c r="AM487" s="88"/>
      <c r="AN487" s="75"/>
      <c r="AO487" s="89"/>
      <c r="AP487" s="93"/>
      <c r="AQ487" s="84"/>
    </row>
    <row r="488" spans="2:43" ht="39.950000000000003" customHeight="1" thickTop="1" thickBot="1" x14ac:dyDescent="0.3">
      <c r="B488" s="78"/>
      <c r="C488" s="75"/>
      <c r="D488" s="75"/>
      <c r="E488" s="75"/>
      <c r="F488" s="10" t="str">
        <f>IF(Tabla1[[#This Row],[Nombre del Contrato]]="","",IF(VLOOKUP(Tabla1[[#This Row],[Nombre del Contrato]],Tabla3[],31,FALSE)="","#N/A",IFERROR(VLOOKUP(Tabla1[[#This Row],[Nombre del Contrato]],Tabla3[],31,FALSE),"#N/A")))</f>
        <v/>
      </c>
      <c r="G488" s="10" t="str">
        <f>IF(Tabla1[[#This Row],[Nombre del Contrato]]="","",IF(VLOOKUP(Tabla1[[#This Row],[Nombre del Contrato]],Tabla3[],20,FALSE)="","#N/A",IFERROR(VLOOKUP(Tabla1[[#This Row],[Nombre del Contrato]],Tabla3[],20,FALSE),"#N/A")))</f>
        <v/>
      </c>
      <c r="H488" s="47" t="str">
        <f>IF(Tabla1[[#This Row],[Nombre del Contrato]]="","",IF(VLOOKUP(Tabla1[[#This Row],[Nombre del Contrato]],Tabla3[],22,FALSE)="","#N/A",IFERROR(VLOOKUP(Tabla1[[#This Row],[Nombre del Contrato]],Tabla3[],22,FALSE),"#N/A")))</f>
        <v/>
      </c>
      <c r="I488" s="81"/>
      <c r="J488" s="81"/>
      <c r="K488" s="75"/>
      <c r="L488" s="10" t="str">
        <f>IF(Tabla1[[#This Row],[Nombre del Contrato]]="","",IF(VLOOKUP(Tabla1[[#This Row],[Nombre del Contrato]],Tabla3[],6,FALSE)="","#N/A",IFERROR(VLOOKUP(Tabla1[[#This Row],[Nombre del Contrato]],Tabla3[],6,FALSE),"#N/A")))</f>
        <v/>
      </c>
      <c r="M488" s="55" t="str">
        <f>IF(Tabla1[[#This Row],[Nombre del Contrato]]="","",IF(VLOOKUP(Tabla1[[#This Row],[Nombre del Contrato]],Tabla3[],19,FALSE)="","#N/A",IFERROR(VLOOKUP(Tabla1[[#This Row],[Nombre del Contrato]],Tabla3[],19,FALSE),"#N/A")))</f>
        <v/>
      </c>
      <c r="N488" s="75"/>
      <c r="O488" s="75"/>
      <c r="P488" s="75"/>
      <c r="Q488" s="75"/>
      <c r="R488" s="75"/>
      <c r="S488" s="75"/>
      <c r="T488" s="75"/>
      <c r="U488" s="75"/>
      <c r="V488" s="75"/>
      <c r="W488" s="75"/>
      <c r="X488" s="75"/>
      <c r="Y488" s="75"/>
      <c r="Z488" s="75"/>
      <c r="AA488" s="75"/>
      <c r="AB488" s="75"/>
      <c r="AC488" s="75"/>
      <c r="AD488" s="75" t="str">
        <f>IF(SUM(Tabla1[[#This Row],[Primera Infancia]:[Adulto Mayor]])=0,"",SUM(Tabla1[[#This Row],[Primera Infancia]:[Adulto Mayor]]))</f>
        <v/>
      </c>
      <c r="AE488" s="75"/>
      <c r="AF488" s="75"/>
      <c r="AG488" s="10"/>
      <c r="AH488" s="10"/>
      <c r="AI488" s="88"/>
      <c r="AJ488" s="88"/>
      <c r="AK488" s="88"/>
      <c r="AL488" s="88"/>
      <c r="AM488" s="88"/>
      <c r="AN488" s="75"/>
      <c r="AO488" s="89"/>
      <c r="AP488" s="93"/>
      <c r="AQ488" s="84"/>
    </row>
    <row r="489" spans="2:43" ht="39.950000000000003" customHeight="1" thickTop="1" thickBot="1" x14ac:dyDescent="0.3">
      <c r="B489" s="78"/>
      <c r="C489" s="75"/>
      <c r="D489" s="75"/>
      <c r="E489" s="75"/>
      <c r="F489" s="10" t="str">
        <f>IF(Tabla1[[#This Row],[Nombre del Contrato]]="","",IF(VLOOKUP(Tabla1[[#This Row],[Nombre del Contrato]],Tabla3[],31,FALSE)="","#N/A",IFERROR(VLOOKUP(Tabla1[[#This Row],[Nombre del Contrato]],Tabla3[],31,FALSE),"#N/A")))</f>
        <v/>
      </c>
      <c r="G489" s="10" t="str">
        <f>IF(Tabla1[[#This Row],[Nombre del Contrato]]="","",IF(VLOOKUP(Tabla1[[#This Row],[Nombre del Contrato]],Tabla3[],20,FALSE)="","#N/A",IFERROR(VLOOKUP(Tabla1[[#This Row],[Nombre del Contrato]],Tabla3[],20,FALSE),"#N/A")))</f>
        <v/>
      </c>
      <c r="H489" s="47" t="str">
        <f>IF(Tabla1[[#This Row],[Nombre del Contrato]]="","",IF(VLOOKUP(Tabla1[[#This Row],[Nombre del Contrato]],Tabla3[],22,FALSE)="","#N/A",IFERROR(VLOOKUP(Tabla1[[#This Row],[Nombre del Contrato]],Tabla3[],22,FALSE),"#N/A")))</f>
        <v/>
      </c>
      <c r="I489" s="81"/>
      <c r="J489" s="81"/>
      <c r="K489" s="75"/>
      <c r="L489" s="10" t="str">
        <f>IF(Tabla1[[#This Row],[Nombre del Contrato]]="","",IF(VLOOKUP(Tabla1[[#This Row],[Nombre del Contrato]],Tabla3[],6,FALSE)="","#N/A",IFERROR(VLOOKUP(Tabla1[[#This Row],[Nombre del Contrato]],Tabla3[],6,FALSE),"#N/A")))</f>
        <v/>
      </c>
      <c r="M489" s="55" t="str">
        <f>IF(Tabla1[[#This Row],[Nombre del Contrato]]="","",IF(VLOOKUP(Tabla1[[#This Row],[Nombre del Contrato]],Tabla3[],19,FALSE)="","#N/A",IFERROR(VLOOKUP(Tabla1[[#This Row],[Nombre del Contrato]],Tabla3[],19,FALSE),"#N/A")))</f>
        <v/>
      </c>
      <c r="N489" s="75"/>
      <c r="O489" s="75"/>
      <c r="P489" s="75"/>
      <c r="Q489" s="75"/>
      <c r="R489" s="75"/>
      <c r="S489" s="75"/>
      <c r="T489" s="75"/>
      <c r="U489" s="75"/>
      <c r="V489" s="75"/>
      <c r="W489" s="75"/>
      <c r="X489" s="75"/>
      <c r="Y489" s="75"/>
      <c r="Z489" s="75"/>
      <c r="AA489" s="75"/>
      <c r="AB489" s="75"/>
      <c r="AC489" s="75"/>
      <c r="AD489" s="75" t="str">
        <f>IF(SUM(Tabla1[[#This Row],[Primera Infancia]:[Adulto Mayor]])=0,"",SUM(Tabla1[[#This Row],[Primera Infancia]:[Adulto Mayor]]))</f>
        <v/>
      </c>
      <c r="AE489" s="75"/>
      <c r="AF489" s="75"/>
      <c r="AG489" s="10"/>
      <c r="AH489" s="10"/>
      <c r="AI489" s="88"/>
      <c r="AJ489" s="88"/>
      <c r="AK489" s="88"/>
      <c r="AL489" s="88"/>
      <c r="AM489" s="88"/>
      <c r="AN489" s="75"/>
      <c r="AO489" s="89"/>
      <c r="AP489" s="93"/>
      <c r="AQ489" s="84"/>
    </row>
    <row r="490" spans="2:43" ht="39.950000000000003" customHeight="1" thickTop="1" thickBot="1" x14ac:dyDescent="0.3">
      <c r="B490" s="78"/>
      <c r="C490" s="75"/>
      <c r="D490" s="75"/>
      <c r="E490" s="75"/>
      <c r="F490" s="10" t="str">
        <f>IF(Tabla1[[#This Row],[Nombre del Contrato]]="","",IF(VLOOKUP(Tabla1[[#This Row],[Nombre del Contrato]],Tabla3[],31,FALSE)="","#N/A",IFERROR(VLOOKUP(Tabla1[[#This Row],[Nombre del Contrato]],Tabla3[],31,FALSE),"#N/A")))</f>
        <v/>
      </c>
      <c r="G490" s="10" t="str">
        <f>IF(Tabla1[[#This Row],[Nombre del Contrato]]="","",IF(VLOOKUP(Tabla1[[#This Row],[Nombre del Contrato]],Tabla3[],20,FALSE)="","#N/A",IFERROR(VLOOKUP(Tabla1[[#This Row],[Nombre del Contrato]],Tabla3[],20,FALSE),"#N/A")))</f>
        <v/>
      </c>
      <c r="H490" s="47" t="str">
        <f>IF(Tabla1[[#This Row],[Nombre del Contrato]]="","",IF(VLOOKUP(Tabla1[[#This Row],[Nombre del Contrato]],Tabla3[],22,FALSE)="","#N/A",IFERROR(VLOOKUP(Tabla1[[#This Row],[Nombre del Contrato]],Tabla3[],22,FALSE),"#N/A")))</f>
        <v/>
      </c>
      <c r="I490" s="81"/>
      <c r="J490" s="81"/>
      <c r="K490" s="75"/>
      <c r="L490" s="10" t="str">
        <f>IF(Tabla1[[#This Row],[Nombre del Contrato]]="","",IF(VLOOKUP(Tabla1[[#This Row],[Nombre del Contrato]],Tabla3[],6,FALSE)="","#N/A",IFERROR(VLOOKUP(Tabla1[[#This Row],[Nombre del Contrato]],Tabla3[],6,FALSE),"#N/A")))</f>
        <v/>
      </c>
      <c r="M490" s="55" t="str">
        <f>IF(Tabla1[[#This Row],[Nombre del Contrato]]="","",IF(VLOOKUP(Tabla1[[#This Row],[Nombre del Contrato]],Tabla3[],19,FALSE)="","#N/A",IFERROR(VLOOKUP(Tabla1[[#This Row],[Nombre del Contrato]],Tabla3[],19,FALSE),"#N/A")))</f>
        <v/>
      </c>
      <c r="N490" s="75"/>
      <c r="O490" s="75"/>
      <c r="P490" s="75"/>
      <c r="Q490" s="75"/>
      <c r="R490" s="75"/>
      <c r="S490" s="75"/>
      <c r="T490" s="75"/>
      <c r="U490" s="75"/>
      <c r="V490" s="75"/>
      <c r="W490" s="75"/>
      <c r="X490" s="75"/>
      <c r="Y490" s="75"/>
      <c r="Z490" s="75"/>
      <c r="AA490" s="75"/>
      <c r="AB490" s="75"/>
      <c r="AC490" s="75"/>
      <c r="AD490" s="75" t="str">
        <f>IF(SUM(Tabla1[[#This Row],[Primera Infancia]:[Adulto Mayor]])=0,"",SUM(Tabla1[[#This Row],[Primera Infancia]:[Adulto Mayor]]))</f>
        <v/>
      </c>
      <c r="AE490" s="75"/>
      <c r="AF490" s="75"/>
      <c r="AG490" s="10"/>
      <c r="AH490" s="10"/>
      <c r="AI490" s="88"/>
      <c r="AJ490" s="88"/>
      <c r="AK490" s="88"/>
      <c r="AL490" s="88"/>
      <c r="AM490" s="88"/>
      <c r="AN490" s="75"/>
      <c r="AO490" s="89"/>
      <c r="AP490" s="93"/>
      <c r="AQ490" s="84"/>
    </row>
    <row r="491" spans="2:43" ht="39.950000000000003" customHeight="1" thickTop="1" thickBot="1" x14ac:dyDescent="0.3">
      <c r="B491" s="78"/>
      <c r="C491" s="75"/>
      <c r="D491" s="75"/>
      <c r="E491" s="75"/>
      <c r="F491" s="10" t="str">
        <f>IF(Tabla1[[#This Row],[Nombre del Contrato]]="","",IF(VLOOKUP(Tabla1[[#This Row],[Nombre del Contrato]],Tabla3[],31,FALSE)="","#N/A",IFERROR(VLOOKUP(Tabla1[[#This Row],[Nombre del Contrato]],Tabla3[],31,FALSE),"#N/A")))</f>
        <v/>
      </c>
      <c r="G491" s="10" t="str">
        <f>IF(Tabla1[[#This Row],[Nombre del Contrato]]="","",IF(VLOOKUP(Tabla1[[#This Row],[Nombre del Contrato]],Tabla3[],20,FALSE)="","#N/A",IFERROR(VLOOKUP(Tabla1[[#This Row],[Nombre del Contrato]],Tabla3[],20,FALSE),"#N/A")))</f>
        <v/>
      </c>
      <c r="H491" s="47" t="str">
        <f>IF(Tabla1[[#This Row],[Nombre del Contrato]]="","",IF(VLOOKUP(Tabla1[[#This Row],[Nombre del Contrato]],Tabla3[],22,FALSE)="","#N/A",IFERROR(VLOOKUP(Tabla1[[#This Row],[Nombre del Contrato]],Tabla3[],22,FALSE),"#N/A")))</f>
        <v/>
      </c>
      <c r="I491" s="81"/>
      <c r="J491" s="81"/>
      <c r="K491" s="75"/>
      <c r="L491" s="10" t="str">
        <f>IF(Tabla1[[#This Row],[Nombre del Contrato]]="","",IF(VLOOKUP(Tabla1[[#This Row],[Nombre del Contrato]],Tabla3[],6,FALSE)="","#N/A",IFERROR(VLOOKUP(Tabla1[[#This Row],[Nombre del Contrato]],Tabla3[],6,FALSE),"#N/A")))</f>
        <v/>
      </c>
      <c r="M491" s="55" t="str">
        <f>IF(Tabla1[[#This Row],[Nombre del Contrato]]="","",IF(VLOOKUP(Tabla1[[#This Row],[Nombre del Contrato]],Tabla3[],19,FALSE)="","#N/A",IFERROR(VLOOKUP(Tabla1[[#This Row],[Nombre del Contrato]],Tabla3[],19,FALSE),"#N/A")))</f>
        <v/>
      </c>
      <c r="N491" s="75"/>
      <c r="O491" s="75"/>
      <c r="P491" s="75"/>
      <c r="Q491" s="75"/>
      <c r="R491" s="75"/>
      <c r="S491" s="75"/>
      <c r="T491" s="75"/>
      <c r="U491" s="75"/>
      <c r="V491" s="75"/>
      <c r="W491" s="75"/>
      <c r="X491" s="75"/>
      <c r="Y491" s="75"/>
      <c r="Z491" s="75"/>
      <c r="AA491" s="75"/>
      <c r="AB491" s="75"/>
      <c r="AC491" s="75"/>
      <c r="AD491" s="75" t="str">
        <f>IF(SUM(Tabla1[[#This Row],[Primera Infancia]:[Adulto Mayor]])=0,"",SUM(Tabla1[[#This Row],[Primera Infancia]:[Adulto Mayor]]))</f>
        <v/>
      </c>
      <c r="AE491" s="75"/>
      <c r="AF491" s="75"/>
      <c r="AG491" s="10"/>
      <c r="AH491" s="10"/>
      <c r="AI491" s="88"/>
      <c r="AJ491" s="88"/>
      <c r="AK491" s="88"/>
      <c r="AL491" s="88"/>
      <c r="AM491" s="88"/>
      <c r="AN491" s="75"/>
      <c r="AO491" s="89"/>
      <c r="AP491" s="93"/>
      <c r="AQ491" s="84"/>
    </row>
    <row r="492" spans="2:43" ht="39.950000000000003" customHeight="1" thickTop="1" thickBot="1" x14ac:dyDescent="0.3">
      <c r="B492" s="78"/>
      <c r="C492" s="75"/>
      <c r="D492" s="75"/>
      <c r="E492" s="75"/>
      <c r="F492" s="10" t="str">
        <f>IF(Tabla1[[#This Row],[Nombre del Contrato]]="","",IF(VLOOKUP(Tabla1[[#This Row],[Nombre del Contrato]],Tabla3[],31,FALSE)="","#N/A",IFERROR(VLOOKUP(Tabla1[[#This Row],[Nombre del Contrato]],Tabla3[],31,FALSE),"#N/A")))</f>
        <v/>
      </c>
      <c r="G492" s="10" t="str">
        <f>IF(Tabla1[[#This Row],[Nombre del Contrato]]="","",IF(VLOOKUP(Tabla1[[#This Row],[Nombre del Contrato]],Tabla3[],20,FALSE)="","#N/A",IFERROR(VLOOKUP(Tabla1[[#This Row],[Nombre del Contrato]],Tabla3[],20,FALSE),"#N/A")))</f>
        <v/>
      </c>
      <c r="H492" s="47" t="str">
        <f>IF(Tabla1[[#This Row],[Nombre del Contrato]]="","",IF(VLOOKUP(Tabla1[[#This Row],[Nombre del Contrato]],Tabla3[],22,FALSE)="","#N/A",IFERROR(VLOOKUP(Tabla1[[#This Row],[Nombre del Contrato]],Tabla3[],22,FALSE),"#N/A")))</f>
        <v/>
      </c>
      <c r="I492" s="81"/>
      <c r="J492" s="81"/>
      <c r="K492" s="75"/>
      <c r="L492" s="10" t="str">
        <f>IF(Tabla1[[#This Row],[Nombre del Contrato]]="","",IF(VLOOKUP(Tabla1[[#This Row],[Nombre del Contrato]],Tabla3[],6,FALSE)="","#N/A",IFERROR(VLOOKUP(Tabla1[[#This Row],[Nombre del Contrato]],Tabla3[],6,FALSE),"#N/A")))</f>
        <v/>
      </c>
      <c r="M492" s="55" t="str">
        <f>IF(Tabla1[[#This Row],[Nombre del Contrato]]="","",IF(VLOOKUP(Tabla1[[#This Row],[Nombre del Contrato]],Tabla3[],19,FALSE)="","#N/A",IFERROR(VLOOKUP(Tabla1[[#This Row],[Nombre del Contrato]],Tabla3[],19,FALSE),"#N/A")))</f>
        <v/>
      </c>
      <c r="N492" s="75"/>
      <c r="O492" s="75"/>
      <c r="P492" s="75"/>
      <c r="Q492" s="75"/>
      <c r="R492" s="75"/>
      <c r="S492" s="75"/>
      <c r="T492" s="75"/>
      <c r="U492" s="75"/>
      <c r="V492" s="75"/>
      <c r="W492" s="75"/>
      <c r="X492" s="75"/>
      <c r="Y492" s="75"/>
      <c r="Z492" s="75"/>
      <c r="AA492" s="75"/>
      <c r="AB492" s="75"/>
      <c r="AC492" s="75"/>
      <c r="AD492" s="75" t="str">
        <f>IF(SUM(Tabla1[[#This Row],[Primera Infancia]:[Adulto Mayor]])=0,"",SUM(Tabla1[[#This Row],[Primera Infancia]:[Adulto Mayor]]))</f>
        <v/>
      </c>
      <c r="AE492" s="75"/>
      <c r="AF492" s="75"/>
      <c r="AG492" s="10"/>
      <c r="AH492" s="10"/>
      <c r="AI492" s="88"/>
      <c r="AJ492" s="88"/>
      <c r="AK492" s="88"/>
      <c r="AL492" s="88"/>
      <c r="AM492" s="88"/>
      <c r="AN492" s="75"/>
      <c r="AO492" s="89"/>
      <c r="AP492" s="93"/>
      <c r="AQ492" s="84"/>
    </row>
    <row r="493" spans="2:43" ht="39.950000000000003" customHeight="1" thickTop="1" thickBot="1" x14ac:dyDescent="0.3">
      <c r="B493" s="78"/>
      <c r="C493" s="75"/>
      <c r="D493" s="75"/>
      <c r="E493" s="75"/>
      <c r="F493" s="10" t="str">
        <f>IF(Tabla1[[#This Row],[Nombre del Contrato]]="","",IF(VLOOKUP(Tabla1[[#This Row],[Nombre del Contrato]],Tabla3[],31,FALSE)="","#N/A",IFERROR(VLOOKUP(Tabla1[[#This Row],[Nombre del Contrato]],Tabla3[],31,FALSE),"#N/A")))</f>
        <v/>
      </c>
      <c r="G493" s="10" t="str">
        <f>IF(Tabla1[[#This Row],[Nombre del Contrato]]="","",IF(VLOOKUP(Tabla1[[#This Row],[Nombre del Contrato]],Tabla3[],20,FALSE)="","#N/A",IFERROR(VLOOKUP(Tabla1[[#This Row],[Nombre del Contrato]],Tabla3[],20,FALSE),"#N/A")))</f>
        <v/>
      </c>
      <c r="H493" s="47" t="str">
        <f>IF(Tabla1[[#This Row],[Nombre del Contrato]]="","",IF(VLOOKUP(Tabla1[[#This Row],[Nombre del Contrato]],Tabla3[],22,FALSE)="","#N/A",IFERROR(VLOOKUP(Tabla1[[#This Row],[Nombre del Contrato]],Tabla3[],22,FALSE),"#N/A")))</f>
        <v/>
      </c>
      <c r="I493" s="81"/>
      <c r="J493" s="81"/>
      <c r="K493" s="75"/>
      <c r="L493" s="10" t="str">
        <f>IF(Tabla1[[#This Row],[Nombre del Contrato]]="","",IF(VLOOKUP(Tabla1[[#This Row],[Nombre del Contrato]],Tabla3[],6,FALSE)="","#N/A",IFERROR(VLOOKUP(Tabla1[[#This Row],[Nombre del Contrato]],Tabla3[],6,FALSE),"#N/A")))</f>
        <v/>
      </c>
      <c r="M493" s="55" t="str">
        <f>IF(Tabla1[[#This Row],[Nombre del Contrato]]="","",IF(VLOOKUP(Tabla1[[#This Row],[Nombre del Contrato]],Tabla3[],19,FALSE)="","#N/A",IFERROR(VLOOKUP(Tabla1[[#This Row],[Nombre del Contrato]],Tabla3[],19,FALSE),"#N/A")))</f>
        <v/>
      </c>
      <c r="N493" s="75"/>
      <c r="O493" s="75"/>
      <c r="P493" s="75"/>
      <c r="Q493" s="75"/>
      <c r="R493" s="75"/>
      <c r="S493" s="75"/>
      <c r="T493" s="75"/>
      <c r="U493" s="75"/>
      <c r="V493" s="75"/>
      <c r="W493" s="75"/>
      <c r="X493" s="75"/>
      <c r="Y493" s="75"/>
      <c r="Z493" s="75"/>
      <c r="AA493" s="75"/>
      <c r="AB493" s="75"/>
      <c r="AC493" s="75"/>
      <c r="AD493" s="75" t="str">
        <f>IF(SUM(Tabla1[[#This Row],[Primera Infancia]:[Adulto Mayor]])=0,"",SUM(Tabla1[[#This Row],[Primera Infancia]:[Adulto Mayor]]))</f>
        <v/>
      </c>
      <c r="AE493" s="75"/>
      <c r="AF493" s="75"/>
      <c r="AG493" s="10"/>
      <c r="AH493" s="10"/>
      <c r="AI493" s="88"/>
      <c r="AJ493" s="88"/>
      <c r="AK493" s="88"/>
      <c r="AL493" s="88"/>
      <c r="AM493" s="88"/>
      <c r="AN493" s="75"/>
      <c r="AO493" s="89"/>
      <c r="AP493" s="93"/>
      <c r="AQ493" s="84"/>
    </row>
    <row r="494" spans="2:43" ht="39.950000000000003" customHeight="1" thickTop="1" thickBot="1" x14ac:dyDescent="0.3">
      <c r="B494" s="78"/>
      <c r="C494" s="75"/>
      <c r="D494" s="75"/>
      <c r="E494" s="75"/>
      <c r="F494" s="10" t="str">
        <f>IF(Tabla1[[#This Row],[Nombre del Contrato]]="","",IF(VLOOKUP(Tabla1[[#This Row],[Nombre del Contrato]],Tabla3[],31,FALSE)="","#N/A",IFERROR(VLOOKUP(Tabla1[[#This Row],[Nombre del Contrato]],Tabla3[],31,FALSE),"#N/A")))</f>
        <v/>
      </c>
      <c r="G494" s="10" t="str">
        <f>IF(Tabla1[[#This Row],[Nombre del Contrato]]="","",IF(VLOOKUP(Tabla1[[#This Row],[Nombre del Contrato]],Tabla3[],20,FALSE)="","#N/A",IFERROR(VLOOKUP(Tabla1[[#This Row],[Nombre del Contrato]],Tabla3[],20,FALSE),"#N/A")))</f>
        <v/>
      </c>
      <c r="H494" s="47" t="str">
        <f>IF(Tabla1[[#This Row],[Nombre del Contrato]]="","",IF(VLOOKUP(Tabla1[[#This Row],[Nombre del Contrato]],Tabla3[],22,FALSE)="","#N/A",IFERROR(VLOOKUP(Tabla1[[#This Row],[Nombre del Contrato]],Tabla3[],22,FALSE),"#N/A")))</f>
        <v/>
      </c>
      <c r="I494" s="81"/>
      <c r="J494" s="81"/>
      <c r="K494" s="75"/>
      <c r="L494" s="10" t="str">
        <f>IF(Tabla1[[#This Row],[Nombre del Contrato]]="","",IF(VLOOKUP(Tabla1[[#This Row],[Nombre del Contrato]],Tabla3[],6,FALSE)="","#N/A",IFERROR(VLOOKUP(Tabla1[[#This Row],[Nombre del Contrato]],Tabla3[],6,FALSE),"#N/A")))</f>
        <v/>
      </c>
      <c r="M494" s="55" t="str">
        <f>IF(Tabla1[[#This Row],[Nombre del Contrato]]="","",IF(VLOOKUP(Tabla1[[#This Row],[Nombre del Contrato]],Tabla3[],19,FALSE)="","#N/A",IFERROR(VLOOKUP(Tabla1[[#This Row],[Nombre del Contrato]],Tabla3[],19,FALSE),"#N/A")))</f>
        <v/>
      </c>
      <c r="N494" s="75"/>
      <c r="O494" s="75"/>
      <c r="P494" s="75"/>
      <c r="Q494" s="75"/>
      <c r="R494" s="75"/>
      <c r="S494" s="75"/>
      <c r="T494" s="75"/>
      <c r="U494" s="75"/>
      <c r="V494" s="75"/>
      <c r="W494" s="75"/>
      <c r="X494" s="75"/>
      <c r="Y494" s="75"/>
      <c r="Z494" s="75"/>
      <c r="AA494" s="75"/>
      <c r="AB494" s="75"/>
      <c r="AC494" s="75"/>
      <c r="AD494" s="75" t="str">
        <f>IF(SUM(Tabla1[[#This Row],[Primera Infancia]:[Adulto Mayor]])=0,"",SUM(Tabla1[[#This Row],[Primera Infancia]:[Adulto Mayor]]))</f>
        <v/>
      </c>
      <c r="AE494" s="75"/>
      <c r="AF494" s="75"/>
      <c r="AG494" s="10"/>
      <c r="AH494" s="10"/>
      <c r="AI494" s="88"/>
      <c r="AJ494" s="88"/>
      <c r="AK494" s="88"/>
      <c r="AL494" s="88"/>
      <c r="AM494" s="88"/>
      <c r="AN494" s="75"/>
      <c r="AO494" s="89"/>
      <c r="AP494" s="93"/>
      <c r="AQ494" s="84"/>
    </row>
    <row r="495" spans="2:43" ht="39.950000000000003" customHeight="1" thickTop="1" thickBot="1" x14ac:dyDescent="0.3">
      <c r="B495" s="78"/>
      <c r="C495" s="75"/>
      <c r="D495" s="75"/>
      <c r="E495" s="75"/>
      <c r="F495" s="10" t="str">
        <f>IF(Tabla1[[#This Row],[Nombre del Contrato]]="","",IF(VLOOKUP(Tabla1[[#This Row],[Nombre del Contrato]],Tabla3[],31,FALSE)="","#N/A",IFERROR(VLOOKUP(Tabla1[[#This Row],[Nombre del Contrato]],Tabla3[],31,FALSE),"#N/A")))</f>
        <v/>
      </c>
      <c r="G495" s="10" t="str">
        <f>IF(Tabla1[[#This Row],[Nombre del Contrato]]="","",IF(VLOOKUP(Tabla1[[#This Row],[Nombre del Contrato]],Tabla3[],20,FALSE)="","#N/A",IFERROR(VLOOKUP(Tabla1[[#This Row],[Nombre del Contrato]],Tabla3[],20,FALSE),"#N/A")))</f>
        <v/>
      </c>
      <c r="H495" s="47" t="str">
        <f>IF(Tabla1[[#This Row],[Nombre del Contrato]]="","",IF(VLOOKUP(Tabla1[[#This Row],[Nombre del Contrato]],Tabla3[],22,FALSE)="","#N/A",IFERROR(VLOOKUP(Tabla1[[#This Row],[Nombre del Contrato]],Tabla3[],22,FALSE),"#N/A")))</f>
        <v/>
      </c>
      <c r="I495" s="81"/>
      <c r="J495" s="81"/>
      <c r="K495" s="75"/>
      <c r="L495" s="10" t="str">
        <f>IF(Tabla1[[#This Row],[Nombre del Contrato]]="","",IF(VLOOKUP(Tabla1[[#This Row],[Nombre del Contrato]],Tabla3[],6,FALSE)="","#N/A",IFERROR(VLOOKUP(Tabla1[[#This Row],[Nombre del Contrato]],Tabla3[],6,FALSE),"#N/A")))</f>
        <v/>
      </c>
      <c r="M495" s="55" t="str">
        <f>IF(Tabla1[[#This Row],[Nombre del Contrato]]="","",IF(VLOOKUP(Tabla1[[#This Row],[Nombre del Contrato]],Tabla3[],19,FALSE)="","#N/A",IFERROR(VLOOKUP(Tabla1[[#This Row],[Nombre del Contrato]],Tabla3[],19,FALSE),"#N/A")))</f>
        <v/>
      </c>
      <c r="N495" s="75"/>
      <c r="O495" s="75"/>
      <c r="P495" s="75"/>
      <c r="Q495" s="75"/>
      <c r="R495" s="75"/>
      <c r="S495" s="75"/>
      <c r="T495" s="75"/>
      <c r="U495" s="75"/>
      <c r="V495" s="75"/>
      <c r="W495" s="75"/>
      <c r="X495" s="75"/>
      <c r="Y495" s="75"/>
      <c r="Z495" s="75"/>
      <c r="AA495" s="75"/>
      <c r="AB495" s="75"/>
      <c r="AC495" s="75"/>
      <c r="AD495" s="75" t="str">
        <f>IF(SUM(Tabla1[[#This Row],[Primera Infancia]:[Adulto Mayor]])=0,"",SUM(Tabla1[[#This Row],[Primera Infancia]:[Adulto Mayor]]))</f>
        <v/>
      </c>
      <c r="AE495" s="75"/>
      <c r="AF495" s="75"/>
      <c r="AG495" s="10"/>
      <c r="AH495" s="10"/>
      <c r="AI495" s="88"/>
      <c r="AJ495" s="88"/>
      <c r="AK495" s="88"/>
      <c r="AL495" s="88"/>
      <c r="AM495" s="88"/>
      <c r="AN495" s="75"/>
      <c r="AO495" s="89"/>
      <c r="AP495" s="93"/>
      <c r="AQ495" s="84"/>
    </row>
    <row r="496" spans="2:43" ht="39.950000000000003" customHeight="1" thickTop="1" thickBot="1" x14ac:dyDescent="0.3">
      <c r="B496" s="78"/>
      <c r="C496" s="75"/>
      <c r="D496" s="75"/>
      <c r="E496" s="75"/>
      <c r="F496" s="10" t="str">
        <f>IF(Tabla1[[#This Row],[Nombre del Contrato]]="","",IF(VLOOKUP(Tabla1[[#This Row],[Nombre del Contrato]],Tabla3[],31,FALSE)="","#N/A",IFERROR(VLOOKUP(Tabla1[[#This Row],[Nombre del Contrato]],Tabla3[],31,FALSE),"#N/A")))</f>
        <v/>
      </c>
      <c r="G496" s="10" t="str">
        <f>IF(Tabla1[[#This Row],[Nombre del Contrato]]="","",IF(VLOOKUP(Tabla1[[#This Row],[Nombre del Contrato]],Tabla3[],20,FALSE)="","#N/A",IFERROR(VLOOKUP(Tabla1[[#This Row],[Nombre del Contrato]],Tabla3[],20,FALSE),"#N/A")))</f>
        <v/>
      </c>
      <c r="H496" s="47" t="str">
        <f>IF(Tabla1[[#This Row],[Nombre del Contrato]]="","",IF(VLOOKUP(Tabla1[[#This Row],[Nombre del Contrato]],Tabla3[],22,FALSE)="","#N/A",IFERROR(VLOOKUP(Tabla1[[#This Row],[Nombre del Contrato]],Tabla3[],22,FALSE),"#N/A")))</f>
        <v/>
      </c>
      <c r="I496" s="81"/>
      <c r="J496" s="81"/>
      <c r="K496" s="75"/>
      <c r="L496" s="10" t="str">
        <f>IF(Tabla1[[#This Row],[Nombre del Contrato]]="","",IF(VLOOKUP(Tabla1[[#This Row],[Nombre del Contrato]],Tabla3[],6,FALSE)="","#N/A",IFERROR(VLOOKUP(Tabla1[[#This Row],[Nombre del Contrato]],Tabla3[],6,FALSE),"#N/A")))</f>
        <v/>
      </c>
      <c r="M496" s="55" t="str">
        <f>IF(Tabla1[[#This Row],[Nombre del Contrato]]="","",IF(VLOOKUP(Tabla1[[#This Row],[Nombre del Contrato]],Tabla3[],19,FALSE)="","#N/A",IFERROR(VLOOKUP(Tabla1[[#This Row],[Nombre del Contrato]],Tabla3[],19,FALSE),"#N/A")))</f>
        <v/>
      </c>
      <c r="N496" s="75"/>
      <c r="O496" s="75"/>
      <c r="P496" s="75"/>
      <c r="Q496" s="75"/>
      <c r="R496" s="75"/>
      <c r="S496" s="75"/>
      <c r="T496" s="75"/>
      <c r="U496" s="75"/>
      <c r="V496" s="75"/>
      <c r="W496" s="75"/>
      <c r="X496" s="75"/>
      <c r="Y496" s="75"/>
      <c r="Z496" s="75"/>
      <c r="AA496" s="75"/>
      <c r="AB496" s="75"/>
      <c r="AC496" s="75"/>
      <c r="AD496" s="75" t="str">
        <f>IF(SUM(Tabla1[[#This Row],[Primera Infancia]:[Adulto Mayor]])=0,"",SUM(Tabla1[[#This Row],[Primera Infancia]:[Adulto Mayor]]))</f>
        <v/>
      </c>
      <c r="AE496" s="75"/>
      <c r="AF496" s="75"/>
      <c r="AG496" s="10"/>
      <c r="AH496" s="10"/>
      <c r="AI496" s="88"/>
      <c r="AJ496" s="88"/>
      <c r="AK496" s="88"/>
      <c r="AL496" s="88"/>
      <c r="AM496" s="88"/>
      <c r="AN496" s="75"/>
      <c r="AO496" s="89"/>
      <c r="AP496" s="93"/>
      <c r="AQ496" s="84"/>
    </row>
    <row r="497" spans="2:43" ht="39.950000000000003" customHeight="1" thickTop="1" thickBot="1" x14ac:dyDescent="0.3">
      <c r="B497" s="78"/>
      <c r="C497" s="75"/>
      <c r="D497" s="75"/>
      <c r="E497" s="75"/>
      <c r="F497" s="10" t="str">
        <f>IF(Tabla1[[#This Row],[Nombre del Contrato]]="","",IF(VLOOKUP(Tabla1[[#This Row],[Nombre del Contrato]],Tabla3[],31,FALSE)="","#N/A",IFERROR(VLOOKUP(Tabla1[[#This Row],[Nombre del Contrato]],Tabla3[],31,FALSE),"#N/A")))</f>
        <v/>
      </c>
      <c r="G497" s="10" t="str">
        <f>IF(Tabla1[[#This Row],[Nombre del Contrato]]="","",IF(VLOOKUP(Tabla1[[#This Row],[Nombre del Contrato]],Tabla3[],20,FALSE)="","#N/A",IFERROR(VLOOKUP(Tabla1[[#This Row],[Nombre del Contrato]],Tabla3[],20,FALSE),"#N/A")))</f>
        <v/>
      </c>
      <c r="H497" s="47" t="str">
        <f>IF(Tabla1[[#This Row],[Nombre del Contrato]]="","",IF(VLOOKUP(Tabla1[[#This Row],[Nombre del Contrato]],Tabla3[],22,FALSE)="","#N/A",IFERROR(VLOOKUP(Tabla1[[#This Row],[Nombre del Contrato]],Tabla3[],22,FALSE),"#N/A")))</f>
        <v/>
      </c>
      <c r="I497" s="81"/>
      <c r="J497" s="81"/>
      <c r="K497" s="75"/>
      <c r="L497" s="10" t="str">
        <f>IF(Tabla1[[#This Row],[Nombre del Contrato]]="","",IF(VLOOKUP(Tabla1[[#This Row],[Nombre del Contrato]],Tabla3[],6,FALSE)="","#N/A",IFERROR(VLOOKUP(Tabla1[[#This Row],[Nombre del Contrato]],Tabla3[],6,FALSE),"#N/A")))</f>
        <v/>
      </c>
      <c r="M497" s="55" t="str">
        <f>IF(Tabla1[[#This Row],[Nombre del Contrato]]="","",IF(VLOOKUP(Tabla1[[#This Row],[Nombre del Contrato]],Tabla3[],19,FALSE)="","#N/A",IFERROR(VLOOKUP(Tabla1[[#This Row],[Nombre del Contrato]],Tabla3[],19,FALSE),"#N/A")))</f>
        <v/>
      </c>
      <c r="N497" s="75"/>
      <c r="O497" s="75"/>
      <c r="P497" s="75"/>
      <c r="Q497" s="75"/>
      <c r="R497" s="75"/>
      <c r="S497" s="75"/>
      <c r="T497" s="75"/>
      <c r="U497" s="75"/>
      <c r="V497" s="75"/>
      <c r="W497" s="75"/>
      <c r="X497" s="75"/>
      <c r="Y497" s="75"/>
      <c r="Z497" s="75"/>
      <c r="AA497" s="75"/>
      <c r="AB497" s="75"/>
      <c r="AC497" s="75"/>
      <c r="AD497" s="75" t="str">
        <f>IF(SUM(Tabla1[[#This Row],[Primera Infancia]:[Adulto Mayor]])=0,"",SUM(Tabla1[[#This Row],[Primera Infancia]:[Adulto Mayor]]))</f>
        <v/>
      </c>
      <c r="AE497" s="75"/>
      <c r="AF497" s="75"/>
      <c r="AG497" s="10"/>
      <c r="AH497" s="10"/>
      <c r="AI497" s="88"/>
      <c r="AJ497" s="88"/>
      <c r="AK497" s="88"/>
      <c r="AL497" s="88"/>
      <c r="AM497" s="88"/>
      <c r="AN497" s="75"/>
      <c r="AO497" s="89"/>
      <c r="AP497" s="93"/>
      <c r="AQ497" s="84"/>
    </row>
    <row r="498" spans="2:43" ht="39.950000000000003" customHeight="1" thickTop="1" thickBot="1" x14ac:dyDescent="0.3">
      <c r="B498" s="78"/>
      <c r="C498" s="75"/>
      <c r="D498" s="75"/>
      <c r="E498" s="75"/>
      <c r="F498" s="10" t="str">
        <f>IF(Tabla1[[#This Row],[Nombre del Contrato]]="","",IF(VLOOKUP(Tabla1[[#This Row],[Nombre del Contrato]],Tabla3[],31,FALSE)="","#N/A",IFERROR(VLOOKUP(Tabla1[[#This Row],[Nombre del Contrato]],Tabla3[],31,FALSE),"#N/A")))</f>
        <v/>
      </c>
      <c r="G498" s="10" t="str">
        <f>IF(Tabla1[[#This Row],[Nombre del Contrato]]="","",IF(VLOOKUP(Tabla1[[#This Row],[Nombre del Contrato]],Tabla3[],20,FALSE)="","#N/A",IFERROR(VLOOKUP(Tabla1[[#This Row],[Nombre del Contrato]],Tabla3[],20,FALSE),"#N/A")))</f>
        <v/>
      </c>
      <c r="H498" s="47" t="str">
        <f>IF(Tabla1[[#This Row],[Nombre del Contrato]]="","",IF(VLOOKUP(Tabla1[[#This Row],[Nombre del Contrato]],Tabla3[],22,FALSE)="","#N/A",IFERROR(VLOOKUP(Tabla1[[#This Row],[Nombre del Contrato]],Tabla3[],22,FALSE),"#N/A")))</f>
        <v/>
      </c>
      <c r="I498" s="81"/>
      <c r="J498" s="81"/>
      <c r="K498" s="75"/>
      <c r="L498" s="10" t="str">
        <f>IF(Tabla1[[#This Row],[Nombre del Contrato]]="","",IF(VLOOKUP(Tabla1[[#This Row],[Nombre del Contrato]],Tabla3[],6,FALSE)="","#N/A",IFERROR(VLOOKUP(Tabla1[[#This Row],[Nombre del Contrato]],Tabla3[],6,FALSE),"#N/A")))</f>
        <v/>
      </c>
      <c r="M498" s="55" t="str">
        <f>IF(Tabla1[[#This Row],[Nombre del Contrato]]="","",IF(VLOOKUP(Tabla1[[#This Row],[Nombre del Contrato]],Tabla3[],19,FALSE)="","#N/A",IFERROR(VLOOKUP(Tabla1[[#This Row],[Nombre del Contrato]],Tabla3[],19,FALSE),"#N/A")))</f>
        <v/>
      </c>
      <c r="N498" s="75"/>
      <c r="O498" s="75"/>
      <c r="P498" s="75"/>
      <c r="Q498" s="75"/>
      <c r="R498" s="75"/>
      <c r="S498" s="75"/>
      <c r="T498" s="75"/>
      <c r="U498" s="75"/>
      <c r="V498" s="75"/>
      <c r="W498" s="75"/>
      <c r="X498" s="75"/>
      <c r="Y498" s="75"/>
      <c r="Z498" s="75"/>
      <c r="AA498" s="75"/>
      <c r="AB498" s="75"/>
      <c r="AC498" s="75"/>
      <c r="AD498" s="75" t="str">
        <f>IF(SUM(Tabla1[[#This Row],[Primera Infancia]:[Adulto Mayor]])=0,"",SUM(Tabla1[[#This Row],[Primera Infancia]:[Adulto Mayor]]))</f>
        <v/>
      </c>
      <c r="AE498" s="75"/>
      <c r="AF498" s="75"/>
      <c r="AG498" s="10"/>
      <c r="AH498" s="10"/>
      <c r="AI498" s="88"/>
      <c r="AJ498" s="88"/>
      <c r="AK498" s="88"/>
      <c r="AL498" s="88"/>
      <c r="AM498" s="88"/>
      <c r="AN498" s="75"/>
      <c r="AO498" s="89"/>
      <c r="AP498" s="93"/>
      <c r="AQ498" s="84"/>
    </row>
    <row r="499" spans="2:43" ht="39.950000000000003" customHeight="1" thickTop="1" thickBot="1" x14ac:dyDescent="0.3">
      <c r="B499" s="78"/>
      <c r="C499" s="75"/>
      <c r="D499" s="75"/>
      <c r="E499" s="75"/>
      <c r="F499" s="10" t="str">
        <f>IF(Tabla1[[#This Row],[Nombre del Contrato]]="","",IF(VLOOKUP(Tabla1[[#This Row],[Nombre del Contrato]],Tabla3[],31,FALSE)="","#N/A",IFERROR(VLOOKUP(Tabla1[[#This Row],[Nombre del Contrato]],Tabla3[],31,FALSE),"#N/A")))</f>
        <v/>
      </c>
      <c r="G499" s="10" t="str">
        <f>IF(Tabla1[[#This Row],[Nombre del Contrato]]="","",IF(VLOOKUP(Tabla1[[#This Row],[Nombre del Contrato]],Tabla3[],20,FALSE)="","#N/A",IFERROR(VLOOKUP(Tabla1[[#This Row],[Nombre del Contrato]],Tabla3[],20,FALSE),"#N/A")))</f>
        <v/>
      </c>
      <c r="H499" s="47" t="str">
        <f>IF(Tabla1[[#This Row],[Nombre del Contrato]]="","",IF(VLOOKUP(Tabla1[[#This Row],[Nombre del Contrato]],Tabla3[],22,FALSE)="","#N/A",IFERROR(VLOOKUP(Tabla1[[#This Row],[Nombre del Contrato]],Tabla3[],22,FALSE),"#N/A")))</f>
        <v/>
      </c>
      <c r="I499" s="81"/>
      <c r="J499" s="81"/>
      <c r="K499" s="75"/>
      <c r="L499" s="10" t="str">
        <f>IF(Tabla1[[#This Row],[Nombre del Contrato]]="","",IF(VLOOKUP(Tabla1[[#This Row],[Nombre del Contrato]],Tabla3[],6,FALSE)="","#N/A",IFERROR(VLOOKUP(Tabla1[[#This Row],[Nombre del Contrato]],Tabla3[],6,FALSE),"#N/A")))</f>
        <v/>
      </c>
      <c r="M499" s="55" t="str">
        <f>IF(Tabla1[[#This Row],[Nombre del Contrato]]="","",IF(VLOOKUP(Tabla1[[#This Row],[Nombre del Contrato]],Tabla3[],19,FALSE)="","#N/A",IFERROR(VLOOKUP(Tabla1[[#This Row],[Nombre del Contrato]],Tabla3[],19,FALSE),"#N/A")))</f>
        <v/>
      </c>
      <c r="N499" s="75"/>
      <c r="O499" s="75"/>
      <c r="P499" s="75"/>
      <c r="Q499" s="75"/>
      <c r="R499" s="75"/>
      <c r="S499" s="75"/>
      <c r="T499" s="75"/>
      <c r="U499" s="75"/>
      <c r="V499" s="75"/>
      <c r="W499" s="75"/>
      <c r="X499" s="75"/>
      <c r="Y499" s="75"/>
      <c r="Z499" s="75"/>
      <c r="AA499" s="75"/>
      <c r="AB499" s="75"/>
      <c r="AC499" s="75"/>
      <c r="AD499" s="75" t="str">
        <f>IF(SUM(Tabla1[[#This Row],[Primera Infancia]:[Adulto Mayor]])=0,"",SUM(Tabla1[[#This Row],[Primera Infancia]:[Adulto Mayor]]))</f>
        <v/>
      </c>
      <c r="AE499" s="75"/>
      <c r="AF499" s="75"/>
      <c r="AG499" s="10"/>
      <c r="AH499" s="10"/>
      <c r="AI499" s="88"/>
      <c r="AJ499" s="88"/>
      <c r="AK499" s="88"/>
      <c r="AL499" s="88"/>
      <c r="AM499" s="88"/>
      <c r="AN499" s="75"/>
      <c r="AO499" s="89"/>
      <c r="AP499" s="93"/>
      <c r="AQ499" s="84"/>
    </row>
    <row r="500" spans="2:43" ht="39.950000000000003" customHeight="1" thickTop="1" thickBot="1" x14ac:dyDescent="0.3">
      <c r="B500" s="78"/>
      <c r="C500" s="75"/>
      <c r="D500" s="75"/>
      <c r="E500" s="75"/>
      <c r="F500" s="10" t="str">
        <f>IF(Tabla1[[#This Row],[Nombre del Contrato]]="","",IF(VLOOKUP(Tabla1[[#This Row],[Nombre del Contrato]],Tabla3[],31,FALSE)="","#N/A",IFERROR(VLOOKUP(Tabla1[[#This Row],[Nombre del Contrato]],Tabla3[],31,FALSE),"#N/A")))</f>
        <v/>
      </c>
      <c r="G500" s="10" t="str">
        <f>IF(Tabla1[[#This Row],[Nombre del Contrato]]="","",IF(VLOOKUP(Tabla1[[#This Row],[Nombre del Contrato]],Tabla3[],20,FALSE)="","#N/A",IFERROR(VLOOKUP(Tabla1[[#This Row],[Nombre del Contrato]],Tabla3[],20,FALSE),"#N/A")))</f>
        <v/>
      </c>
      <c r="H500" s="47" t="str">
        <f>IF(Tabla1[[#This Row],[Nombre del Contrato]]="","",IF(VLOOKUP(Tabla1[[#This Row],[Nombre del Contrato]],Tabla3[],22,FALSE)="","#N/A",IFERROR(VLOOKUP(Tabla1[[#This Row],[Nombre del Contrato]],Tabla3[],22,FALSE),"#N/A")))</f>
        <v/>
      </c>
      <c r="I500" s="81"/>
      <c r="J500" s="81"/>
      <c r="K500" s="75"/>
      <c r="L500" s="10" t="str">
        <f>IF(Tabla1[[#This Row],[Nombre del Contrato]]="","",IF(VLOOKUP(Tabla1[[#This Row],[Nombre del Contrato]],Tabla3[],6,FALSE)="","#N/A",IFERROR(VLOOKUP(Tabla1[[#This Row],[Nombre del Contrato]],Tabla3[],6,FALSE),"#N/A")))</f>
        <v/>
      </c>
      <c r="M500" s="55" t="str">
        <f>IF(Tabla1[[#This Row],[Nombre del Contrato]]="","",IF(VLOOKUP(Tabla1[[#This Row],[Nombre del Contrato]],Tabla3[],19,FALSE)="","#N/A",IFERROR(VLOOKUP(Tabla1[[#This Row],[Nombre del Contrato]],Tabla3[],19,FALSE),"#N/A")))</f>
        <v/>
      </c>
      <c r="N500" s="75"/>
      <c r="O500" s="75"/>
      <c r="P500" s="75"/>
      <c r="Q500" s="75"/>
      <c r="R500" s="75"/>
      <c r="S500" s="75"/>
      <c r="T500" s="75"/>
      <c r="U500" s="75"/>
      <c r="V500" s="75"/>
      <c r="W500" s="75"/>
      <c r="X500" s="75"/>
      <c r="Y500" s="75"/>
      <c r="Z500" s="75"/>
      <c r="AA500" s="75"/>
      <c r="AB500" s="75"/>
      <c r="AC500" s="75"/>
      <c r="AD500" s="75" t="str">
        <f>IF(SUM(Tabla1[[#This Row],[Primera Infancia]:[Adulto Mayor]])=0,"",SUM(Tabla1[[#This Row],[Primera Infancia]:[Adulto Mayor]]))</f>
        <v/>
      </c>
      <c r="AE500" s="75"/>
      <c r="AF500" s="75"/>
      <c r="AG500" s="10"/>
      <c r="AH500" s="10"/>
      <c r="AI500" s="88"/>
      <c r="AJ500" s="88"/>
      <c r="AK500" s="88"/>
      <c r="AL500" s="88"/>
      <c r="AM500" s="88"/>
      <c r="AN500" s="75"/>
      <c r="AO500" s="89"/>
      <c r="AP500" s="93"/>
      <c r="AQ500" s="84"/>
    </row>
    <row r="501" spans="2:43" ht="39.950000000000003" customHeight="1" thickTop="1" thickBot="1" x14ac:dyDescent="0.3">
      <c r="B501" s="78"/>
      <c r="C501" s="75"/>
      <c r="D501" s="75"/>
      <c r="E501" s="75"/>
      <c r="F501" s="10" t="str">
        <f>IF(Tabla1[[#This Row],[Nombre del Contrato]]="","",IF(VLOOKUP(Tabla1[[#This Row],[Nombre del Contrato]],Tabla3[],31,FALSE)="","#N/A",IFERROR(VLOOKUP(Tabla1[[#This Row],[Nombre del Contrato]],Tabla3[],31,FALSE),"#N/A")))</f>
        <v/>
      </c>
      <c r="G501" s="10" t="str">
        <f>IF(Tabla1[[#This Row],[Nombre del Contrato]]="","",IF(VLOOKUP(Tabla1[[#This Row],[Nombre del Contrato]],Tabla3[],20,FALSE)="","#N/A",IFERROR(VLOOKUP(Tabla1[[#This Row],[Nombre del Contrato]],Tabla3[],20,FALSE),"#N/A")))</f>
        <v/>
      </c>
      <c r="H501" s="47" t="str">
        <f>IF(Tabla1[[#This Row],[Nombre del Contrato]]="","",IF(VLOOKUP(Tabla1[[#This Row],[Nombre del Contrato]],Tabla3[],22,FALSE)="","#N/A",IFERROR(VLOOKUP(Tabla1[[#This Row],[Nombre del Contrato]],Tabla3[],22,FALSE),"#N/A")))</f>
        <v/>
      </c>
      <c r="I501" s="81"/>
      <c r="J501" s="81"/>
      <c r="K501" s="75"/>
      <c r="L501" s="10" t="str">
        <f>IF(Tabla1[[#This Row],[Nombre del Contrato]]="","",IF(VLOOKUP(Tabla1[[#This Row],[Nombre del Contrato]],Tabla3[],6,FALSE)="","#N/A",IFERROR(VLOOKUP(Tabla1[[#This Row],[Nombre del Contrato]],Tabla3[],6,FALSE),"#N/A")))</f>
        <v/>
      </c>
      <c r="M501" s="55" t="str">
        <f>IF(Tabla1[[#This Row],[Nombre del Contrato]]="","",IF(VLOOKUP(Tabla1[[#This Row],[Nombre del Contrato]],Tabla3[],19,FALSE)="","#N/A",IFERROR(VLOOKUP(Tabla1[[#This Row],[Nombre del Contrato]],Tabla3[],19,FALSE),"#N/A")))</f>
        <v/>
      </c>
      <c r="N501" s="75"/>
      <c r="O501" s="75"/>
      <c r="P501" s="75"/>
      <c r="Q501" s="75"/>
      <c r="R501" s="75"/>
      <c r="S501" s="75"/>
      <c r="T501" s="75"/>
      <c r="U501" s="75"/>
      <c r="V501" s="75"/>
      <c r="W501" s="75"/>
      <c r="X501" s="75"/>
      <c r="Y501" s="75"/>
      <c r="Z501" s="75"/>
      <c r="AA501" s="75"/>
      <c r="AB501" s="75"/>
      <c r="AC501" s="75"/>
      <c r="AD501" s="75" t="str">
        <f>IF(SUM(Tabla1[[#This Row],[Primera Infancia]:[Adulto Mayor]])=0,"",SUM(Tabla1[[#This Row],[Primera Infancia]:[Adulto Mayor]]))</f>
        <v/>
      </c>
      <c r="AE501" s="75"/>
      <c r="AF501" s="75"/>
      <c r="AG501" s="10"/>
      <c r="AH501" s="10"/>
      <c r="AI501" s="88"/>
      <c r="AJ501" s="88"/>
      <c r="AK501" s="88"/>
      <c r="AL501" s="88"/>
      <c r="AM501" s="88"/>
      <c r="AN501" s="75"/>
      <c r="AO501" s="89"/>
      <c r="AP501" s="93"/>
      <c r="AQ501" s="84"/>
    </row>
    <row r="502" spans="2:43" ht="39.950000000000003" customHeight="1" thickTop="1" thickBot="1" x14ac:dyDescent="0.3">
      <c r="B502" s="78"/>
      <c r="C502" s="75"/>
      <c r="D502" s="75"/>
      <c r="E502" s="75"/>
      <c r="F502" s="10" t="str">
        <f>IF(Tabla1[[#This Row],[Nombre del Contrato]]="","",IF(VLOOKUP(Tabla1[[#This Row],[Nombre del Contrato]],Tabla3[],31,FALSE)="","#N/A",IFERROR(VLOOKUP(Tabla1[[#This Row],[Nombre del Contrato]],Tabla3[],31,FALSE),"#N/A")))</f>
        <v/>
      </c>
      <c r="G502" s="10" t="str">
        <f>IF(Tabla1[[#This Row],[Nombre del Contrato]]="","",IF(VLOOKUP(Tabla1[[#This Row],[Nombre del Contrato]],Tabla3[],20,FALSE)="","#N/A",IFERROR(VLOOKUP(Tabla1[[#This Row],[Nombre del Contrato]],Tabla3[],20,FALSE),"#N/A")))</f>
        <v/>
      </c>
      <c r="H502" s="47" t="str">
        <f>IF(Tabla1[[#This Row],[Nombre del Contrato]]="","",IF(VLOOKUP(Tabla1[[#This Row],[Nombre del Contrato]],Tabla3[],22,FALSE)="","#N/A",IFERROR(VLOOKUP(Tabla1[[#This Row],[Nombre del Contrato]],Tabla3[],22,FALSE),"#N/A")))</f>
        <v/>
      </c>
      <c r="I502" s="81"/>
      <c r="J502" s="81"/>
      <c r="K502" s="75"/>
      <c r="L502" s="10" t="str">
        <f>IF(Tabla1[[#This Row],[Nombre del Contrato]]="","",IF(VLOOKUP(Tabla1[[#This Row],[Nombre del Contrato]],Tabla3[],6,FALSE)="","#N/A",IFERROR(VLOOKUP(Tabla1[[#This Row],[Nombre del Contrato]],Tabla3[],6,FALSE),"#N/A")))</f>
        <v/>
      </c>
      <c r="M502" s="55" t="str">
        <f>IF(Tabla1[[#This Row],[Nombre del Contrato]]="","",IF(VLOOKUP(Tabla1[[#This Row],[Nombre del Contrato]],Tabla3[],19,FALSE)="","#N/A",IFERROR(VLOOKUP(Tabla1[[#This Row],[Nombre del Contrato]],Tabla3[],19,FALSE),"#N/A")))</f>
        <v/>
      </c>
      <c r="N502" s="75"/>
      <c r="O502" s="75"/>
      <c r="P502" s="75"/>
      <c r="Q502" s="75"/>
      <c r="R502" s="75"/>
      <c r="S502" s="75"/>
      <c r="T502" s="75"/>
      <c r="U502" s="75"/>
      <c r="V502" s="75"/>
      <c r="W502" s="75"/>
      <c r="X502" s="75"/>
      <c r="Y502" s="75"/>
      <c r="Z502" s="75"/>
      <c r="AA502" s="75"/>
      <c r="AB502" s="75"/>
      <c r="AC502" s="75"/>
      <c r="AD502" s="75" t="str">
        <f>IF(SUM(Tabla1[[#This Row],[Primera Infancia]:[Adulto Mayor]])=0,"",SUM(Tabla1[[#This Row],[Primera Infancia]:[Adulto Mayor]]))</f>
        <v/>
      </c>
      <c r="AE502" s="75"/>
      <c r="AF502" s="75"/>
      <c r="AG502" s="10"/>
      <c r="AH502" s="10"/>
      <c r="AI502" s="88"/>
      <c r="AJ502" s="88"/>
      <c r="AK502" s="88"/>
      <c r="AL502" s="88"/>
      <c r="AM502" s="88"/>
      <c r="AN502" s="75"/>
      <c r="AO502" s="89"/>
      <c r="AP502" s="93"/>
      <c r="AQ502" s="84"/>
    </row>
    <row r="503" spans="2:43" ht="39.950000000000003" customHeight="1" thickTop="1" thickBot="1" x14ac:dyDescent="0.3">
      <c r="B503" s="78"/>
      <c r="C503" s="75"/>
      <c r="D503" s="75"/>
      <c r="E503" s="75"/>
      <c r="F503" s="10" t="str">
        <f>IF(Tabla1[[#This Row],[Nombre del Contrato]]="","",IF(VLOOKUP(Tabla1[[#This Row],[Nombre del Contrato]],Tabla3[],31,FALSE)="","#N/A",IFERROR(VLOOKUP(Tabla1[[#This Row],[Nombre del Contrato]],Tabla3[],31,FALSE),"#N/A")))</f>
        <v/>
      </c>
      <c r="G503" s="10" t="str">
        <f>IF(Tabla1[[#This Row],[Nombre del Contrato]]="","",IF(VLOOKUP(Tabla1[[#This Row],[Nombre del Contrato]],Tabla3[],20,FALSE)="","#N/A",IFERROR(VLOOKUP(Tabla1[[#This Row],[Nombre del Contrato]],Tabla3[],20,FALSE),"#N/A")))</f>
        <v/>
      </c>
      <c r="H503" s="47" t="str">
        <f>IF(Tabla1[[#This Row],[Nombre del Contrato]]="","",IF(VLOOKUP(Tabla1[[#This Row],[Nombre del Contrato]],Tabla3[],22,FALSE)="","#N/A",IFERROR(VLOOKUP(Tabla1[[#This Row],[Nombre del Contrato]],Tabla3[],22,FALSE),"#N/A")))</f>
        <v/>
      </c>
      <c r="I503" s="81"/>
      <c r="J503" s="81"/>
      <c r="K503" s="75"/>
      <c r="L503" s="10" t="str">
        <f>IF(Tabla1[[#This Row],[Nombre del Contrato]]="","",IF(VLOOKUP(Tabla1[[#This Row],[Nombre del Contrato]],Tabla3[],6,FALSE)="","#N/A",IFERROR(VLOOKUP(Tabla1[[#This Row],[Nombre del Contrato]],Tabla3[],6,FALSE),"#N/A")))</f>
        <v/>
      </c>
      <c r="M503" s="55" t="str">
        <f>IF(Tabla1[[#This Row],[Nombre del Contrato]]="","",IF(VLOOKUP(Tabla1[[#This Row],[Nombre del Contrato]],Tabla3[],19,FALSE)="","#N/A",IFERROR(VLOOKUP(Tabla1[[#This Row],[Nombre del Contrato]],Tabla3[],19,FALSE),"#N/A")))</f>
        <v/>
      </c>
      <c r="N503" s="75"/>
      <c r="O503" s="75"/>
      <c r="P503" s="75"/>
      <c r="Q503" s="75"/>
      <c r="R503" s="75"/>
      <c r="S503" s="75"/>
      <c r="T503" s="75"/>
      <c r="U503" s="75"/>
      <c r="V503" s="75"/>
      <c r="W503" s="75"/>
      <c r="X503" s="75"/>
      <c r="Y503" s="75"/>
      <c r="Z503" s="75"/>
      <c r="AA503" s="75"/>
      <c r="AB503" s="75"/>
      <c r="AC503" s="75"/>
      <c r="AD503" s="75" t="str">
        <f>IF(SUM(Tabla1[[#This Row],[Primera Infancia]:[Adulto Mayor]])=0,"",SUM(Tabla1[[#This Row],[Primera Infancia]:[Adulto Mayor]]))</f>
        <v/>
      </c>
      <c r="AE503" s="75"/>
      <c r="AF503" s="75"/>
      <c r="AG503" s="10"/>
      <c r="AH503" s="10"/>
      <c r="AI503" s="88"/>
      <c r="AJ503" s="88"/>
      <c r="AK503" s="88"/>
      <c r="AL503" s="88"/>
      <c r="AM503" s="88"/>
      <c r="AN503" s="75"/>
      <c r="AO503" s="89"/>
      <c r="AP503" s="93"/>
      <c r="AQ503" s="84"/>
    </row>
    <row r="504" spans="2:43" ht="39.950000000000003" customHeight="1" thickTop="1" thickBot="1" x14ac:dyDescent="0.3">
      <c r="B504" s="78"/>
      <c r="C504" s="75"/>
      <c r="D504" s="75"/>
      <c r="E504" s="75"/>
      <c r="F504" s="10" t="str">
        <f>IF(Tabla1[[#This Row],[Nombre del Contrato]]="","",IF(VLOOKUP(Tabla1[[#This Row],[Nombre del Contrato]],Tabla3[],31,FALSE)="","#N/A",IFERROR(VLOOKUP(Tabla1[[#This Row],[Nombre del Contrato]],Tabla3[],31,FALSE),"#N/A")))</f>
        <v/>
      </c>
      <c r="G504" s="10" t="str">
        <f>IF(Tabla1[[#This Row],[Nombre del Contrato]]="","",IF(VLOOKUP(Tabla1[[#This Row],[Nombre del Contrato]],Tabla3[],20,FALSE)="","#N/A",IFERROR(VLOOKUP(Tabla1[[#This Row],[Nombre del Contrato]],Tabla3[],20,FALSE),"#N/A")))</f>
        <v/>
      </c>
      <c r="H504" s="47" t="str">
        <f>IF(Tabla1[[#This Row],[Nombre del Contrato]]="","",IF(VLOOKUP(Tabla1[[#This Row],[Nombre del Contrato]],Tabla3[],22,FALSE)="","#N/A",IFERROR(VLOOKUP(Tabla1[[#This Row],[Nombre del Contrato]],Tabla3[],22,FALSE),"#N/A")))</f>
        <v/>
      </c>
      <c r="I504" s="81"/>
      <c r="J504" s="81"/>
      <c r="K504" s="75"/>
      <c r="L504" s="10" t="str">
        <f>IF(Tabla1[[#This Row],[Nombre del Contrato]]="","",IF(VLOOKUP(Tabla1[[#This Row],[Nombre del Contrato]],Tabla3[],6,FALSE)="","#N/A",IFERROR(VLOOKUP(Tabla1[[#This Row],[Nombre del Contrato]],Tabla3[],6,FALSE),"#N/A")))</f>
        <v/>
      </c>
      <c r="M504" s="55" t="str">
        <f>IF(Tabla1[[#This Row],[Nombre del Contrato]]="","",IF(VLOOKUP(Tabla1[[#This Row],[Nombre del Contrato]],Tabla3[],19,FALSE)="","#N/A",IFERROR(VLOOKUP(Tabla1[[#This Row],[Nombre del Contrato]],Tabla3[],19,FALSE),"#N/A")))</f>
        <v/>
      </c>
      <c r="N504" s="75"/>
      <c r="O504" s="75"/>
      <c r="P504" s="75"/>
      <c r="Q504" s="75"/>
      <c r="R504" s="75"/>
      <c r="S504" s="75"/>
      <c r="T504" s="75"/>
      <c r="U504" s="75"/>
      <c r="V504" s="75"/>
      <c r="W504" s="75"/>
      <c r="X504" s="75"/>
      <c r="Y504" s="75"/>
      <c r="Z504" s="75"/>
      <c r="AA504" s="75"/>
      <c r="AB504" s="75"/>
      <c r="AC504" s="75"/>
      <c r="AD504" s="75" t="str">
        <f>IF(SUM(Tabla1[[#This Row],[Primera Infancia]:[Adulto Mayor]])=0,"",SUM(Tabla1[[#This Row],[Primera Infancia]:[Adulto Mayor]]))</f>
        <v/>
      </c>
      <c r="AE504" s="75"/>
      <c r="AF504" s="75"/>
      <c r="AG504" s="10"/>
      <c r="AH504" s="10"/>
      <c r="AI504" s="88"/>
      <c r="AJ504" s="88"/>
      <c r="AK504" s="88"/>
      <c r="AL504" s="88"/>
      <c r="AM504" s="88"/>
      <c r="AN504" s="75"/>
      <c r="AO504" s="89"/>
      <c r="AP504" s="93"/>
      <c r="AQ504" s="84"/>
    </row>
    <row r="505" spans="2:43" ht="39.950000000000003" customHeight="1" thickTop="1" thickBot="1" x14ac:dyDescent="0.3">
      <c r="B505" s="78"/>
      <c r="C505" s="75"/>
      <c r="D505" s="75"/>
      <c r="E505" s="75"/>
      <c r="F505" s="10" t="str">
        <f>IF(Tabla1[[#This Row],[Nombre del Contrato]]="","",IF(VLOOKUP(Tabla1[[#This Row],[Nombre del Contrato]],Tabla3[],31,FALSE)="","#N/A",IFERROR(VLOOKUP(Tabla1[[#This Row],[Nombre del Contrato]],Tabla3[],31,FALSE),"#N/A")))</f>
        <v/>
      </c>
      <c r="G505" s="10" t="str">
        <f>IF(Tabla1[[#This Row],[Nombre del Contrato]]="","",IF(VLOOKUP(Tabla1[[#This Row],[Nombre del Contrato]],Tabla3[],20,FALSE)="","#N/A",IFERROR(VLOOKUP(Tabla1[[#This Row],[Nombre del Contrato]],Tabla3[],20,FALSE),"#N/A")))</f>
        <v/>
      </c>
      <c r="H505" s="47" t="str">
        <f>IF(Tabla1[[#This Row],[Nombre del Contrato]]="","",IF(VLOOKUP(Tabla1[[#This Row],[Nombre del Contrato]],Tabla3[],22,FALSE)="","#N/A",IFERROR(VLOOKUP(Tabla1[[#This Row],[Nombre del Contrato]],Tabla3[],22,FALSE),"#N/A")))</f>
        <v/>
      </c>
      <c r="I505" s="81"/>
      <c r="J505" s="81"/>
      <c r="K505" s="75"/>
      <c r="L505" s="10" t="str">
        <f>IF(Tabla1[[#This Row],[Nombre del Contrato]]="","",IF(VLOOKUP(Tabla1[[#This Row],[Nombre del Contrato]],Tabla3[],6,FALSE)="","#N/A",IFERROR(VLOOKUP(Tabla1[[#This Row],[Nombre del Contrato]],Tabla3[],6,FALSE),"#N/A")))</f>
        <v/>
      </c>
      <c r="M505" s="55" t="str">
        <f>IF(Tabla1[[#This Row],[Nombre del Contrato]]="","",IF(VLOOKUP(Tabla1[[#This Row],[Nombre del Contrato]],Tabla3[],19,FALSE)="","#N/A",IFERROR(VLOOKUP(Tabla1[[#This Row],[Nombre del Contrato]],Tabla3[],19,FALSE),"#N/A")))</f>
        <v/>
      </c>
      <c r="N505" s="75"/>
      <c r="O505" s="75"/>
      <c r="P505" s="75"/>
      <c r="Q505" s="75"/>
      <c r="R505" s="75"/>
      <c r="S505" s="75"/>
      <c r="T505" s="75"/>
      <c r="U505" s="75"/>
      <c r="V505" s="75"/>
      <c r="W505" s="75"/>
      <c r="X505" s="75"/>
      <c r="Y505" s="75"/>
      <c r="Z505" s="75"/>
      <c r="AA505" s="75"/>
      <c r="AB505" s="75"/>
      <c r="AC505" s="75"/>
      <c r="AD505" s="75" t="str">
        <f>IF(SUM(Tabla1[[#This Row],[Primera Infancia]:[Adulto Mayor]])=0,"",SUM(Tabla1[[#This Row],[Primera Infancia]:[Adulto Mayor]]))</f>
        <v/>
      </c>
      <c r="AE505" s="75"/>
      <c r="AF505" s="75"/>
      <c r="AG505" s="10"/>
      <c r="AH505" s="10"/>
      <c r="AI505" s="88"/>
      <c r="AJ505" s="88"/>
      <c r="AK505" s="88"/>
      <c r="AL505" s="88"/>
      <c r="AM505" s="88"/>
      <c r="AN505" s="75"/>
      <c r="AO505" s="89"/>
      <c r="AP505" s="93"/>
      <c r="AQ505" s="84"/>
    </row>
    <row r="506" spans="2:43" ht="39.950000000000003" customHeight="1" thickTop="1" thickBot="1" x14ac:dyDescent="0.3">
      <c r="B506" s="78"/>
      <c r="C506" s="75"/>
      <c r="D506" s="75"/>
      <c r="E506" s="75"/>
      <c r="F506" s="10" t="str">
        <f>IF(Tabla1[[#This Row],[Nombre del Contrato]]="","",IF(VLOOKUP(Tabla1[[#This Row],[Nombre del Contrato]],Tabla3[],31,FALSE)="","#N/A",IFERROR(VLOOKUP(Tabla1[[#This Row],[Nombre del Contrato]],Tabla3[],31,FALSE),"#N/A")))</f>
        <v/>
      </c>
      <c r="G506" s="10" t="str">
        <f>IF(Tabla1[[#This Row],[Nombre del Contrato]]="","",IF(VLOOKUP(Tabla1[[#This Row],[Nombre del Contrato]],Tabla3[],20,FALSE)="","#N/A",IFERROR(VLOOKUP(Tabla1[[#This Row],[Nombre del Contrato]],Tabla3[],20,FALSE),"#N/A")))</f>
        <v/>
      </c>
      <c r="H506" s="47" t="str">
        <f>IF(Tabla1[[#This Row],[Nombre del Contrato]]="","",IF(VLOOKUP(Tabla1[[#This Row],[Nombre del Contrato]],Tabla3[],22,FALSE)="","#N/A",IFERROR(VLOOKUP(Tabla1[[#This Row],[Nombre del Contrato]],Tabla3[],22,FALSE),"#N/A")))</f>
        <v/>
      </c>
      <c r="I506" s="81"/>
      <c r="J506" s="81"/>
      <c r="K506" s="75"/>
      <c r="L506" s="10" t="str">
        <f>IF(Tabla1[[#This Row],[Nombre del Contrato]]="","",IF(VLOOKUP(Tabla1[[#This Row],[Nombre del Contrato]],Tabla3[],6,FALSE)="","#N/A",IFERROR(VLOOKUP(Tabla1[[#This Row],[Nombre del Contrato]],Tabla3[],6,FALSE),"#N/A")))</f>
        <v/>
      </c>
      <c r="M506" s="55" t="str">
        <f>IF(Tabla1[[#This Row],[Nombre del Contrato]]="","",IF(VLOOKUP(Tabla1[[#This Row],[Nombre del Contrato]],Tabla3[],19,FALSE)="","#N/A",IFERROR(VLOOKUP(Tabla1[[#This Row],[Nombre del Contrato]],Tabla3[],19,FALSE),"#N/A")))</f>
        <v/>
      </c>
      <c r="N506" s="75"/>
      <c r="O506" s="75"/>
      <c r="P506" s="75"/>
      <c r="Q506" s="75"/>
      <c r="R506" s="75"/>
      <c r="S506" s="75"/>
      <c r="T506" s="75"/>
      <c r="U506" s="75"/>
      <c r="V506" s="75"/>
      <c r="W506" s="75"/>
      <c r="X506" s="75"/>
      <c r="Y506" s="75"/>
      <c r="Z506" s="75"/>
      <c r="AA506" s="75"/>
      <c r="AB506" s="75"/>
      <c r="AC506" s="75"/>
      <c r="AD506" s="75" t="str">
        <f>IF(SUM(Tabla1[[#This Row],[Primera Infancia]:[Adulto Mayor]])=0,"",SUM(Tabla1[[#This Row],[Primera Infancia]:[Adulto Mayor]]))</f>
        <v/>
      </c>
      <c r="AE506" s="75"/>
      <c r="AF506" s="75"/>
      <c r="AG506" s="10"/>
      <c r="AH506" s="10"/>
      <c r="AI506" s="88"/>
      <c r="AJ506" s="88"/>
      <c r="AK506" s="88"/>
      <c r="AL506" s="88"/>
      <c r="AM506" s="88"/>
      <c r="AN506" s="75"/>
      <c r="AO506" s="89"/>
      <c r="AP506" s="93"/>
      <c r="AQ506" s="84"/>
    </row>
    <row r="507" spans="2:43" ht="39.950000000000003" customHeight="1" thickTop="1" thickBot="1" x14ac:dyDescent="0.3">
      <c r="B507" s="78"/>
      <c r="C507" s="75"/>
      <c r="D507" s="75"/>
      <c r="E507" s="75"/>
      <c r="F507" s="10" t="str">
        <f>IF(Tabla1[[#This Row],[Nombre del Contrato]]="","",IF(VLOOKUP(Tabla1[[#This Row],[Nombre del Contrato]],Tabla3[],31,FALSE)="","#N/A",IFERROR(VLOOKUP(Tabla1[[#This Row],[Nombre del Contrato]],Tabla3[],31,FALSE),"#N/A")))</f>
        <v/>
      </c>
      <c r="G507" s="10" t="str">
        <f>IF(Tabla1[[#This Row],[Nombre del Contrato]]="","",IF(VLOOKUP(Tabla1[[#This Row],[Nombre del Contrato]],Tabla3[],20,FALSE)="","#N/A",IFERROR(VLOOKUP(Tabla1[[#This Row],[Nombre del Contrato]],Tabla3[],20,FALSE),"#N/A")))</f>
        <v/>
      </c>
      <c r="H507" s="47" t="str">
        <f>IF(Tabla1[[#This Row],[Nombre del Contrato]]="","",IF(VLOOKUP(Tabla1[[#This Row],[Nombre del Contrato]],Tabla3[],22,FALSE)="","#N/A",IFERROR(VLOOKUP(Tabla1[[#This Row],[Nombre del Contrato]],Tabla3[],22,FALSE),"#N/A")))</f>
        <v/>
      </c>
      <c r="I507" s="81"/>
      <c r="J507" s="81"/>
      <c r="K507" s="75"/>
      <c r="L507" s="10" t="str">
        <f>IF(Tabla1[[#This Row],[Nombre del Contrato]]="","",IF(VLOOKUP(Tabla1[[#This Row],[Nombre del Contrato]],Tabla3[],6,FALSE)="","#N/A",IFERROR(VLOOKUP(Tabla1[[#This Row],[Nombre del Contrato]],Tabla3[],6,FALSE),"#N/A")))</f>
        <v/>
      </c>
      <c r="M507" s="55" t="str">
        <f>IF(Tabla1[[#This Row],[Nombre del Contrato]]="","",IF(VLOOKUP(Tabla1[[#This Row],[Nombre del Contrato]],Tabla3[],19,FALSE)="","#N/A",IFERROR(VLOOKUP(Tabla1[[#This Row],[Nombre del Contrato]],Tabla3[],19,FALSE),"#N/A")))</f>
        <v/>
      </c>
      <c r="N507" s="75"/>
      <c r="O507" s="75"/>
      <c r="P507" s="75"/>
      <c r="Q507" s="75"/>
      <c r="R507" s="75"/>
      <c r="S507" s="75"/>
      <c r="T507" s="75"/>
      <c r="U507" s="75"/>
      <c r="V507" s="75"/>
      <c r="W507" s="75"/>
      <c r="X507" s="75"/>
      <c r="Y507" s="75"/>
      <c r="Z507" s="75"/>
      <c r="AA507" s="75"/>
      <c r="AB507" s="75"/>
      <c r="AC507" s="75"/>
      <c r="AD507" s="75" t="str">
        <f>IF(SUM(Tabla1[[#This Row],[Primera Infancia]:[Adulto Mayor]])=0,"",SUM(Tabla1[[#This Row],[Primera Infancia]:[Adulto Mayor]]))</f>
        <v/>
      </c>
      <c r="AE507" s="75"/>
      <c r="AF507" s="75"/>
      <c r="AG507" s="10"/>
      <c r="AH507" s="10"/>
      <c r="AI507" s="88"/>
      <c r="AJ507" s="88"/>
      <c r="AK507" s="88"/>
      <c r="AL507" s="88"/>
      <c r="AM507" s="88"/>
      <c r="AN507" s="75"/>
      <c r="AO507" s="89"/>
      <c r="AP507" s="93"/>
      <c r="AQ507" s="84"/>
    </row>
    <row r="508" spans="2:43" ht="39.950000000000003" customHeight="1" thickTop="1" thickBot="1" x14ac:dyDescent="0.3">
      <c r="B508" s="78"/>
      <c r="C508" s="75"/>
      <c r="D508" s="75"/>
      <c r="E508" s="75"/>
      <c r="F508" s="10" t="str">
        <f>IF(Tabla1[[#This Row],[Nombre del Contrato]]="","",IF(VLOOKUP(Tabla1[[#This Row],[Nombre del Contrato]],Tabla3[],31,FALSE)="","#N/A",IFERROR(VLOOKUP(Tabla1[[#This Row],[Nombre del Contrato]],Tabla3[],31,FALSE),"#N/A")))</f>
        <v/>
      </c>
      <c r="G508" s="10" t="str">
        <f>IF(Tabla1[[#This Row],[Nombre del Contrato]]="","",IF(VLOOKUP(Tabla1[[#This Row],[Nombre del Contrato]],Tabla3[],20,FALSE)="","#N/A",IFERROR(VLOOKUP(Tabla1[[#This Row],[Nombre del Contrato]],Tabla3[],20,FALSE),"#N/A")))</f>
        <v/>
      </c>
      <c r="H508" s="47" t="str">
        <f>IF(Tabla1[[#This Row],[Nombre del Contrato]]="","",IF(VLOOKUP(Tabla1[[#This Row],[Nombre del Contrato]],Tabla3[],22,FALSE)="","#N/A",IFERROR(VLOOKUP(Tabla1[[#This Row],[Nombre del Contrato]],Tabla3[],22,FALSE),"#N/A")))</f>
        <v/>
      </c>
      <c r="I508" s="81"/>
      <c r="J508" s="81"/>
      <c r="K508" s="75"/>
      <c r="L508" s="10" t="str">
        <f>IF(Tabla1[[#This Row],[Nombre del Contrato]]="","",IF(VLOOKUP(Tabla1[[#This Row],[Nombre del Contrato]],Tabla3[],6,FALSE)="","#N/A",IFERROR(VLOOKUP(Tabla1[[#This Row],[Nombre del Contrato]],Tabla3[],6,FALSE),"#N/A")))</f>
        <v/>
      </c>
      <c r="M508" s="55" t="str">
        <f>IF(Tabla1[[#This Row],[Nombre del Contrato]]="","",IF(VLOOKUP(Tabla1[[#This Row],[Nombre del Contrato]],Tabla3[],19,FALSE)="","#N/A",IFERROR(VLOOKUP(Tabla1[[#This Row],[Nombre del Contrato]],Tabla3[],19,FALSE),"#N/A")))</f>
        <v/>
      </c>
      <c r="N508" s="75"/>
      <c r="O508" s="75"/>
      <c r="P508" s="75"/>
      <c r="Q508" s="75"/>
      <c r="R508" s="75"/>
      <c r="S508" s="75"/>
      <c r="T508" s="75"/>
      <c r="U508" s="75"/>
      <c r="V508" s="75"/>
      <c r="W508" s="75"/>
      <c r="X508" s="75"/>
      <c r="Y508" s="75"/>
      <c r="Z508" s="75"/>
      <c r="AA508" s="75"/>
      <c r="AB508" s="75"/>
      <c r="AC508" s="75"/>
      <c r="AD508" s="75" t="str">
        <f>IF(SUM(Tabla1[[#This Row],[Primera Infancia]:[Adulto Mayor]])=0,"",SUM(Tabla1[[#This Row],[Primera Infancia]:[Adulto Mayor]]))</f>
        <v/>
      </c>
      <c r="AE508" s="75"/>
      <c r="AF508" s="75"/>
      <c r="AG508" s="10"/>
      <c r="AH508" s="10"/>
      <c r="AI508" s="88"/>
      <c r="AJ508" s="88"/>
      <c r="AK508" s="88"/>
      <c r="AL508" s="88"/>
      <c r="AM508" s="88"/>
      <c r="AN508" s="75"/>
      <c r="AO508" s="89"/>
      <c r="AP508" s="93"/>
      <c r="AQ508" s="84"/>
    </row>
    <row r="509" spans="2:43" ht="39.950000000000003" customHeight="1" thickTop="1" thickBot="1" x14ac:dyDescent="0.3">
      <c r="B509" s="78"/>
      <c r="C509" s="75"/>
      <c r="D509" s="75"/>
      <c r="E509" s="75"/>
      <c r="F509" s="10" t="str">
        <f>IF(Tabla1[[#This Row],[Nombre del Contrato]]="","",IF(VLOOKUP(Tabla1[[#This Row],[Nombre del Contrato]],Tabla3[],31,FALSE)="","#N/A",IFERROR(VLOOKUP(Tabla1[[#This Row],[Nombre del Contrato]],Tabla3[],31,FALSE),"#N/A")))</f>
        <v/>
      </c>
      <c r="G509" s="10" t="str">
        <f>IF(Tabla1[[#This Row],[Nombre del Contrato]]="","",IF(VLOOKUP(Tabla1[[#This Row],[Nombre del Contrato]],Tabla3[],20,FALSE)="","#N/A",IFERROR(VLOOKUP(Tabla1[[#This Row],[Nombre del Contrato]],Tabla3[],20,FALSE),"#N/A")))</f>
        <v/>
      </c>
      <c r="H509" s="47" t="str">
        <f>IF(Tabla1[[#This Row],[Nombre del Contrato]]="","",IF(VLOOKUP(Tabla1[[#This Row],[Nombre del Contrato]],Tabla3[],22,FALSE)="","#N/A",IFERROR(VLOOKUP(Tabla1[[#This Row],[Nombre del Contrato]],Tabla3[],22,FALSE),"#N/A")))</f>
        <v/>
      </c>
      <c r="I509" s="81"/>
      <c r="J509" s="81"/>
      <c r="K509" s="75"/>
      <c r="L509" s="10" t="str">
        <f>IF(Tabla1[[#This Row],[Nombre del Contrato]]="","",IF(VLOOKUP(Tabla1[[#This Row],[Nombre del Contrato]],Tabla3[],6,FALSE)="","#N/A",IFERROR(VLOOKUP(Tabla1[[#This Row],[Nombre del Contrato]],Tabla3[],6,FALSE),"#N/A")))</f>
        <v/>
      </c>
      <c r="M509" s="55" t="str">
        <f>IF(Tabla1[[#This Row],[Nombre del Contrato]]="","",IF(VLOOKUP(Tabla1[[#This Row],[Nombre del Contrato]],Tabla3[],19,FALSE)="","#N/A",IFERROR(VLOOKUP(Tabla1[[#This Row],[Nombre del Contrato]],Tabla3[],19,FALSE),"#N/A")))</f>
        <v/>
      </c>
      <c r="N509" s="75"/>
      <c r="O509" s="75"/>
      <c r="P509" s="75"/>
      <c r="Q509" s="75"/>
      <c r="R509" s="75"/>
      <c r="S509" s="75"/>
      <c r="T509" s="75"/>
      <c r="U509" s="75"/>
      <c r="V509" s="75"/>
      <c r="W509" s="75"/>
      <c r="X509" s="75"/>
      <c r="Y509" s="75"/>
      <c r="Z509" s="75"/>
      <c r="AA509" s="75"/>
      <c r="AB509" s="75"/>
      <c r="AC509" s="75"/>
      <c r="AD509" s="75" t="str">
        <f>IF(SUM(Tabla1[[#This Row],[Primera Infancia]:[Adulto Mayor]])=0,"",SUM(Tabla1[[#This Row],[Primera Infancia]:[Adulto Mayor]]))</f>
        <v/>
      </c>
      <c r="AE509" s="75"/>
      <c r="AF509" s="75"/>
      <c r="AG509" s="10"/>
      <c r="AH509" s="10"/>
      <c r="AI509" s="88"/>
      <c r="AJ509" s="88"/>
      <c r="AK509" s="88"/>
      <c r="AL509" s="88"/>
      <c r="AM509" s="88"/>
      <c r="AN509" s="75"/>
      <c r="AO509" s="89"/>
      <c r="AP509" s="93"/>
      <c r="AQ509" s="84"/>
    </row>
    <row r="510" spans="2:43" ht="39.950000000000003" customHeight="1" thickTop="1" thickBot="1" x14ac:dyDescent="0.3">
      <c r="B510" s="78"/>
      <c r="C510" s="75"/>
      <c r="D510" s="75"/>
      <c r="E510" s="75"/>
      <c r="F510" s="10" t="str">
        <f>IF(Tabla1[[#This Row],[Nombre del Contrato]]="","",IF(VLOOKUP(Tabla1[[#This Row],[Nombre del Contrato]],Tabla3[],31,FALSE)="","#N/A",IFERROR(VLOOKUP(Tabla1[[#This Row],[Nombre del Contrato]],Tabla3[],31,FALSE),"#N/A")))</f>
        <v/>
      </c>
      <c r="G510" s="10" t="str">
        <f>IF(Tabla1[[#This Row],[Nombre del Contrato]]="","",IF(VLOOKUP(Tabla1[[#This Row],[Nombre del Contrato]],Tabla3[],20,FALSE)="","#N/A",IFERROR(VLOOKUP(Tabla1[[#This Row],[Nombre del Contrato]],Tabla3[],20,FALSE),"#N/A")))</f>
        <v/>
      </c>
      <c r="H510" s="47" t="str">
        <f>IF(Tabla1[[#This Row],[Nombre del Contrato]]="","",IF(VLOOKUP(Tabla1[[#This Row],[Nombre del Contrato]],Tabla3[],22,FALSE)="","#N/A",IFERROR(VLOOKUP(Tabla1[[#This Row],[Nombre del Contrato]],Tabla3[],22,FALSE),"#N/A")))</f>
        <v/>
      </c>
      <c r="I510" s="81"/>
      <c r="J510" s="81"/>
      <c r="K510" s="75"/>
      <c r="L510" s="10" t="str">
        <f>IF(Tabla1[[#This Row],[Nombre del Contrato]]="","",IF(VLOOKUP(Tabla1[[#This Row],[Nombre del Contrato]],Tabla3[],6,FALSE)="","#N/A",IFERROR(VLOOKUP(Tabla1[[#This Row],[Nombre del Contrato]],Tabla3[],6,FALSE),"#N/A")))</f>
        <v/>
      </c>
      <c r="M510" s="55" t="str">
        <f>IF(Tabla1[[#This Row],[Nombre del Contrato]]="","",IF(VLOOKUP(Tabla1[[#This Row],[Nombre del Contrato]],Tabla3[],19,FALSE)="","#N/A",IFERROR(VLOOKUP(Tabla1[[#This Row],[Nombre del Contrato]],Tabla3[],19,FALSE),"#N/A")))</f>
        <v/>
      </c>
      <c r="N510" s="75"/>
      <c r="O510" s="75"/>
      <c r="P510" s="75"/>
      <c r="Q510" s="75"/>
      <c r="R510" s="75"/>
      <c r="S510" s="75"/>
      <c r="T510" s="75"/>
      <c r="U510" s="75"/>
      <c r="V510" s="75"/>
      <c r="W510" s="75"/>
      <c r="X510" s="75"/>
      <c r="Y510" s="75"/>
      <c r="Z510" s="75"/>
      <c r="AA510" s="75"/>
      <c r="AB510" s="75"/>
      <c r="AC510" s="75"/>
      <c r="AD510" s="75" t="str">
        <f>IF(SUM(Tabla1[[#This Row],[Primera Infancia]:[Adulto Mayor]])=0,"",SUM(Tabla1[[#This Row],[Primera Infancia]:[Adulto Mayor]]))</f>
        <v/>
      </c>
      <c r="AE510" s="75"/>
      <c r="AF510" s="75"/>
      <c r="AG510" s="10"/>
      <c r="AH510" s="10"/>
      <c r="AI510" s="88"/>
      <c r="AJ510" s="88"/>
      <c r="AK510" s="88"/>
      <c r="AL510" s="88"/>
      <c r="AM510" s="88"/>
      <c r="AN510" s="75"/>
      <c r="AO510" s="89"/>
      <c r="AP510" s="93"/>
      <c r="AQ510" s="84"/>
    </row>
    <row r="511" spans="2:43" ht="39.950000000000003" customHeight="1" thickTop="1" thickBot="1" x14ac:dyDescent="0.3">
      <c r="B511" s="78"/>
      <c r="C511" s="75"/>
      <c r="D511" s="75"/>
      <c r="E511" s="75"/>
      <c r="F511" s="10" t="str">
        <f>IF(Tabla1[[#This Row],[Nombre del Contrato]]="","",IF(VLOOKUP(Tabla1[[#This Row],[Nombre del Contrato]],Tabla3[],31,FALSE)="","#N/A",IFERROR(VLOOKUP(Tabla1[[#This Row],[Nombre del Contrato]],Tabla3[],31,FALSE),"#N/A")))</f>
        <v/>
      </c>
      <c r="G511" s="10" t="str">
        <f>IF(Tabla1[[#This Row],[Nombre del Contrato]]="","",IF(VLOOKUP(Tabla1[[#This Row],[Nombre del Contrato]],Tabla3[],20,FALSE)="","#N/A",IFERROR(VLOOKUP(Tabla1[[#This Row],[Nombre del Contrato]],Tabla3[],20,FALSE),"#N/A")))</f>
        <v/>
      </c>
      <c r="H511" s="47" t="str">
        <f>IF(Tabla1[[#This Row],[Nombre del Contrato]]="","",IF(VLOOKUP(Tabla1[[#This Row],[Nombre del Contrato]],Tabla3[],22,FALSE)="","#N/A",IFERROR(VLOOKUP(Tabla1[[#This Row],[Nombre del Contrato]],Tabla3[],22,FALSE),"#N/A")))</f>
        <v/>
      </c>
      <c r="I511" s="81"/>
      <c r="J511" s="81"/>
      <c r="K511" s="75"/>
      <c r="L511" s="10" t="str">
        <f>IF(Tabla1[[#This Row],[Nombre del Contrato]]="","",IF(VLOOKUP(Tabla1[[#This Row],[Nombre del Contrato]],Tabla3[],6,FALSE)="","#N/A",IFERROR(VLOOKUP(Tabla1[[#This Row],[Nombre del Contrato]],Tabla3[],6,FALSE),"#N/A")))</f>
        <v/>
      </c>
      <c r="M511" s="55" t="str">
        <f>IF(Tabla1[[#This Row],[Nombre del Contrato]]="","",IF(VLOOKUP(Tabla1[[#This Row],[Nombre del Contrato]],Tabla3[],19,FALSE)="","#N/A",IFERROR(VLOOKUP(Tabla1[[#This Row],[Nombre del Contrato]],Tabla3[],19,FALSE),"#N/A")))</f>
        <v/>
      </c>
      <c r="N511" s="75"/>
      <c r="O511" s="75"/>
      <c r="P511" s="75"/>
      <c r="Q511" s="75"/>
      <c r="R511" s="75"/>
      <c r="S511" s="75"/>
      <c r="T511" s="75"/>
      <c r="U511" s="75"/>
      <c r="V511" s="75"/>
      <c r="W511" s="75"/>
      <c r="X511" s="75"/>
      <c r="Y511" s="75"/>
      <c r="Z511" s="75"/>
      <c r="AA511" s="75"/>
      <c r="AB511" s="75"/>
      <c r="AC511" s="75"/>
      <c r="AD511" s="75" t="str">
        <f>IF(SUM(Tabla1[[#This Row],[Primera Infancia]:[Adulto Mayor]])=0,"",SUM(Tabla1[[#This Row],[Primera Infancia]:[Adulto Mayor]]))</f>
        <v/>
      </c>
      <c r="AE511" s="75"/>
      <c r="AF511" s="75"/>
      <c r="AG511" s="10"/>
      <c r="AH511" s="10"/>
      <c r="AI511" s="88"/>
      <c r="AJ511" s="88"/>
      <c r="AK511" s="88"/>
      <c r="AL511" s="88"/>
      <c r="AM511" s="88"/>
      <c r="AN511" s="75"/>
      <c r="AO511" s="89"/>
      <c r="AP511" s="93"/>
      <c r="AQ511" s="84"/>
    </row>
    <row r="512" spans="2:43" ht="39.950000000000003" customHeight="1" thickTop="1" thickBot="1" x14ac:dyDescent="0.3">
      <c r="B512" s="78"/>
      <c r="C512" s="75"/>
      <c r="D512" s="75"/>
      <c r="E512" s="75"/>
      <c r="F512" s="10" t="str">
        <f>IF(Tabla1[[#This Row],[Nombre del Contrato]]="","",IF(VLOOKUP(Tabla1[[#This Row],[Nombre del Contrato]],Tabla3[],31,FALSE)="","#N/A",IFERROR(VLOOKUP(Tabla1[[#This Row],[Nombre del Contrato]],Tabla3[],31,FALSE),"#N/A")))</f>
        <v/>
      </c>
      <c r="G512" s="10" t="str">
        <f>IF(Tabla1[[#This Row],[Nombre del Contrato]]="","",IF(VLOOKUP(Tabla1[[#This Row],[Nombre del Contrato]],Tabla3[],20,FALSE)="","#N/A",IFERROR(VLOOKUP(Tabla1[[#This Row],[Nombre del Contrato]],Tabla3[],20,FALSE),"#N/A")))</f>
        <v/>
      </c>
      <c r="H512" s="47" t="str">
        <f>IF(Tabla1[[#This Row],[Nombre del Contrato]]="","",IF(VLOOKUP(Tabla1[[#This Row],[Nombre del Contrato]],Tabla3[],22,FALSE)="","#N/A",IFERROR(VLOOKUP(Tabla1[[#This Row],[Nombre del Contrato]],Tabla3[],22,FALSE),"#N/A")))</f>
        <v/>
      </c>
      <c r="I512" s="81"/>
      <c r="J512" s="81"/>
      <c r="K512" s="75"/>
      <c r="L512" s="10" t="str">
        <f>IF(Tabla1[[#This Row],[Nombre del Contrato]]="","",IF(VLOOKUP(Tabla1[[#This Row],[Nombre del Contrato]],Tabla3[],6,FALSE)="","#N/A",IFERROR(VLOOKUP(Tabla1[[#This Row],[Nombre del Contrato]],Tabla3[],6,FALSE),"#N/A")))</f>
        <v/>
      </c>
      <c r="M512" s="55" t="str">
        <f>IF(Tabla1[[#This Row],[Nombre del Contrato]]="","",IF(VLOOKUP(Tabla1[[#This Row],[Nombre del Contrato]],Tabla3[],19,FALSE)="","#N/A",IFERROR(VLOOKUP(Tabla1[[#This Row],[Nombre del Contrato]],Tabla3[],19,FALSE),"#N/A")))</f>
        <v/>
      </c>
      <c r="N512" s="75"/>
      <c r="O512" s="75"/>
      <c r="P512" s="75"/>
      <c r="Q512" s="75"/>
      <c r="R512" s="75"/>
      <c r="S512" s="75"/>
      <c r="T512" s="75"/>
      <c r="U512" s="75"/>
      <c r="V512" s="75"/>
      <c r="W512" s="75"/>
      <c r="X512" s="75"/>
      <c r="Y512" s="75"/>
      <c r="Z512" s="75"/>
      <c r="AA512" s="75"/>
      <c r="AB512" s="75"/>
      <c r="AC512" s="75"/>
      <c r="AD512" s="75" t="str">
        <f>IF(SUM(Tabla1[[#This Row],[Primera Infancia]:[Adulto Mayor]])=0,"",SUM(Tabla1[[#This Row],[Primera Infancia]:[Adulto Mayor]]))</f>
        <v/>
      </c>
      <c r="AE512" s="75"/>
      <c r="AF512" s="75"/>
      <c r="AG512" s="10"/>
      <c r="AH512" s="10"/>
      <c r="AI512" s="88"/>
      <c r="AJ512" s="88"/>
      <c r="AK512" s="88"/>
      <c r="AL512" s="88"/>
      <c r="AM512" s="88"/>
      <c r="AN512" s="75"/>
      <c r="AO512" s="89"/>
      <c r="AP512" s="93"/>
      <c r="AQ512" s="84"/>
    </row>
    <row r="513" spans="2:43" ht="39.950000000000003" customHeight="1" thickTop="1" thickBot="1" x14ac:dyDescent="0.3">
      <c r="B513" s="78"/>
      <c r="C513" s="75"/>
      <c r="D513" s="75"/>
      <c r="E513" s="75"/>
      <c r="F513" s="10" t="str">
        <f>IF(Tabla1[[#This Row],[Nombre del Contrato]]="","",IF(VLOOKUP(Tabla1[[#This Row],[Nombre del Contrato]],Tabla3[],31,FALSE)="","#N/A",IFERROR(VLOOKUP(Tabla1[[#This Row],[Nombre del Contrato]],Tabla3[],31,FALSE),"#N/A")))</f>
        <v/>
      </c>
      <c r="G513" s="10" t="str">
        <f>IF(Tabla1[[#This Row],[Nombre del Contrato]]="","",IF(VLOOKUP(Tabla1[[#This Row],[Nombre del Contrato]],Tabla3[],20,FALSE)="","#N/A",IFERROR(VLOOKUP(Tabla1[[#This Row],[Nombre del Contrato]],Tabla3[],20,FALSE),"#N/A")))</f>
        <v/>
      </c>
      <c r="H513" s="47" t="str">
        <f>IF(Tabla1[[#This Row],[Nombre del Contrato]]="","",IF(VLOOKUP(Tabla1[[#This Row],[Nombre del Contrato]],Tabla3[],22,FALSE)="","#N/A",IFERROR(VLOOKUP(Tabla1[[#This Row],[Nombre del Contrato]],Tabla3[],22,FALSE),"#N/A")))</f>
        <v/>
      </c>
      <c r="I513" s="81"/>
      <c r="J513" s="81"/>
      <c r="K513" s="75"/>
      <c r="L513" s="10" t="str">
        <f>IF(Tabla1[[#This Row],[Nombre del Contrato]]="","",IF(VLOOKUP(Tabla1[[#This Row],[Nombre del Contrato]],Tabla3[],6,FALSE)="","#N/A",IFERROR(VLOOKUP(Tabla1[[#This Row],[Nombre del Contrato]],Tabla3[],6,FALSE),"#N/A")))</f>
        <v/>
      </c>
      <c r="M513" s="55" t="str">
        <f>IF(Tabla1[[#This Row],[Nombre del Contrato]]="","",IF(VLOOKUP(Tabla1[[#This Row],[Nombre del Contrato]],Tabla3[],19,FALSE)="","#N/A",IFERROR(VLOOKUP(Tabla1[[#This Row],[Nombre del Contrato]],Tabla3[],19,FALSE),"#N/A")))</f>
        <v/>
      </c>
      <c r="N513" s="75"/>
      <c r="O513" s="75"/>
      <c r="P513" s="75"/>
      <c r="Q513" s="75"/>
      <c r="R513" s="75"/>
      <c r="S513" s="75"/>
      <c r="T513" s="75"/>
      <c r="U513" s="75"/>
      <c r="V513" s="75"/>
      <c r="W513" s="75"/>
      <c r="X513" s="75"/>
      <c r="Y513" s="75"/>
      <c r="Z513" s="75"/>
      <c r="AA513" s="75"/>
      <c r="AB513" s="75"/>
      <c r="AC513" s="75"/>
      <c r="AD513" s="75" t="str">
        <f>IF(SUM(Tabla1[[#This Row],[Primera Infancia]:[Adulto Mayor]])=0,"",SUM(Tabla1[[#This Row],[Primera Infancia]:[Adulto Mayor]]))</f>
        <v/>
      </c>
      <c r="AE513" s="75"/>
      <c r="AF513" s="75"/>
      <c r="AG513" s="10"/>
      <c r="AH513" s="10"/>
      <c r="AI513" s="88"/>
      <c r="AJ513" s="88"/>
      <c r="AK513" s="88"/>
      <c r="AL513" s="88"/>
      <c r="AM513" s="88"/>
      <c r="AN513" s="75"/>
      <c r="AO513" s="89"/>
      <c r="AP513" s="93"/>
      <c r="AQ513" s="84"/>
    </row>
    <row r="514" spans="2:43" ht="39.950000000000003" customHeight="1" thickTop="1" thickBot="1" x14ac:dyDescent="0.3">
      <c r="B514" s="78"/>
      <c r="C514" s="75"/>
      <c r="D514" s="75"/>
      <c r="E514" s="75"/>
      <c r="F514" s="10" t="str">
        <f>IF(Tabla1[[#This Row],[Nombre del Contrato]]="","",IF(VLOOKUP(Tabla1[[#This Row],[Nombre del Contrato]],Tabla3[],31,FALSE)="","#N/A",IFERROR(VLOOKUP(Tabla1[[#This Row],[Nombre del Contrato]],Tabla3[],31,FALSE),"#N/A")))</f>
        <v/>
      </c>
      <c r="G514" s="10" t="str">
        <f>IF(Tabla1[[#This Row],[Nombre del Contrato]]="","",IF(VLOOKUP(Tabla1[[#This Row],[Nombre del Contrato]],Tabla3[],20,FALSE)="","#N/A",IFERROR(VLOOKUP(Tabla1[[#This Row],[Nombre del Contrato]],Tabla3[],20,FALSE),"#N/A")))</f>
        <v/>
      </c>
      <c r="H514" s="47" t="str">
        <f>IF(Tabla1[[#This Row],[Nombre del Contrato]]="","",IF(VLOOKUP(Tabla1[[#This Row],[Nombre del Contrato]],Tabla3[],22,FALSE)="","#N/A",IFERROR(VLOOKUP(Tabla1[[#This Row],[Nombre del Contrato]],Tabla3[],22,FALSE),"#N/A")))</f>
        <v/>
      </c>
      <c r="I514" s="81"/>
      <c r="J514" s="81"/>
      <c r="K514" s="75"/>
      <c r="L514" s="10" t="str">
        <f>IF(Tabla1[[#This Row],[Nombre del Contrato]]="","",IF(VLOOKUP(Tabla1[[#This Row],[Nombre del Contrato]],Tabla3[],6,FALSE)="","#N/A",IFERROR(VLOOKUP(Tabla1[[#This Row],[Nombre del Contrato]],Tabla3[],6,FALSE),"#N/A")))</f>
        <v/>
      </c>
      <c r="M514" s="55" t="str">
        <f>IF(Tabla1[[#This Row],[Nombre del Contrato]]="","",IF(VLOOKUP(Tabla1[[#This Row],[Nombre del Contrato]],Tabla3[],19,FALSE)="","#N/A",IFERROR(VLOOKUP(Tabla1[[#This Row],[Nombre del Contrato]],Tabla3[],19,FALSE),"#N/A")))</f>
        <v/>
      </c>
      <c r="N514" s="75"/>
      <c r="O514" s="75"/>
      <c r="P514" s="75"/>
      <c r="Q514" s="75"/>
      <c r="R514" s="75"/>
      <c r="S514" s="75"/>
      <c r="T514" s="75"/>
      <c r="U514" s="75"/>
      <c r="V514" s="75"/>
      <c r="W514" s="75"/>
      <c r="X514" s="75"/>
      <c r="Y514" s="75"/>
      <c r="Z514" s="75"/>
      <c r="AA514" s="75"/>
      <c r="AB514" s="75"/>
      <c r="AC514" s="75"/>
      <c r="AD514" s="75" t="str">
        <f>IF(SUM(Tabla1[[#This Row],[Primera Infancia]:[Adulto Mayor]])=0,"",SUM(Tabla1[[#This Row],[Primera Infancia]:[Adulto Mayor]]))</f>
        <v/>
      </c>
      <c r="AE514" s="75"/>
      <c r="AF514" s="75"/>
      <c r="AG514" s="10"/>
      <c r="AH514" s="10"/>
      <c r="AI514" s="88"/>
      <c r="AJ514" s="88"/>
      <c r="AK514" s="88"/>
      <c r="AL514" s="88"/>
      <c r="AM514" s="88"/>
      <c r="AN514" s="75"/>
      <c r="AO514" s="89"/>
      <c r="AP514" s="93"/>
      <c r="AQ514" s="84"/>
    </row>
    <row r="515" spans="2:43" ht="39.950000000000003" customHeight="1" thickTop="1" thickBot="1" x14ac:dyDescent="0.3">
      <c r="B515" s="78"/>
      <c r="C515" s="75"/>
      <c r="D515" s="75"/>
      <c r="E515" s="75"/>
      <c r="F515" s="10" t="str">
        <f>IF(Tabla1[[#This Row],[Nombre del Contrato]]="","",IF(VLOOKUP(Tabla1[[#This Row],[Nombre del Contrato]],Tabla3[],31,FALSE)="","#N/A",IFERROR(VLOOKUP(Tabla1[[#This Row],[Nombre del Contrato]],Tabla3[],31,FALSE),"#N/A")))</f>
        <v/>
      </c>
      <c r="G515" s="10" t="str">
        <f>IF(Tabla1[[#This Row],[Nombre del Contrato]]="","",IF(VLOOKUP(Tabla1[[#This Row],[Nombre del Contrato]],Tabla3[],20,FALSE)="","#N/A",IFERROR(VLOOKUP(Tabla1[[#This Row],[Nombre del Contrato]],Tabla3[],20,FALSE),"#N/A")))</f>
        <v/>
      </c>
      <c r="H515" s="47" t="str">
        <f>IF(Tabla1[[#This Row],[Nombre del Contrato]]="","",IF(VLOOKUP(Tabla1[[#This Row],[Nombre del Contrato]],Tabla3[],22,FALSE)="","#N/A",IFERROR(VLOOKUP(Tabla1[[#This Row],[Nombre del Contrato]],Tabla3[],22,FALSE),"#N/A")))</f>
        <v/>
      </c>
      <c r="I515" s="81"/>
      <c r="J515" s="81"/>
      <c r="K515" s="75"/>
      <c r="L515" s="10" t="str">
        <f>IF(Tabla1[[#This Row],[Nombre del Contrato]]="","",IF(VLOOKUP(Tabla1[[#This Row],[Nombre del Contrato]],Tabla3[],6,FALSE)="","#N/A",IFERROR(VLOOKUP(Tabla1[[#This Row],[Nombre del Contrato]],Tabla3[],6,FALSE),"#N/A")))</f>
        <v/>
      </c>
      <c r="M515" s="55" t="str">
        <f>IF(Tabla1[[#This Row],[Nombre del Contrato]]="","",IF(VLOOKUP(Tabla1[[#This Row],[Nombre del Contrato]],Tabla3[],19,FALSE)="","#N/A",IFERROR(VLOOKUP(Tabla1[[#This Row],[Nombre del Contrato]],Tabla3[],19,FALSE),"#N/A")))</f>
        <v/>
      </c>
      <c r="N515" s="75"/>
      <c r="O515" s="75"/>
      <c r="P515" s="75"/>
      <c r="Q515" s="75"/>
      <c r="R515" s="75"/>
      <c r="S515" s="75"/>
      <c r="T515" s="75"/>
      <c r="U515" s="75"/>
      <c r="V515" s="75"/>
      <c r="W515" s="75"/>
      <c r="X515" s="75"/>
      <c r="Y515" s="75"/>
      <c r="Z515" s="75"/>
      <c r="AA515" s="75"/>
      <c r="AB515" s="75"/>
      <c r="AC515" s="75"/>
      <c r="AD515" s="75" t="str">
        <f>IF(SUM(Tabla1[[#This Row],[Primera Infancia]:[Adulto Mayor]])=0,"",SUM(Tabla1[[#This Row],[Primera Infancia]:[Adulto Mayor]]))</f>
        <v/>
      </c>
      <c r="AE515" s="75"/>
      <c r="AF515" s="75"/>
      <c r="AG515" s="10"/>
      <c r="AH515" s="10"/>
      <c r="AI515" s="88"/>
      <c r="AJ515" s="88"/>
      <c r="AK515" s="88"/>
      <c r="AL515" s="88"/>
      <c r="AM515" s="88"/>
      <c r="AN515" s="75"/>
      <c r="AO515" s="89"/>
      <c r="AP515" s="93"/>
      <c r="AQ515" s="84"/>
    </row>
    <row r="516" spans="2:43" ht="39.950000000000003" customHeight="1" thickTop="1" thickBot="1" x14ac:dyDescent="0.3">
      <c r="B516" s="78"/>
      <c r="C516" s="75"/>
      <c r="D516" s="75"/>
      <c r="E516" s="75"/>
      <c r="F516" s="10" t="str">
        <f>IF(Tabla1[[#This Row],[Nombre del Contrato]]="","",IF(VLOOKUP(Tabla1[[#This Row],[Nombre del Contrato]],Tabla3[],31,FALSE)="","#N/A",IFERROR(VLOOKUP(Tabla1[[#This Row],[Nombre del Contrato]],Tabla3[],31,FALSE),"#N/A")))</f>
        <v/>
      </c>
      <c r="G516" s="10" t="str">
        <f>IF(Tabla1[[#This Row],[Nombre del Contrato]]="","",IF(VLOOKUP(Tabla1[[#This Row],[Nombre del Contrato]],Tabla3[],20,FALSE)="","#N/A",IFERROR(VLOOKUP(Tabla1[[#This Row],[Nombre del Contrato]],Tabla3[],20,FALSE),"#N/A")))</f>
        <v/>
      </c>
      <c r="H516" s="47" t="str">
        <f>IF(Tabla1[[#This Row],[Nombre del Contrato]]="","",IF(VLOOKUP(Tabla1[[#This Row],[Nombre del Contrato]],Tabla3[],22,FALSE)="","#N/A",IFERROR(VLOOKUP(Tabla1[[#This Row],[Nombre del Contrato]],Tabla3[],22,FALSE),"#N/A")))</f>
        <v/>
      </c>
      <c r="I516" s="81"/>
      <c r="J516" s="81"/>
      <c r="K516" s="75"/>
      <c r="L516" s="10" t="str">
        <f>IF(Tabla1[[#This Row],[Nombre del Contrato]]="","",IF(VLOOKUP(Tabla1[[#This Row],[Nombre del Contrato]],Tabla3[],6,FALSE)="","#N/A",IFERROR(VLOOKUP(Tabla1[[#This Row],[Nombre del Contrato]],Tabla3[],6,FALSE),"#N/A")))</f>
        <v/>
      </c>
      <c r="M516" s="55" t="str">
        <f>IF(Tabla1[[#This Row],[Nombre del Contrato]]="","",IF(VLOOKUP(Tabla1[[#This Row],[Nombre del Contrato]],Tabla3[],19,FALSE)="","#N/A",IFERROR(VLOOKUP(Tabla1[[#This Row],[Nombre del Contrato]],Tabla3[],19,FALSE),"#N/A")))</f>
        <v/>
      </c>
      <c r="N516" s="75"/>
      <c r="O516" s="75"/>
      <c r="P516" s="75"/>
      <c r="Q516" s="75"/>
      <c r="R516" s="75"/>
      <c r="S516" s="75"/>
      <c r="T516" s="75"/>
      <c r="U516" s="75"/>
      <c r="V516" s="75"/>
      <c r="W516" s="75"/>
      <c r="X516" s="75"/>
      <c r="Y516" s="75"/>
      <c r="Z516" s="75"/>
      <c r="AA516" s="75"/>
      <c r="AB516" s="75"/>
      <c r="AC516" s="75"/>
      <c r="AD516" s="75" t="str">
        <f>IF(SUM(Tabla1[[#This Row],[Primera Infancia]:[Adulto Mayor]])=0,"",SUM(Tabla1[[#This Row],[Primera Infancia]:[Adulto Mayor]]))</f>
        <v/>
      </c>
      <c r="AE516" s="75"/>
      <c r="AF516" s="75"/>
      <c r="AG516" s="10"/>
      <c r="AH516" s="10"/>
      <c r="AI516" s="88"/>
      <c r="AJ516" s="88"/>
      <c r="AK516" s="88"/>
      <c r="AL516" s="88"/>
      <c r="AM516" s="88"/>
      <c r="AN516" s="75"/>
      <c r="AO516" s="89"/>
      <c r="AP516" s="93"/>
      <c r="AQ516" s="84"/>
    </row>
    <row r="517" spans="2:43" ht="39.950000000000003" customHeight="1" thickTop="1" thickBot="1" x14ac:dyDescent="0.3">
      <c r="B517" s="78"/>
      <c r="C517" s="75"/>
      <c r="D517" s="75"/>
      <c r="E517" s="75"/>
      <c r="F517" s="10" t="str">
        <f>IF(Tabla1[[#This Row],[Nombre del Contrato]]="","",IF(VLOOKUP(Tabla1[[#This Row],[Nombre del Contrato]],Tabla3[],31,FALSE)="","#N/A",IFERROR(VLOOKUP(Tabla1[[#This Row],[Nombre del Contrato]],Tabla3[],31,FALSE),"#N/A")))</f>
        <v/>
      </c>
      <c r="G517" s="10" t="str">
        <f>IF(Tabla1[[#This Row],[Nombre del Contrato]]="","",IF(VLOOKUP(Tabla1[[#This Row],[Nombre del Contrato]],Tabla3[],20,FALSE)="","#N/A",IFERROR(VLOOKUP(Tabla1[[#This Row],[Nombre del Contrato]],Tabla3[],20,FALSE),"#N/A")))</f>
        <v/>
      </c>
      <c r="H517" s="47" t="str">
        <f>IF(Tabla1[[#This Row],[Nombre del Contrato]]="","",IF(VLOOKUP(Tabla1[[#This Row],[Nombre del Contrato]],Tabla3[],22,FALSE)="","#N/A",IFERROR(VLOOKUP(Tabla1[[#This Row],[Nombre del Contrato]],Tabla3[],22,FALSE),"#N/A")))</f>
        <v/>
      </c>
      <c r="I517" s="81"/>
      <c r="J517" s="81"/>
      <c r="K517" s="75"/>
      <c r="L517" s="10" t="str">
        <f>IF(Tabla1[[#This Row],[Nombre del Contrato]]="","",IF(VLOOKUP(Tabla1[[#This Row],[Nombre del Contrato]],Tabla3[],6,FALSE)="","#N/A",IFERROR(VLOOKUP(Tabla1[[#This Row],[Nombre del Contrato]],Tabla3[],6,FALSE),"#N/A")))</f>
        <v/>
      </c>
      <c r="M517" s="55" t="str">
        <f>IF(Tabla1[[#This Row],[Nombre del Contrato]]="","",IF(VLOOKUP(Tabla1[[#This Row],[Nombre del Contrato]],Tabla3[],19,FALSE)="","#N/A",IFERROR(VLOOKUP(Tabla1[[#This Row],[Nombre del Contrato]],Tabla3[],19,FALSE),"#N/A")))</f>
        <v/>
      </c>
      <c r="N517" s="75"/>
      <c r="O517" s="75"/>
      <c r="P517" s="75"/>
      <c r="Q517" s="75"/>
      <c r="R517" s="75"/>
      <c r="S517" s="75"/>
      <c r="T517" s="75"/>
      <c r="U517" s="75"/>
      <c r="V517" s="75"/>
      <c r="W517" s="75"/>
      <c r="X517" s="75"/>
      <c r="Y517" s="75"/>
      <c r="Z517" s="75"/>
      <c r="AA517" s="75"/>
      <c r="AB517" s="75"/>
      <c r="AC517" s="75"/>
      <c r="AD517" s="75" t="str">
        <f>IF(SUM(Tabla1[[#This Row],[Primera Infancia]:[Adulto Mayor]])=0,"",SUM(Tabla1[[#This Row],[Primera Infancia]:[Adulto Mayor]]))</f>
        <v/>
      </c>
      <c r="AE517" s="75"/>
      <c r="AF517" s="75"/>
      <c r="AG517" s="10"/>
      <c r="AH517" s="10"/>
      <c r="AI517" s="88"/>
      <c r="AJ517" s="88"/>
      <c r="AK517" s="88"/>
      <c r="AL517" s="88"/>
      <c r="AM517" s="88"/>
      <c r="AN517" s="75"/>
      <c r="AO517" s="89"/>
      <c r="AP517" s="93"/>
      <c r="AQ517" s="84"/>
    </row>
    <row r="518" spans="2:43" ht="39.950000000000003" customHeight="1" thickTop="1" thickBot="1" x14ac:dyDescent="0.3">
      <c r="B518" s="78"/>
      <c r="C518" s="75"/>
      <c r="D518" s="75"/>
      <c r="E518" s="75"/>
      <c r="F518" s="10" t="str">
        <f>IF(Tabla1[[#This Row],[Nombre del Contrato]]="","",IF(VLOOKUP(Tabla1[[#This Row],[Nombre del Contrato]],Tabla3[],31,FALSE)="","#N/A",IFERROR(VLOOKUP(Tabla1[[#This Row],[Nombre del Contrato]],Tabla3[],31,FALSE),"#N/A")))</f>
        <v/>
      </c>
      <c r="G518" s="10" t="str">
        <f>IF(Tabla1[[#This Row],[Nombre del Contrato]]="","",IF(VLOOKUP(Tabla1[[#This Row],[Nombre del Contrato]],Tabla3[],20,FALSE)="","#N/A",IFERROR(VLOOKUP(Tabla1[[#This Row],[Nombre del Contrato]],Tabla3[],20,FALSE),"#N/A")))</f>
        <v/>
      </c>
      <c r="H518" s="47" t="str">
        <f>IF(Tabla1[[#This Row],[Nombre del Contrato]]="","",IF(VLOOKUP(Tabla1[[#This Row],[Nombre del Contrato]],Tabla3[],22,FALSE)="","#N/A",IFERROR(VLOOKUP(Tabla1[[#This Row],[Nombre del Contrato]],Tabla3[],22,FALSE),"#N/A")))</f>
        <v/>
      </c>
      <c r="I518" s="81"/>
      <c r="J518" s="81"/>
      <c r="K518" s="75"/>
      <c r="L518" s="10" t="str">
        <f>IF(Tabla1[[#This Row],[Nombre del Contrato]]="","",IF(VLOOKUP(Tabla1[[#This Row],[Nombre del Contrato]],Tabla3[],6,FALSE)="","#N/A",IFERROR(VLOOKUP(Tabla1[[#This Row],[Nombre del Contrato]],Tabla3[],6,FALSE),"#N/A")))</f>
        <v/>
      </c>
      <c r="M518" s="55" t="str">
        <f>IF(Tabla1[[#This Row],[Nombre del Contrato]]="","",IF(VLOOKUP(Tabla1[[#This Row],[Nombre del Contrato]],Tabla3[],19,FALSE)="","#N/A",IFERROR(VLOOKUP(Tabla1[[#This Row],[Nombre del Contrato]],Tabla3[],19,FALSE),"#N/A")))</f>
        <v/>
      </c>
      <c r="N518" s="75"/>
      <c r="O518" s="75"/>
      <c r="P518" s="75"/>
      <c r="Q518" s="75"/>
      <c r="R518" s="75"/>
      <c r="S518" s="75"/>
      <c r="T518" s="75"/>
      <c r="U518" s="75"/>
      <c r="V518" s="75"/>
      <c r="W518" s="75"/>
      <c r="X518" s="75"/>
      <c r="Y518" s="75"/>
      <c r="Z518" s="75"/>
      <c r="AA518" s="75"/>
      <c r="AB518" s="75"/>
      <c r="AC518" s="75"/>
      <c r="AD518" s="75" t="str">
        <f>IF(SUM(Tabla1[[#This Row],[Primera Infancia]:[Adulto Mayor]])=0,"",SUM(Tabla1[[#This Row],[Primera Infancia]:[Adulto Mayor]]))</f>
        <v/>
      </c>
      <c r="AE518" s="75"/>
      <c r="AF518" s="75"/>
      <c r="AG518" s="10"/>
      <c r="AH518" s="10"/>
      <c r="AI518" s="88"/>
      <c r="AJ518" s="88"/>
      <c r="AK518" s="88"/>
      <c r="AL518" s="88"/>
      <c r="AM518" s="88"/>
      <c r="AN518" s="75"/>
      <c r="AO518" s="89"/>
      <c r="AP518" s="93"/>
      <c r="AQ518" s="84"/>
    </row>
    <row r="519" spans="2:43" ht="39.950000000000003" customHeight="1" thickTop="1" thickBot="1" x14ac:dyDescent="0.3">
      <c r="B519" s="78"/>
      <c r="C519" s="75"/>
      <c r="D519" s="75"/>
      <c r="E519" s="75"/>
      <c r="F519" s="10" t="str">
        <f>IF(Tabla1[[#This Row],[Nombre del Contrato]]="","",IF(VLOOKUP(Tabla1[[#This Row],[Nombre del Contrato]],Tabla3[],31,FALSE)="","#N/A",IFERROR(VLOOKUP(Tabla1[[#This Row],[Nombre del Contrato]],Tabla3[],31,FALSE),"#N/A")))</f>
        <v/>
      </c>
      <c r="G519" s="10" t="str">
        <f>IF(Tabla1[[#This Row],[Nombre del Contrato]]="","",IF(VLOOKUP(Tabla1[[#This Row],[Nombre del Contrato]],Tabla3[],20,FALSE)="","#N/A",IFERROR(VLOOKUP(Tabla1[[#This Row],[Nombre del Contrato]],Tabla3[],20,FALSE),"#N/A")))</f>
        <v/>
      </c>
      <c r="H519" s="47" t="str">
        <f>IF(Tabla1[[#This Row],[Nombre del Contrato]]="","",IF(VLOOKUP(Tabla1[[#This Row],[Nombre del Contrato]],Tabla3[],22,FALSE)="","#N/A",IFERROR(VLOOKUP(Tabla1[[#This Row],[Nombre del Contrato]],Tabla3[],22,FALSE),"#N/A")))</f>
        <v/>
      </c>
      <c r="I519" s="81"/>
      <c r="J519" s="81"/>
      <c r="K519" s="75"/>
      <c r="L519" s="10" t="str">
        <f>IF(Tabla1[[#This Row],[Nombre del Contrato]]="","",IF(VLOOKUP(Tabla1[[#This Row],[Nombre del Contrato]],Tabla3[],6,FALSE)="","#N/A",IFERROR(VLOOKUP(Tabla1[[#This Row],[Nombre del Contrato]],Tabla3[],6,FALSE),"#N/A")))</f>
        <v/>
      </c>
      <c r="M519" s="55" t="str">
        <f>IF(Tabla1[[#This Row],[Nombre del Contrato]]="","",IF(VLOOKUP(Tabla1[[#This Row],[Nombre del Contrato]],Tabla3[],19,FALSE)="","#N/A",IFERROR(VLOOKUP(Tabla1[[#This Row],[Nombre del Contrato]],Tabla3[],19,FALSE),"#N/A")))</f>
        <v/>
      </c>
      <c r="N519" s="75"/>
      <c r="O519" s="75"/>
      <c r="P519" s="75"/>
      <c r="Q519" s="75"/>
      <c r="R519" s="75"/>
      <c r="S519" s="75"/>
      <c r="T519" s="75"/>
      <c r="U519" s="75"/>
      <c r="V519" s="75"/>
      <c r="W519" s="75"/>
      <c r="X519" s="75"/>
      <c r="Y519" s="75"/>
      <c r="Z519" s="75"/>
      <c r="AA519" s="75"/>
      <c r="AB519" s="75"/>
      <c r="AC519" s="75"/>
      <c r="AD519" s="75" t="str">
        <f>IF(SUM(Tabla1[[#This Row],[Primera Infancia]:[Adulto Mayor]])=0,"",SUM(Tabla1[[#This Row],[Primera Infancia]:[Adulto Mayor]]))</f>
        <v/>
      </c>
      <c r="AE519" s="75"/>
      <c r="AF519" s="75"/>
      <c r="AG519" s="10"/>
      <c r="AH519" s="10"/>
      <c r="AI519" s="88"/>
      <c r="AJ519" s="88"/>
      <c r="AK519" s="88"/>
      <c r="AL519" s="88"/>
      <c r="AM519" s="88"/>
      <c r="AN519" s="75"/>
      <c r="AO519" s="89"/>
      <c r="AP519" s="93"/>
      <c r="AQ519" s="84"/>
    </row>
    <row r="520" spans="2:43" ht="39.950000000000003" customHeight="1" thickTop="1" thickBot="1" x14ac:dyDescent="0.3">
      <c r="B520" s="78"/>
      <c r="C520" s="75"/>
      <c r="D520" s="75"/>
      <c r="E520" s="75"/>
      <c r="F520" s="10" t="str">
        <f>IF(Tabla1[[#This Row],[Nombre del Contrato]]="","",IF(VLOOKUP(Tabla1[[#This Row],[Nombre del Contrato]],Tabla3[],31,FALSE)="","#N/A",IFERROR(VLOOKUP(Tabla1[[#This Row],[Nombre del Contrato]],Tabla3[],31,FALSE),"#N/A")))</f>
        <v/>
      </c>
      <c r="G520" s="10" t="str">
        <f>IF(Tabla1[[#This Row],[Nombre del Contrato]]="","",IF(VLOOKUP(Tabla1[[#This Row],[Nombre del Contrato]],Tabla3[],20,FALSE)="","#N/A",IFERROR(VLOOKUP(Tabla1[[#This Row],[Nombre del Contrato]],Tabla3[],20,FALSE),"#N/A")))</f>
        <v/>
      </c>
      <c r="H520" s="47" t="str">
        <f>IF(Tabla1[[#This Row],[Nombre del Contrato]]="","",IF(VLOOKUP(Tabla1[[#This Row],[Nombre del Contrato]],Tabla3[],22,FALSE)="","#N/A",IFERROR(VLOOKUP(Tabla1[[#This Row],[Nombre del Contrato]],Tabla3[],22,FALSE),"#N/A")))</f>
        <v/>
      </c>
      <c r="I520" s="81"/>
      <c r="J520" s="81"/>
      <c r="K520" s="75"/>
      <c r="L520" s="10" t="str">
        <f>IF(Tabla1[[#This Row],[Nombre del Contrato]]="","",IF(VLOOKUP(Tabla1[[#This Row],[Nombre del Contrato]],Tabla3[],6,FALSE)="","#N/A",IFERROR(VLOOKUP(Tabla1[[#This Row],[Nombre del Contrato]],Tabla3[],6,FALSE),"#N/A")))</f>
        <v/>
      </c>
      <c r="M520" s="55" t="str">
        <f>IF(Tabla1[[#This Row],[Nombre del Contrato]]="","",IF(VLOOKUP(Tabla1[[#This Row],[Nombre del Contrato]],Tabla3[],19,FALSE)="","#N/A",IFERROR(VLOOKUP(Tabla1[[#This Row],[Nombre del Contrato]],Tabla3[],19,FALSE),"#N/A")))</f>
        <v/>
      </c>
      <c r="N520" s="75"/>
      <c r="O520" s="75"/>
      <c r="P520" s="75"/>
      <c r="Q520" s="75"/>
      <c r="R520" s="75"/>
      <c r="S520" s="75"/>
      <c r="T520" s="75"/>
      <c r="U520" s="75"/>
      <c r="V520" s="75"/>
      <c r="W520" s="75"/>
      <c r="X520" s="75"/>
      <c r="Y520" s="75"/>
      <c r="Z520" s="75"/>
      <c r="AA520" s="75"/>
      <c r="AB520" s="75"/>
      <c r="AC520" s="75"/>
      <c r="AD520" s="75" t="str">
        <f>IF(SUM(Tabla1[[#This Row],[Primera Infancia]:[Adulto Mayor]])=0,"",SUM(Tabla1[[#This Row],[Primera Infancia]:[Adulto Mayor]]))</f>
        <v/>
      </c>
      <c r="AE520" s="75"/>
      <c r="AF520" s="75"/>
      <c r="AG520" s="10"/>
      <c r="AH520" s="10"/>
      <c r="AI520" s="88"/>
      <c r="AJ520" s="88"/>
      <c r="AK520" s="88"/>
      <c r="AL520" s="88"/>
      <c r="AM520" s="88"/>
      <c r="AN520" s="75"/>
      <c r="AO520" s="89"/>
      <c r="AP520" s="93"/>
      <c r="AQ520" s="84"/>
    </row>
    <row r="521" spans="2:43" ht="39.950000000000003" customHeight="1" thickTop="1" thickBot="1" x14ac:dyDescent="0.3">
      <c r="B521" s="78"/>
      <c r="C521" s="75"/>
      <c r="D521" s="75"/>
      <c r="E521" s="75"/>
      <c r="F521" s="10" t="str">
        <f>IF(Tabla1[[#This Row],[Nombre del Contrato]]="","",IF(VLOOKUP(Tabla1[[#This Row],[Nombre del Contrato]],Tabla3[],31,FALSE)="","#N/A",IFERROR(VLOOKUP(Tabla1[[#This Row],[Nombre del Contrato]],Tabla3[],31,FALSE),"#N/A")))</f>
        <v/>
      </c>
      <c r="G521" s="10" t="str">
        <f>IF(Tabla1[[#This Row],[Nombre del Contrato]]="","",IF(VLOOKUP(Tabla1[[#This Row],[Nombre del Contrato]],Tabla3[],20,FALSE)="","#N/A",IFERROR(VLOOKUP(Tabla1[[#This Row],[Nombre del Contrato]],Tabla3[],20,FALSE),"#N/A")))</f>
        <v/>
      </c>
      <c r="H521" s="47" t="str">
        <f>IF(Tabla1[[#This Row],[Nombre del Contrato]]="","",IF(VLOOKUP(Tabla1[[#This Row],[Nombre del Contrato]],Tabla3[],22,FALSE)="","#N/A",IFERROR(VLOOKUP(Tabla1[[#This Row],[Nombre del Contrato]],Tabla3[],22,FALSE),"#N/A")))</f>
        <v/>
      </c>
      <c r="I521" s="81"/>
      <c r="J521" s="81"/>
      <c r="K521" s="75"/>
      <c r="L521" s="10" t="str">
        <f>IF(Tabla1[[#This Row],[Nombre del Contrato]]="","",IF(VLOOKUP(Tabla1[[#This Row],[Nombre del Contrato]],Tabla3[],6,FALSE)="","#N/A",IFERROR(VLOOKUP(Tabla1[[#This Row],[Nombre del Contrato]],Tabla3[],6,FALSE),"#N/A")))</f>
        <v/>
      </c>
      <c r="M521" s="55" t="str">
        <f>IF(Tabla1[[#This Row],[Nombre del Contrato]]="","",IF(VLOOKUP(Tabla1[[#This Row],[Nombre del Contrato]],Tabla3[],19,FALSE)="","#N/A",IFERROR(VLOOKUP(Tabla1[[#This Row],[Nombre del Contrato]],Tabla3[],19,FALSE),"#N/A")))</f>
        <v/>
      </c>
      <c r="N521" s="75"/>
      <c r="O521" s="75"/>
      <c r="P521" s="75"/>
      <c r="Q521" s="75"/>
      <c r="R521" s="75"/>
      <c r="S521" s="75"/>
      <c r="T521" s="75"/>
      <c r="U521" s="75"/>
      <c r="V521" s="75"/>
      <c r="W521" s="75"/>
      <c r="X521" s="75"/>
      <c r="Y521" s="75"/>
      <c r="Z521" s="75"/>
      <c r="AA521" s="75"/>
      <c r="AB521" s="75"/>
      <c r="AC521" s="75"/>
      <c r="AD521" s="75" t="str">
        <f>IF(SUM(Tabla1[[#This Row],[Primera Infancia]:[Adulto Mayor]])=0,"",SUM(Tabla1[[#This Row],[Primera Infancia]:[Adulto Mayor]]))</f>
        <v/>
      </c>
      <c r="AE521" s="75"/>
      <c r="AF521" s="75"/>
      <c r="AG521" s="10"/>
      <c r="AH521" s="10"/>
      <c r="AI521" s="88"/>
      <c r="AJ521" s="88"/>
      <c r="AK521" s="88"/>
      <c r="AL521" s="88"/>
      <c r="AM521" s="88"/>
      <c r="AN521" s="75"/>
      <c r="AO521" s="89"/>
      <c r="AP521" s="93"/>
      <c r="AQ521" s="84"/>
    </row>
    <row r="522" spans="2:43" ht="39.950000000000003" customHeight="1" thickTop="1" thickBot="1" x14ac:dyDescent="0.3">
      <c r="B522" s="78"/>
      <c r="C522" s="75"/>
      <c r="D522" s="75"/>
      <c r="E522" s="75"/>
      <c r="F522" s="10" t="str">
        <f>IF(Tabla1[[#This Row],[Nombre del Contrato]]="","",IF(VLOOKUP(Tabla1[[#This Row],[Nombre del Contrato]],Tabla3[],31,FALSE)="","#N/A",IFERROR(VLOOKUP(Tabla1[[#This Row],[Nombre del Contrato]],Tabla3[],31,FALSE),"#N/A")))</f>
        <v/>
      </c>
      <c r="G522" s="10" t="str">
        <f>IF(Tabla1[[#This Row],[Nombre del Contrato]]="","",IF(VLOOKUP(Tabla1[[#This Row],[Nombre del Contrato]],Tabla3[],20,FALSE)="","#N/A",IFERROR(VLOOKUP(Tabla1[[#This Row],[Nombre del Contrato]],Tabla3[],20,FALSE),"#N/A")))</f>
        <v/>
      </c>
      <c r="H522" s="47" t="str">
        <f>IF(Tabla1[[#This Row],[Nombre del Contrato]]="","",IF(VLOOKUP(Tabla1[[#This Row],[Nombre del Contrato]],Tabla3[],22,FALSE)="","#N/A",IFERROR(VLOOKUP(Tabla1[[#This Row],[Nombre del Contrato]],Tabla3[],22,FALSE),"#N/A")))</f>
        <v/>
      </c>
      <c r="I522" s="81"/>
      <c r="J522" s="81"/>
      <c r="K522" s="75"/>
      <c r="L522" s="10" t="str">
        <f>IF(Tabla1[[#This Row],[Nombre del Contrato]]="","",IF(VLOOKUP(Tabla1[[#This Row],[Nombre del Contrato]],Tabla3[],6,FALSE)="","#N/A",IFERROR(VLOOKUP(Tabla1[[#This Row],[Nombre del Contrato]],Tabla3[],6,FALSE),"#N/A")))</f>
        <v/>
      </c>
      <c r="M522" s="55" t="str">
        <f>IF(Tabla1[[#This Row],[Nombre del Contrato]]="","",IF(VLOOKUP(Tabla1[[#This Row],[Nombre del Contrato]],Tabla3[],19,FALSE)="","#N/A",IFERROR(VLOOKUP(Tabla1[[#This Row],[Nombre del Contrato]],Tabla3[],19,FALSE),"#N/A")))</f>
        <v/>
      </c>
      <c r="N522" s="75"/>
      <c r="O522" s="75"/>
      <c r="P522" s="75"/>
      <c r="Q522" s="75"/>
      <c r="R522" s="75"/>
      <c r="S522" s="75"/>
      <c r="T522" s="75"/>
      <c r="U522" s="75"/>
      <c r="V522" s="75"/>
      <c r="W522" s="75"/>
      <c r="X522" s="75"/>
      <c r="Y522" s="75"/>
      <c r="Z522" s="75"/>
      <c r="AA522" s="75"/>
      <c r="AB522" s="75"/>
      <c r="AC522" s="75"/>
      <c r="AD522" s="75" t="str">
        <f>IF(SUM(Tabla1[[#This Row],[Primera Infancia]:[Adulto Mayor]])=0,"",SUM(Tabla1[[#This Row],[Primera Infancia]:[Adulto Mayor]]))</f>
        <v/>
      </c>
      <c r="AE522" s="75"/>
      <c r="AF522" s="75"/>
      <c r="AG522" s="10"/>
      <c r="AH522" s="10"/>
      <c r="AI522" s="88"/>
      <c r="AJ522" s="88"/>
      <c r="AK522" s="88"/>
      <c r="AL522" s="88"/>
      <c r="AM522" s="88"/>
      <c r="AN522" s="75"/>
      <c r="AO522" s="89"/>
      <c r="AP522" s="93"/>
      <c r="AQ522" s="84"/>
    </row>
    <row r="523" spans="2:43" ht="39.950000000000003" customHeight="1" thickTop="1" thickBot="1" x14ac:dyDescent="0.3">
      <c r="B523" s="78"/>
      <c r="C523" s="75"/>
      <c r="D523" s="75"/>
      <c r="E523" s="75"/>
      <c r="F523" s="10" t="str">
        <f>IF(Tabla1[[#This Row],[Nombre del Contrato]]="","",IF(VLOOKUP(Tabla1[[#This Row],[Nombre del Contrato]],Tabla3[],31,FALSE)="","#N/A",IFERROR(VLOOKUP(Tabla1[[#This Row],[Nombre del Contrato]],Tabla3[],31,FALSE),"#N/A")))</f>
        <v/>
      </c>
      <c r="G523" s="10" t="str">
        <f>IF(Tabla1[[#This Row],[Nombre del Contrato]]="","",IF(VLOOKUP(Tabla1[[#This Row],[Nombre del Contrato]],Tabla3[],20,FALSE)="","#N/A",IFERROR(VLOOKUP(Tabla1[[#This Row],[Nombre del Contrato]],Tabla3[],20,FALSE),"#N/A")))</f>
        <v/>
      </c>
      <c r="H523" s="47" t="str">
        <f>IF(Tabla1[[#This Row],[Nombre del Contrato]]="","",IF(VLOOKUP(Tabla1[[#This Row],[Nombre del Contrato]],Tabla3[],22,FALSE)="","#N/A",IFERROR(VLOOKUP(Tabla1[[#This Row],[Nombre del Contrato]],Tabla3[],22,FALSE),"#N/A")))</f>
        <v/>
      </c>
      <c r="I523" s="81"/>
      <c r="J523" s="81"/>
      <c r="K523" s="75"/>
      <c r="L523" s="10" t="str">
        <f>IF(Tabla1[[#This Row],[Nombre del Contrato]]="","",IF(VLOOKUP(Tabla1[[#This Row],[Nombre del Contrato]],Tabla3[],6,FALSE)="","#N/A",IFERROR(VLOOKUP(Tabla1[[#This Row],[Nombre del Contrato]],Tabla3[],6,FALSE),"#N/A")))</f>
        <v/>
      </c>
      <c r="M523" s="55" t="str">
        <f>IF(Tabla1[[#This Row],[Nombre del Contrato]]="","",IF(VLOOKUP(Tabla1[[#This Row],[Nombre del Contrato]],Tabla3[],19,FALSE)="","#N/A",IFERROR(VLOOKUP(Tabla1[[#This Row],[Nombre del Contrato]],Tabla3[],19,FALSE),"#N/A")))</f>
        <v/>
      </c>
      <c r="N523" s="75"/>
      <c r="O523" s="75"/>
      <c r="P523" s="75"/>
      <c r="Q523" s="75"/>
      <c r="R523" s="75"/>
      <c r="S523" s="75"/>
      <c r="T523" s="75"/>
      <c r="U523" s="75"/>
      <c r="V523" s="75"/>
      <c r="W523" s="75"/>
      <c r="X523" s="75"/>
      <c r="Y523" s="75"/>
      <c r="Z523" s="75"/>
      <c r="AA523" s="75"/>
      <c r="AB523" s="75"/>
      <c r="AC523" s="75"/>
      <c r="AD523" s="75" t="str">
        <f>IF(SUM(Tabla1[[#This Row],[Primera Infancia]:[Adulto Mayor]])=0,"",SUM(Tabla1[[#This Row],[Primera Infancia]:[Adulto Mayor]]))</f>
        <v/>
      </c>
      <c r="AE523" s="75"/>
      <c r="AF523" s="75"/>
      <c r="AG523" s="10"/>
      <c r="AH523" s="10"/>
      <c r="AI523" s="88"/>
      <c r="AJ523" s="88"/>
      <c r="AK523" s="88"/>
      <c r="AL523" s="88"/>
      <c r="AM523" s="88"/>
      <c r="AN523" s="75"/>
      <c r="AO523" s="89"/>
      <c r="AP523" s="93"/>
      <c r="AQ523" s="84"/>
    </row>
    <row r="524" spans="2:43" ht="39.950000000000003" customHeight="1" thickTop="1" thickBot="1" x14ac:dyDescent="0.3">
      <c r="B524" s="78"/>
      <c r="C524" s="75"/>
      <c r="D524" s="75"/>
      <c r="E524" s="75"/>
      <c r="F524" s="10" t="str">
        <f>IF(Tabla1[[#This Row],[Nombre del Contrato]]="","",IF(VLOOKUP(Tabla1[[#This Row],[Nombre del Contrato]],Tabla3[],31,FALSE)="","#N/A",IFERROR(VLOOKUP(Tabla1[[#This Row],[Nombre del Contrato]],Tabla3[],31,FALSE),"#N/A")))</f>
        <v/>
      </c>
      <c r="G524" s="10" t="str">
        <f>IF(Tabla1[[#This Row],[Nombre del Contrato]]="","",IF(VLOOKUP(Tabla1[[#This Row],[Nombre del Contrato]],Tabla3[],20,FALSE)="","#N/A",IFERROR(VLOOKUP(Tabla1[[#This Row],[Nombre del Contrato]],Tabla3[],20,FALSE),"#N/A")))</f>
        <v/>
      </c>
      <c r="H524" s="47" t="str">
        <f>IF(Tabla1[[#This Row],[Nombre del Contrato]]="","",IF(VLOOKUP(Tabla1[[#This Row],[Nombre del Contrato]],Tabla3[],22,FALSE)="","#N/A",IFERROR(VLOOKUP(Tabla1[[#This Row],[Nombre del Contrato]],Tabla3[],22,FALSE),"#N/A")))</f>
        <v/>
      </c>
      <c r="I524" s="81"/>
      <c r="J524" s="81"/>
      <c r="K524" s="75"/>
      <c r="L524" s="10" t="str">
        <f>IF(Tabla1[[#This Row],[Nombre del Contrato]]="","",IF(VLOOKUP(Tabla1[[#This Row],[Nombre del Contrato]],Tabla3[],6,FALSE)="","#N/A",IFERROR(VLOOKUP(Tabla1[[#This Row],[Nombre del Contrato]],Tabla3[],6,FALSE),"#N/A")))</f>
        <v/>
      </c>
      <c r="M524" s="55" t="str">
        <f>IF(Tabla1[[#This Row],[Nombre del Contrato]]="","",IF(VLOOKUP(Tabla1[[#This Row],[Nombre del Contrato]],Tabla3[],19,FALSE)="","#N/A",IFERROR(VLOOKUP(Tabla1[[#This Row],[Nombre del Contrato]],Tabla3[],19,FALSE),"#N/A")))</f>
        <v/>
      </c>
      <c r="N524" s="75"/>
      <c r="O524" s="75"/>
      <c r="P524" s="75"/>
      <c r="Q524" s="75"/>
      <c r="R524" s="75"/>
      <c r="S524" s="75"/>
      <c r="T524" s="75"/>
      <c r="U524" s="75"/>
      <c r="V524" s="75"/>
      <c r="W524" s="75"/>
      <c r="X524" s="75"/>
      <c r="Y524" s="75"/>
      <c r="Z524" s="75"/>
      <c r="AA524" s="75"/>
      <c r="AB524" s="75"/>
      <c r="AC524" s="75"/>
      <c r="AD524" s="75" t="str">
        <f>IF(SUM(Tabla1[[#This Row],[Primera Infancia]:[Adulto Mayor]])=0,"",SUM(Tabla1[[#This Row],[Primera Infancia]:[Adulto Mayor]]))</f>
        <v/>
      </c>
      <c r="AE524" s="75"/>
      <c r="AF524" s="75"/>
      <c r="AG524" s="10"/>
      <c r="AH524" s="10"/>
      <c r="AI524" s="88"/>
      <c r="AJ524" s="88"/>
      <c r="AK524" s="88"/>
      <c r="AL524" s="88"/>
      <c r="AM524" s="88"/>
      <c r="AN524" s="75"/>
      <c r="AO524" s="89"/>
      <c r="AP524" s="93"/>
      <c r="AQ524" s="84"/>
    </row>
    <row r="525" spans="2:43" ht="39.950000000000003" customHeight="1" thickTop="1" thickBot="1" x14ac:dyDescent="0.3">
      <c r="B525" s="78"/>
      <c r="C525" s="75"/>
      <c r="D525" s="75"/>
      <c r="E525" s="75"/>
      <c r="F525" s="10" t="str">
        <f>IF(Tabla1[[#This Row],[Nombre del Contrato]]="","",IF(VLOOKUP(Tabla1[[#This Row],[Nombre del Contrato]],Tabla3[],31,FALSE)="","#N/A",IFERROR(VLOOKUP(Tabla1[[#This Row],[Nombre del Contrato]],Tabla3[],31,FALSE),"#N/A")))</f>
        <v/>
      </c>
      <c r="G525" s="10" t="str">
        <f>IF(Tabla1[[#This Row],[Nombre del Contrato]]="","",IF(VLOOKUP(Tabla1[[#This Row],[Nombre del Contrato]],Tabla3[],20,FALSE)="","#N/A",IFERROR(VLOOKUP(Tabla1[[#This Row],[Nombre del Contrato]],Tabla3[],20,FALSE),"#N/A")))</f>
        <v/>
      </c>
      <c r="H525" s="47" t="str">
        <f>IF(Tabla1[[#This Row],[Nombre del Contrato]]="","",IF(VLOOKUP(Tabla1[[#This Row],[Nombre del Contrato]],Tabla3[],22,FALSE)="","#N/A",IFERROR(VLOOKUP(Tabla1[[#This Row],[Nombre del Contrato]],Tabla3[],22,FALSE),"#N/A")))</f>
        <v/>
      </c>
      <c r="I525" s="81"/>
      <c r="J525" s="81"/>
      <c r="K525" s="75"/>
      <c r="L525" s="10" t="str">
        <f>IF(Tabla1[[#This Row],[Nombre del Contrato]]="","",IF(VLOOKUP(Tabla1[[#This Row],[Nombre del Contrato]],Tabla3[],6,FALSE)="","#N/A",IFERROR(VLOOKUP(Tabla1[[#This Row],[Nombre del Contrato]],Tabla3[],6,FALSE),"#N/A")))</f>
        <v/>
      </c>
      <c r="M525" s="55" t="str">
        <f>IF(Tabla1[[#This Row],[Nombre del Contrato]]="","",IF(VLOOKUP(Tabla1[[#This Row],[Nombre del Contrato]],Tabla3[],19,FALSE)="","#N/A",IFERROR(VLOOKUP(Tabla1[[#This Row],[Nombre del Contrato]],Tabla3[],19,FALSE),"#N/A")))</f>
        <v/>
      </c>
      <c r="N525" s="75"/>
      <c r="O525" s="75"/>
      <c r="P525" s="75"/>
      <c r="Q525" s="75"/>
      <c r="R525" s="75"/>
      <c r="S525" s="75"/>
      <c r="T525" s="75"/>
      <c r="U525" s="75"/>
      <c r="V525" s="75"/>
      <c r="W525" s="75"/>
      <c r="X525" s="75"/>
      <c r="Y525" s="75"/>
      <c r="Z525" s="75"/>
      <c r="AA525" s="75"/>
      <c r="AB525" s="75"/>
      <c r="AC525" s="75"/>
      <c r="AD525" s="75" t="str">
        <f>IF(SUM(Tabla1[[#This Row],[Primera Infancia]:[Adulto Mayor]])=0,"",SUM(Tabla1[[#This Row],[Primera Infancia]:[Adulto Mayor]]))</f>
        <v/>
      </c>
      <c r="AE525" s="75"/>
      <c r="AF525" s="75"/>
      <c r="AG525" s="10"/>
      <c r="AH525" s="10"/>
      <c r="AI525" s="88"/>
      <c r="AJ525" s="88"/>
      <c r="AK525" s="88"/>
      <c r="AL525" s="88"/>
      <c r="AM525" s="88"/>
      <c r="AN525" s="75"/>
      <c r="AO525" s="89"/>
      <c r="AP525" s="93"/>
      <c r="AQ525" s="84"/>
    </row>
    <row r="526" spans="2:43" ht="39.950000000000003" customHeight="1" thickTop="1" thickBot="1" x14ac:dyDescent="0.3">
      <c r="B526" s="78"/>
      <c r="C526" s="75"/>
      <c r="D526" s="75"/>
      <c r="E526" s="75"/>
      <c r="F526" s="10" t="str">
        <f>IF(Tabla1[[#This Row],[Nombre del Contrato]]="","",IF(VLOOKUP(Tabla1[[#This Row],[Nombre del Contrato]],Tabla3[],31,FALSE)="","#N/A",IFERROR(VLOOKUP(Tabla1[[#This Row],[Nombre del Contrato]],Tabla3[],31,FALSE),"#N/A")))</f>
        <v/>
      </c>
      <c r="G526" s="10" t="str">
        <f>IF(Tabla1[[#This Row],[Nombre del Contrato]]="","",IF(VLOOKUP(Tabla1[[#This Row],[Nombre del Contrato]],Tabla3[],20,FALSE)="","#N/A",IFERROR(VLOOKUP(Tabla1[[#This Row],[Nombre del Contrato]],Tabla3[],20,FALSE),"#N/A")))</f>
        <v/>
      </c>
      <c r="H526" s="47" t="str">
        <f>IF(Tabla1[[#This Row],[Nombre del Contrato]]="","",IF(VLOOKUP(Tabla1[[#This Row],[Nombre del Contrato]],Tabla3[],22,FALSE)="","#N/A",IFERROR(VLOOKUP(Tabla1[[#This Row],[Nombre del Contrato]],Tabla3[],22,FALSE),"#N/A")))</f>
        <v/>
      </c>
      <c r="I526" s="81"/>
      <c r="J526" s="81"/>
      <c r="K526" s="75"/>
      <c r="L526" s="10" t="str">
        <f>IF(Tabla1[[#This Row],[Nombre del Contrato]]="","",IF(VLOOKUP(Tabla1[[#This Row],[Nombre del Contrato]],Tabla3[],6,FALSE)="","#N/A",IFERROR(VLOOKUP(Tabla1[[#This Row],[Nombre del Contrato]],Tabla3[],6,FALSE),"#N/A")))</f>
        <v/>
      </c>
      <c r="M526" s="55" t="str">
        <f>IF(Tabla1[[#This Row],[Nombre del Contrato]]="","",IF(VLOOKUP(Tabla1[[#This Row],[Nombre del Contrato]],Tabla3[],19,FALSE)="","#N/A",IFERROR(VLOOKUP(Tabla1[[#This Row],[Nombre del Contrato]],Tabla3[],19,FALSE),"#N/A")))</f>
        <v/>
      </c>
      <c r="N526" s="75"/>
      <c r="O526" s="75"/>
      <c r="P526" s="75"/>
      <c r="Q526" s="75"/>
      <c r="R526" s="75"/>
      <c r="S526" s="75"/>
      <c r="T526" s="75"/>
      <c r="U526" s="75"/>
      <c r="V526" s="75"/>
      <c r="W526" s="75"/>
      <c r="X526" s="75"/>
      <c r="Y526" s="75"/>
      <c r="Z526" s="75"/>
      <c r="AA526" s="75"/>
      <c r="AB526" s="75"/>
      <c r="AC526" s="75"/>
      <c r="AD526" s="75" t="str">
        <f>IF(SUM(Tabla1[[#This Row],[Primera Infancia]:[Adulto Mayor]])=0,"",SUM(Tabla1[[#This Row],[Primera Infancia]:[Adulto Mayor]]))</f>
        <v/>
      </c>
      <c r="AE526" s="75"/>
      <c r="AF526" s="75"/>
      <c r="AG526" s="10"/>
      <c r="AH526" s="10"/>
      <c r="AI526" s="88"/>
      <c r="AJ526" s="88"/>
      <c r="AK526" s="88"/>
      <c r="AL526" s="88"/>
      <c r="AM526" s="88"/>
      <c r="AN526" s="75"/>
      <c r="AO526" s="89"/>
      <c r="AP526" s="93"/>
      <c r="AQ526" s="84"/>
    </row>
    <row r="527" spans="2:43" ht="39.950000000000003" customHeight="1" thickTop="1" thickBot="1" x14ac:dyDescent="0.3">
      <c r="B527" s="78"/>
      <c r="C527" s="75"/>
      <c r="D527" s="75"/>
      <c r="E527" s="75"/>
      <c r="F527" s="10" t="str">
        <f>IF(Tabla1[[#This Row],[Nombre del Contrato]]="","",IF(VLOOKUP(Tabla1[[#This Row],[Nombre del Contrato]],Tabla3[],31,FALSE)="","#N/A",IFERROR(VLOOKUP(Tabla1[[#This Row],[Nombre del Contrato]],Tabla3[],31,FALSE),"#N/A")))</f>
        <v/>
      </c>
      <c r="G527" s="10" t="str">
        <f>IF(Tabla1[[#This Row],[Nombre del Contrato]]="","",IF(VLOOKUP(Tabla1[[#This Row],[Nombre del Contrato]],Tabla3[],20,FALSE)="","#N/A",IFERROR(VLOOKUP(Tabla1[[#This Row],[Nombre del Contrato]],Tabla3[],20,FALSE),"#N/A")))</f>
        <v/>
      </c>
      <c r="H527" s="47" t="str">
        <f>IF(Tabla1[[#This Row],[Nombre del Contrato]]="","",IF(VLOOKUP(Tabla1[[#This Row],[Nombre del Contrato]],Tabla3[],22,FALSE)="","#N/A",IFERROR(VLOOKUP(Tabla1[[#This Row],[Nombre del Contrato]],Tabla3[],22,FALSE),"#N/A")))</f>
        <v/>
      </c>
      <c r="I527" s="81"/>
      <c r="J527" s="81"/>
      <c r="K527" s="75"/>
      <c r="L527" s="10" t="str">
        <f>IF(Tabla1[[#This Row],[Nombre del Contrato]]="","",IF(VLOOKUP(Tabla1[[#This Row],[Nombre del Contrato]],Tabla3[],6,FALSE)="","#N/A",IFERROR(VLOOKUP(Tabla1[[#This Row],[Nombre del Contrato]],Tabla3[],6,FALSE),"#N/A")))</f>
        <v/>
      </c>
      <c r="M527" s="55" t="str">
        <f>IF(Tabla1[[#This Row],[Nombre del Contrato]]="","",IF(VLOOKUP(Tabla1[[#This Row],[Nombre del Contrato]],Tabla3[],19,FALSE)="","#N/A",IFERROR(VLOOKUP(Tabla1[[#This Row],[Nombre del Contrato]],Tabla3[],19,FALSE),"#N/A")))</f>
        <v/>
      </c>
      <c r="N527" s="75"/>
      <c r="O527" s="75"/>
      <c r="P527" s="75"/>
      <c r="Q527" s="75"/>
      <c r="R527" s="75"/>
      <c r="S527" s="75"/>
      <c r="T527" s="75"/>
      <c r="U527" s="75"/>
      <c r="V527" s="75"/>
      <c r="W527" s="75"/>
      <c r="X527" s="75"/>
      <c r="Y527" s="75"/>
      <c r="Z527" s="75"/>
      <c r="AA527" s="75"/>
      <c r="AB527" s="75"/>
      <c r="AC527" s="75"/>
      <c r="AD527" s="75" t="str">
        <f>IF(SUM(Tabla1[[#This Row],[Primera Infancia]:[Adulto Mayor]])=0,"",SUM(Tabla1[[#This Row],[Primera Infancia]:[Adulto Mayor]]))</f>
        <v/>
      </c>
      <c r="AE527" s="75"/>
      <c r="AF527" s="75"/>
      <c r="AG527" s="10"/>
      <c r="AH527" s="10"/>
      <c r="AI527" s="88"/>
      <c r="AJ527" s="88"/>
      <c r="AK527" s="88"/>
      <c r="AL527" s="88"/>
      <c r="AM527" s="88"/>
      <c r="AN527" s="75"/>
      <c r="AO527" s="89"/>
      <c r="AP527" s="93"/>
      <c r="AQ527" s="84"/>
    </row>
    <row r="528" spans="2:43" ht="39.950000000000003" customHeight="1" thickTop="1" thickBot="1" x14ac:dyDescent="0.3">
      <c r="B528" s="78"/>
      <c r="C528" s="75"/>
      <c r="D528" s="75"/>
      <c r="E528" s="75"/>
      <c r="F528" s="10" t="str">
        <f>IF(Tabla1[[#This Row],[Nombre del Contrato]]="","",IF(VLOOKUP(Tabla1[[#This Row],[Nombre del Contrato]],Tabla3[],31,FALSE)="","#N/A",IFERROR(VLOOKUP(Tabla1[[#This Row],[Nombre del Contrato]],Tabla3[],31,FALSE),"#N/A")))</f>
        <v/>
      </c>
      <c r="G528" s="10" t="str">
        <f>IF(Tabla1[[#This Row],[Nombre del Contrato]]="","",IF(VLOOKUP(Tabla1[[#This Row],[Nombre del Contrato]],Tabla3[],20,FALSE)="","#N/A",IFERROR(VLOOKUP(Tabla1[[#This Row],[Nombre del Contrato]],Tabla3[],20,FALSE),"#N/A")))</f>
        <v/>
      </c>
      <c r="H528" s="47" t="str">
        <f>IF(Tabla1[[#This Row],[Nombre del Contrato]]="","",IF(VLOOKUP(Tabla1[[#This Row],[Nombre del Contrato]],Tabla3[],22,FALSE)="","#N/A",IFERROR(VLOOKUP(Tabla1[[#This Row],[Nombre del Contrato]],Tabla3[],22,FALSE),"#N/A")))</f>
        <v/>
      </c>
      <c r="I528" s="81"/>
      <c r="J528" s="81"/>
      <c r="K528" s="75"/>
      <c r="L528" s="10" t="str">
        <f>IF(Tabla1[[#This Row],[Nombre del Contrato]]="","",IF(VLOOKUP(Tabla1[[#This Row],[Nombre del Contrato]],Tabla3[],6,FALSE)="","#N/A",IFERROR(VLOOKUP(Tabla1[[#This Row],[Nombre del Contrato]],Tabla3[],6,FALSE),"#N/A")))</f>
        <v/>
      </c>
      <c r="M528" s="55" t="str">
        <f>IF(Tabla1[[#This Row],[Nombre del Contrato]]="","",IF(VLOOKUP(Tabla1[[#This Row],[Nombre del Contrato]],Tabla3[],19,FALSE)="","#N/A",IFERROR(VLOOKUP(Tabla1[[#This Row],[Nombre del Contrato]],Tabla3[],19,FALSE),"#N/A")))</f>
        <v/>
      </c>
      <c r="N528" s="75"/>
      <c r="O528" s="75"/>
      <c r="P528" s="75"/>
      <c r="Q528" s="75"/>
      <c r="R528" s="75"/>
      <c r="S528" s="75"/>
      <c r="T528" s="75"/>
      <c r="U528" s="75"/>
      <c r="V528" s="75"/>
      <c r="W528" s="75"/>
      <c r="X528" s="75"/>
      <c r="Y528" s="75"/>
      <c r="Z528" s="75"/>
      <c r="AA528" s="75"/>
      <c r="AB528" s="75"/>
      <c r="AC528" s="75"/>
      <c r="AD528" s="75" t="str">
        <f>IF(SUM(Tabla1[[#This Row],[Primera Infancia]:[Adulto Mayor]])=0,"",SUM(Tabla1[[#This Row],[Primera Infancia]:[Adulto Mayor]]))</f>
        <v/>
      </c>
      <c r="AE528" s="75"/>
      <c r="AF528" s="75"/>
      <c r="AG528" s="10"/>
      <c r="AH528" s="10"/>
      <c r="AI528" s="88"/>
      <c r="AJ528" s="88"/>
      <c r="AK528" s="88"/>
      <c r="AL528" s="88"/>
      <c r="AM528" s="88"/>
      <c r="AN528" s="75"/>
      <c r="AO528" s="89"/>
      <c r="AP528" s="93"/>
      <c r="AQ528" s="84"/>
    </row>
    <row r="529" spans="2:43" ht="39.950000000000003" customHeight="1" thickTop="1" thickBot="1" x14ac:dyDescent="0.3">
      <c r="B529" s="78"/>
      <c r="C529" s="75"/>
      <c r="D529" s="75"/>
      <c r="E529" s="75"/>
      <c r="F529" s="10" t="str">
        <f>IF(Tabla1[[#This Row],[Nombre del Contrato]]="","",IF(VLOOKUP(Tabla1[[#This Row],[Nombre del Contrato]],Tabla3[],31,FALSE)="","#N/A",IFERROR(VLOOKUP(Tabla1[[#This Row],[Nombre del Contrato]],Tabla3[],31,FALSE),"#N/A")))</f>
        <v/>
      </c>
      <c r="G529" s="10" t="str">
        <f>IF(Tabla1[[#This Row],[Nombre del Contrato]]="","",IF(VLOOKUP(Tabla1[[#This Row],[Nombre del Contrato]],Tabla3[],20,FALSE)="","#N/A",IFERROR(VLOOKUP(Tabla1[[#This Row],[Nombre del Contrato]],Tabla3[],20,FALSE),"#N/A")))</f>
        <v/>
      </c>
      <c r="H529" s="47" t="str">
        <f>IF(Tabla1[[#This Row],[Nombre del Contrato]]="","",IF(VLOOKUP(Tabla1[[#This Row],[Nombre del Contrato]],Tabla3[],22,FALSE)="","#N/A",IFERROR(VLOOKUP(Tabla1[[#This Row],[Nombre del Contrato]],Tabla3[],22,FALSE),"#N/A")))</f>
        <v/>
      </c>
      <c r="I529" s="81"/>
      <c r="J529" s="81"/>
      <c r="K529" s="75"/>
      <c r="L529" s="10" t="str">
        <f>IF(Tabla1[[#This Row],[Nombre del Contrato]]="","",IF(VLOOKUP(Tabla1[[#This Row],[Nombre del Contrato]],Tabla3[],6,FALSE)="","#N/A",IFERROR(VLOOKUP(Tabla1[[#This Row],[Nombre del Contrato]],Tabla3[],6,FALSE),"#N/A")))</f>
        <v/>
      </c>
      <c r="M529" s="55" t="str">
        <f>IF(Tabla1[[#This Row],[Nombre del Contrato]]="","",IF(VLOOKUP(Tabla1[[#This Row],[Nombre del Contrato]],Tabla3[],19,FALSE)="","#N/A",IFERROR(VLOOKUP(Tabla1[[#This Row],[Nombre del Contrato]],Tabla3[],19,FALSE),"#N/A")))</f>
        <v/>
      </c>
      <c r="N529" s="75"/>
      <c r="O529" s="75"/>
      <c r="P529" s="75"/>
      <c r="Q529" s="75"/>
      <c r="R529" s="75"/>
      <c r="S529" s="75"/>
      <c r="T529" s="75"/>
      <c r="U529" s="75"/>
      <c r="V529" s="75"/>
      <c r="W529" s="75"/>
      <c r="X529" s="75"/>
      <c r="Y529" s="75"/>
      <c r="Z529" s="75"/>
      <c r="AA529" s="75"/>
      <c r="AB529" s="75"/>
      <c r="AC529" s="75"/>
      <c r="AD529" s="75" t="str">
        <f>IF(SUM(Tabla1[[#This Row],[Primera Infancia]:[Adulto Mayor]])=0,"",SUM(Tabla1[[#This Row],[Primera Infancia]:[Adulto Mayor]]))</f>
        <v/>
      </c>
      <c r="AE529" s="75"/>
      <c r="AF529" s="75"/>
      <c r="AG529" s="10"/>
      <c r="AH529" s="10"/>
      <c r="AI529" s="88"/>
      <c r="AJ529" s="88"/>
      <c r="AK529" s="88"/>
      <c r="AL529" s="88"/>
      <c r="AM529" s="88"/>
      <c r="AN529" s="75"/>
      <c r="AO529" s="89"/>
      <c r="AP529" s="93"/>
      <c r="AQ529" s="84"/>
    </row>
    <row r="530" spans="2:43" ht="39.950000000000003" customHeight="1" thickTop="1" thickBot="1" x14ac:dyDescent="0.3">
      <c r="B530" s="78"/>
      <c r="C530" s="75"/>
      <c r="D530" s="75"/>
      <c r="E530" s="75"/>
      <c r="F530" s="10" t="str">
        <f>IF(Tabla1[[#This Row],[Nombre del Contrato]]="","",IF(VLOOKUP(Tabla1[[#This Row],[Nombre del Contrato]],Tabla3[],31,FALSE)="","#N/A",IFERROR(VLOOKUP(Tabla1[[#This Row],[Nombre del Contrato]],Tabla3[],31,FALSE),"#N/A")))</f>
        <v/>
      </c>
      <c r="G530" s="10" t="str">
        <f>IF(Tabla1[[#This Row],[Nombre del Contrato]]="","",IF(VLOOKUP(Tabla1[[#This Row],[Nombre del Contrato]],Tabla3[],20,FALSE)="","#N/A",IFERROR(VLOOKUP(Tabla1[[#This Row],[Nombre del Contrato]],Tabla3[],20,FALSE),"#N/A")))</f>
        <v/>
      </c>
      <c r="H530" s="47" t="str">
        <f>IF(Tabla1[[#This Row],[Nombre del Contrato]]="","",IF(VLOOKUP(Tabla1[[#This Row],[Nombre del Contrato]],Tabla3[],22,FALSE)="","#N/A",IFERROR(VLOOKUP(Tabla1[[#This Row],[Nombre del Contrato]],Tabla3[],22,FALSE),"#N/A")))</f>
        <v/>
      </c>
      <c r="I530" s="81"/>
      <c r="J530" s="81"/>
      <c r="K530" s="75"/>
      <c r="L530" s="10" t="str">
        <f>IF(Tabla1[[#This Row],[Nombre del Contrato]]="","",IF(VLOOKUP(Tabla1[[#This Row],[Nombre del Contrato]],Tabla3[],6,FALSE)="","#N/A",IFERROR(VLOOKUP(Tabla1[[#This Row],[Nombre del Contrato]],Tabla3[],6,FALSE),"#N/A")))</f>
        <v/>
      </c>
      <c r="M530" s="55" t="str">
        <f>IF(Tabla1[[#This Row],[Nombre del Contrato]]="","",IF(VLOOKUP(Tabla1[[#This Row],[Nombre del Contrato]],Tabla3[],19,FALSE)="","#N/A",IFERROR(VLOOKUP(Tabla1[[#This Row],[Nombre del Contrato]],Tabla3[],19,FALSE),"#N/A")))</f>
        <v/>
      </c>
      <c r="N530" s="75"/>
      <c r="O530" s="75"/>
      <c r="P530" s="75"/>
      <c r="Q530" s="75"/>
      <c r="R530" s="75"/>
      <c r="S530" s="75"/>
      <c r="T530" s="75"/>
      <c r="U530" s="75"/>
      <c r="V530" s="75"/>
      <c r="W530" s="75"/>
      <c r="X530" s="75"/>
      <c r="Y530" s="75"/>
      <c r="Z530" s="75"/>
      <c r="AA530" s="75"/>
      <c r="AB530" s="75"/>
      <c r="AC530" s="75"/>
      <c r="AD530" s="75" t="str">
        <f>IF(SUM(Tabla1[[#This Row],[Primera Infancia]:[Adulto Mayor]])=0,"",SUM(Tabla1[[#This Row],[Primera Infancia]:[Adulto Mayor]]))</f>
        <v/>
      </c>
      <c r="AE530" s="75"/>
      <c r="AF530" s="75"/>
      <c r="AG530" s="10"/>
      <c r="AH530" s="10"/>
      <c r="AI530" s="88"/>
      <c r="AJ530" s="88"/>
      <c r="AK530" s="88"/>
      <c r="AL530" s="88"/>
      <c r="AM530" s="88"/>
      <c r="AN530" s="75"/>
      <c r="AO530" s="89"/>
      <c r="AP530" s="93"/>
      <c r="AQ530" s="84"/>
    </row>
    <row r="531" spans="2:43" ht="39.950000000000003" customHeight="1" thickTop="1" thickBot="1" x14ac:dyDescent="0.3">
      <c r="B531" s="78"/>
      <c r="C531" s="75"/>
      <c r="D531" s="75"/>
      <c r="E531" s="75"/>
      <c r="F531" s="10" t="str">
        <f>IF(Tabla1[[#This Row],[Nombre del Contrato]]="","",IF(VLOOKUP(Tabla1[[#This Row],[Nombre del Contrato]],Tabla3[],31,FALSE)="","#N/A",IFERROR(VLOOKUP(Tabla1[[#This Row],[Nombre del Contrato]],Tabla3[],31,FALSE),"#N/A")))</f>
        <v/>
      </c>
      <c r="G531" s="10" t="str">
        <f>IF(Tabla1[[#This Row],[Nombre del Contrato]]="","",IF(VLOOKUP(Tabla1[[#This Row],[Nombre del Contrato]],Tabla3[],20,FALSE)="","#N/A",IFERROR(VLOOKUP(Tabla1[[#This Row],[Nombre del Contrato]],Tabla3[],20,FALSE),"#N/A")))</f>
        <v/>
      </c>
      <c r="H531" s="47" t="str">
        <f>IF(Tabla1[[#This Row],[Nombre del Contrato]]="","",IF(VLOOKUP(Tabla1[[#This Row],[Nombre del Contrato]],Tabla3[],22,FALSE)="","#N/A",IFERROR(VLOOKUP(Tabla1[[#This Row],[Nombre del Contrato]],Tabla3[],22,FALSE),"#N/A")))</f>
        <v/>
      </c>
      <c r="I531" s="81"/>
      <c r="J531" s="81"/>
      <c r="K531" s="75"/>
      <c r="L531" s="10" t="str">
        <f>IF(Tabla1[[#This Row],[Nombre del Contrato]]="","",IF(VLOOKUP(Tabla1[[#This Row],[Nombre del Contrato]],Tabla3[],6,FALSE)="","#N/A",IFERROR(VLOOKUP(Tabla1[[#This Row],[Nombre del Contrato]],Tabla3[],6,FALSE),"#N/A")))</f>
        <v/>
      </c>
      <c r="M531" s="55" t="str">
        <f>IF(Tabla1[[#This Row],[Nombre del Contrato]]="","",IF(VLOOKUP(Tabla1[[#This Row],[Nombre del Contrato]],Tabla3[],19,FALSE)="","#N/A",IFERROR(VLOOKUP(Tabla1[[#This Row],[Nombre del Contrato]],Tabla3[],19,FALSE),"#N/A")))</f>
        <v/>
      </c>
      <c r="N531" s="75"/>
      <c r="O531" s="75"/>
      <c r="P531" s="75"/>
      <c r="Q531" s="75"/>
      <c r="R531" s="75"/>
      <c r="S531" s="75"/>
      <c r="T531" s="75"/>
      <c r="U531" s="75"/>
      <c r="V531" s="75"/>
      <c r="W531" s="75"/>
      <c r="X531" s="75"/>
      <c r="Y531" s="75"/>
      <c r="Z531" s="75"/>
      <c r="AA531" s="75"/>
      <c r="AB531" s="75"/>
      <c r="AC531" s="75"/>
      <c r="AD531" s="75" t="str">
        <f>IF(SUM(Tabla1[[#This Row],[Primera Infancia]:[Adulto Mayor]])=0,"",SUM(Tabla1[[#This Row],[Primera Infancia]:[Adulto Mayor]]))</f>
        <v/>
      </c>
      <c r="AE531" s="75"/>
      <c r="AF531" s="75"/>
      <c r="AG531" s="10"/>
      <c r="AH531" s="10"/>
      <c r="AI531" s="88"/>
      <c r="AJ531" s="88"/>
      <c r="AK531" s="88"/>
      <c r="AL531" s="88"/>
      <c r="AM531" s="88"/>
      <c r="AN531" s="75"/>
      <c r="AO531" s="89"/>
      <c r="AP531" s="93"/>
      <c r="AQ531" s="84"/>
    </row>
    <row r="532" spans="2:43" ht="39.950000000000003" customHeight="1" thickTop="1" thickBot="1" x14ac:dyDescent="0.3">
      <c r="B532" s="78"/>
      <c r="C532" s="75"/>
      <c r="D532" s="75"/>
      <c r="E532" s="75"/>
      <c r="F532" s="10" t="str">
        <f>IF(Tabla1[[#This Row],[Nombre del Contrato]]="","",IF(VLOOKUP(Tabla1[[#This Row],[Nombre del Contrato]],Tabla3[],31,FALSE)="","#N/A",IFERROR(VLOOKUP(Tabla1[[#This Row],[Nombre del Contrato]],Tabla3[],31,FALSE),"#N/A")))</f>
        <v/>
      </c>
      <c r="G532" s="10" t="str">
        <f>IF(Tabla1[[#This Row],[Nombre del Contrato]]="","",IF(VLOOKUP(Tabla1[[#This Row],[Nombre del Contrato]],Tabla3[],20,FALSE)="","#N/A",IFERROR(VLOOKUP(Tabla1[[#This Row],[Nombre del Contrato]],Tabla3[],20,FALSE),"#N/A")))</f>
        <v/>
      </c>
      <c r="H532" s="47" t="str">
        <f>IF(Tabla1[[#This Row],[Nombre del Contrato]]="","",IF(VLOOKUP(Tabla1[[#This Row],[Nombre del Contrato]],Tabla3[],22,FALSE)="","#N/A",IFERROR(VLOOKUP(Tabla1[[#This Row],[Nombre del Contrato]],Tabla3[],22,FALSE),"#N/A")))</f>
        <v/>
      </c>
      <c r="I532" s="81"/>
      <c r="J532" s="81"/>
      <c r="K532" s="75"/>
      <c r="L532" s="10" t="str">
        <f>IF(Tabla1[[#This Row],[Nombre del Contrato]]="","",IF(VLOOKUP(Tabla1[[#This Row],[Nombre del Contrato]],Tabla3[],6,FALSE)="","#N/A",IFERROR(VLOOKUP(Tabla1[[#This Row],[Nombre del Contrato]],Tabla3[],6,FALSE),"#N/A")))</f>
        <v/>
      </c>
      <c r="M532" s="55" t="str">
        <f>IF(Tabla1[[#This Row],[Nombre del Contrato]]="","",IF(VLOOKUP(Tabla1[[#This Row],[Nombre del Contrato]],Tabla3[],19,FALSE)="","#N/A",IFERROR(VLOOKUP(Tabla1[[#This Row],[Nombre del Contrato]],Tabla3[],19,FALSE),"#N/A")))</f>
        <v/>
      </c>
      <c r="N532" s="75"/>
      <c r="O532" s="75"/>
      <c r="P532" s="75"/>
      <c r="Q532" s="75"/>
      <c r="R532" s="75"/>
      <c r="S532" s="75"/>
      <c r="T532" s="75"/>
      <c r="U532" s="75"/>
      <c r="V532" s="75"/>
      <c r="W532" s="75"/>
      <c r="X532" s="75"/>
      <c r="Y532" s="75"/>
      <c r="Z532" s="75"/>
      <c r="AA532" s="75"/>
      <c r="AB532" s="75"/>
      <c r="AC532" s="75"/>
      <c r="AD532" s="75" t="str">
        <f>IF(SUM(Tabla1[[#This Row],[Primera Infancia]:[Adulto Mayor]])=0,"",SUM(Tabla1[[#This Row],[Primera Infancia]:[Adulto Mayor]]))</f>
        <v/>
      </c>
      <c r="AE532" s="75"/>
      <c r="AF532" s="75"/>
      <c r="AG532" s="10"/>
      <c r="AH532" s="10"/>
      <c r="AI532" s="88"/>
      <c r="AJ532" s="88"/>
      <c r="AK532" s="88"/>
      <c r="AL532" s="88"/>
      <c r="AM532" s="88"/>
      <c r="AN532" s="75"/>
      <c r="AO532" s="89"/>
      <c r="AP532" s="93"/>
      <c r="AQ532" s="84"/>
    </row>
    <row r="533" spans="2:43" ht="39.950000000000003" customHeight="1" thickTop="1" thickBot="1" x14ac:dyDescent="0.3">
      <c r="B533" s="78"/>
      <c r="C533" s="75"/>
      <c r="D533" s="75"/>
      <c r="E533" s="75"/>
      <c r="F533" s="10" t="str">
        <f>IF(Tabla1[[#This Row],[Nombre del Contrato]]="","",IF(VLOOKUP(Tabla1[[#This Row],[Nombre del Contrato]],Tabla3[],31,FALSE)="","#N/A",IFERROR(VLOOKUP(Tabla1[[#This Row],[Nombre del Contrato]],Tabla3[],31,FALSE),"#N/A")))</f>
        <v/>
      </c>
      <c r="G533" s="10" t="str">
        <f>IF(Tabla1[[#This Row],[Nombre del Contrato]]="","",IF(VLOOKUP(Tabla1[[#This Row],[Nombre del Contrato]],Tabla3[],20,FALSE)="","#N/A",IFERROR(VLOOKUP(Tabla1[[#This Row],[Nombre del Contrato]],Tabla3[],20,FALSE),"#N/A")))</f>
        <v/>
      </c>
      <c r="H533" s="47" t="str">
        <f>IF(Tabla1[[#This Row],[Nombre del Contrato]]="","",IF(VLOOKUP(Tabla1[[#This Row],[Nombre del Contrato]],Tabla3[],22,FALSE)="","#N/A",IFERROR(VLOOKUP(Tabla1[[#This Row],[Nombre del Contrato]],Tabla3[],22,FALSE),"#N/A")))</f>
        <v/>
      </c>
      <c r="I533" s="81"/>
      <c r="J533" s="81"/>
      <c r="K533" s="75"/>
      <c r="L533" s="10" t="str">
        <f>IF(Tabla1[[#This Row],[Nombre del Contrato]]="","",IF(VLOOKUP(Tabla1[[#This Row],[Nombre del Contrato]],Tabla3[],6,FALSE)="","#N/A",IFERROR(VLOOKUP(Tabla1[[#This Row],[Nombre del Contrato]],Tabla3[],6,FALSE),"#N/A")))</f>
        <v/>
      </c>
      <c r="M533" s="55" t="str">
        <f>IF(Tabla1[[#This Row],[Nombre del Contrato]]="","",IF(VLOOKUP(Tabla1[[#This Row],[Nombre del Contrato]],Tabla3[],19,FALSE)="","#N/A",IFERROR(VLOOKUP(Tabla1[[#This Row],[Nombre del Contrato]],Tabla3[],19,FALSE),"#N/A")))</f>
        <v/>
      </c>
      <c r="N533" s="75"/>
      <c r="O533" s="75"/>
      <c r="P533" s="75"/>
      <c r="Q533" s="75"/>
      <c r="R533" s="75"/>
      <c r="S533" s="75"/>
      <c r="T533" s="75"/>
      <c r="U533" s="75"/>
      <c r="V533" s="75"/>
      <c r="W533" s="75"/>
      <c r="X533" s="75"/>
      <c r="Y533" s="75"/>
      <c r="Z533" s="75"/>
      <c r="AA533" s="75"/>
      <c r="AB533" s="75"/>
      <c r="AC533" s="75"/>
      <c r="AD533" s="75" t="str">
        <f>IF(SUM(Tabla1[[#This Row],[Primera Infancia]:[Adulto Mayor]])=0,"",SUM(Tabla1[[#This Row],[Primera Infancia]:[Adulto Mayor]]))</f>
        <v/>
      </c>
      <c r="AE533" s="75"/>
      <c r="AF533" s="75"/>
      <c r="AG533" s="10"/>
      <c r="AH533" s="10"/>
      <c r="AI533" s="88"/>
      <c r="AJ533" s="88"/>
      <c r="AK533" s="88"/>
      <c r="AL533" s="88"/>
      <c r="AM533" s="88"/>
      <c r="AN533" s="75"/>
      <c r="AO533" s="89"/>
      <c r="AP533" s="93"/>
      <c r="AQ533" s="84"/>
    </row>
    <row r="534" spans="2:43" ht="39.950000000000003" customHeight="1" thickTop="1" thickBot="1" x14ac:dyDescent="0.3">
      <c r="B534" s="78"/>
      <c r="C534" s="75"/>
      <c r="D534" s="75"/>
      <c r="E534" s="75"/>
      <c r="F534" s="10" t="str">
        <f>IF(Tabla1[[#This Row],[Nombre del Contrato]]="","",IF(VLOOKUP(Tabla1[[#This Row],[Nombre del Contrato]],Tabla3[],31,FALSE)="","#N/A",IFERROR(VLOOKUP(Tabla1[[#This Row],[Nombre del Contrato]],Tabla3[],31,FALSE),"#N/A")))</f>
        <v/>
      </c>
      <c r="G534" s="10" t="str">
        <f>IF(Tabla1[[#This Row],[Nombre del Contrato]]="","",IF(VLOOKUP(Tabla1[[#This Row],[Nombre del Contrato]],Tabla3[],20,FALSE)="","#N/A",IFERROR(VLOOKUP(Tabla1[[#This Row],[Nombre del Contrato]],Tabla3[],20,FALSE),"#N/A")))</f>
        <v/>
      </c>
      <c r="H534" s="47" t="str">
        <f>IF(Tabla1[[#This Row],[Nombre del Contrato]]="","",IF(VLOOKUP(Tabla1[[#This Row],[Nombre del Contrato]],Tabla3[],22,FALSE)="","#N/A",IFERROR(VLOOKUP(Tabla1[[#This Row],[Nombre del Contrato]],Tabla3[],22,FALSE),"#N/A")))</f>
        <v/>
      </c>
      <c r="I534" s="81"/>
      <c r="J534" s="81"/>
      <c r="K534" s="75"/>
      <c r="L534" s="10" t="str">
        <f>IF(Tabla1[[#This Row],[Nombre del Contrato]]="","",IF(VLOOKUP(Tabla1[[#This Row],[Nombre del Contrato]],Tabla3[],6,FALSE)="","#N/A",IFERROR(VLOOKUP(Tabla1[[#This Row],[Nombre del Contrato]],Tabla3[],6,FALSE),"#N/A")))</f>
        <v/>
      </c>
      <c r="M534" s="55" t="str">
        <f>IF(Tabla1[[#This Row],[Nombre del Contrato]]="","",IF(VLOOKUP(Tabla1[[#This Row],[Nombre del Contrato]],Tabla3[],19,FALSE)="","#N/A",IFERROR(VLOOKUP(Tabla1[[#This Row],[Nombre del Contrato]],Tabla3[],19,FALSE),"#N/A")))</f>
        <v/>
      </c>
      <c r="N534" s="75"/>
      <c r="O534" s="75"/>
      <c r="P534" s="75"/>
      <c r="Q534" s="75"/>
      <c r="R534" s="75"/>
      <c r="S534" s="75"/>
      <c r="T534" s="75"/>
      <c r="U534" s="75"/>
      <c r="V534" s="75"/>
      <c r="W534" s="75"/>
      <c r="X534" s="75"/>
      <c r="Y534" s="75"/>
      <c r="Z534" s="75"/>
      <c r="AA534" s="75"/>
      <c r="AB534" s="75"/>
      <c r="AC534" s="75"/>
      <c r="AD534" s="75" t="str">
        <f>IF(SUM(Tabla1[[#This Row],[Primera Infancia]:[Adulto Mayor]])=0,"",SUM(Tabla1[[#This Row],[Primera Infancia]:[Adulto Mayor]]))</f>
        <v/>
      </c>
      <c r="AE534" s="75"/>
      <c r="AF534" s="75"/>
      <c r="AG534" s="10"/>
      <c r="AH534" s="10"/>
      <c r="AI534" s="88"/>
      <c r="AJ534" s="88"/>
      <c r="AK534" s="88"/>
      <c r="AL534" s="88"/>
      <c r="AM534" s="88"/>
      <c r="AN534" s="75"/>
      <c r="AO534" s="89"/>
      <c r="AP534" s="93"/>
      <c r="AQ534" s="84"/>
    </row>
    <row r="535" spans="2:43" ht="39.950000000000003" customHeight="1" thickTop="1" thickBot="1" x14ac:dyDescent="0.3">
      <c r="B535" s="78"/>
      <c r="C535" s="75"/>
      <c r="D535" s="75"/>
      <c r="E535" s="75"/>
      <c r="F535" s="10" t="str">
        <f>IF(Tabla1[[#This Row],[Nombre del Contrato]]="","",IF(VLOOKUP(Tabla1[[#This Row],[Nombre del Contrato]],Tabla3[],31,FALSE)="","#N/A",IFERROR(VLOOKUP(Tabla1[[#This Row],[Nombre del Contrato]],Tabla3[],31,FALSE),"#N/A")))</f>
        <v/>
      </c>
      <c r="G535" s="10" t="str">
        <f>IF(Tabla1[[#This Row],[Nombre del Contrato]]="","",IF(VLOOKUP(Tabla1[[#This Row],[Nombre del Contrato]],Tabla3[],20,FALSE)="","#N/A",IFERROR(VLOOKUP(Tabla1[[#This Row],[Nombre del Contrato]],Tabla3[],20,FALSE),"#N/A")))</f>
        <v/>
      </c>
      <c r="H535" s="47" t="str">
        <f>IF(Tabla1[[#This Row],[Nombre del Contrato]]="","",IF(VLOOKUP(Tabla1[[#This Row],[Nombre del Contrato]],Tabla3[],22,FALSE)="","#N/A",IFERROR(VLOOKUP(Tabla1[[#This Row],[Nombre del Contrato]],Tabla3[],22,FALSE),"#N/A")))</f>
        <v/>
      </c>
      <c r="I535" s="81"/>
      <c r="J535" s="81"/>
      <c r="K535" s="75"/>
      <c r="L535" s="10" t="str">
        <f>IF(Tabla1[[#This Row],[Nombre del Contrato]]="","",IF(VLOOKUP(Tabla1[[#This Row],[Nombre del Contrato]],Tabla3[],6,FALSE)="","#N/A",IFERROR(VLOOKUP(Tabla1[[#This Row],[Nombre del Contrato]],Tabla3[],6,FALSE),"#N/A")))</f>
        <v/>
      </c>
      <c r="M535" s="55" t="str">
        <f>IF(Tabla1[[#This Row],[Nombre del Contrato]]="","",IF(VLOOKUP(Tabla1[[#This Row],[Nombre del Contrato]],Tabla3[],19,FALSE)="","#N/A",IFERROR(VLOOKUP(Tabla1[[#This Row],[Nombre del Contrato]],Tabla3[],19,FALSE),"#N/A")))</f>
        <v/>
      </c>
      <c r="N535" s="75"/>
      <c r="O535" s="75"/>
      <c r="P535" s="75"/>
      <c r="Q535" s="75"/>
      <c r="R535" s="75"/>
      <c r="S535" s="75"/>
      <c r="T535" s="75"/>
      <c r="U535" s="75"/>
      <c r="V535" s="75"/>
      <c r="W535" s="75"/>
      <c r="X535" s="75"/>
      <c r="Y535" s="75"/>
      <c r="Z535" s="75"/>
      <c r="AA535" s="75"/>
      <c r="AB535" s="75"/>
      <c r="AC535" s="75"/>
      <c r="AD535" s="75" t="str">
        <f>IF(SUM(Tabla1[[#This Row],[Primera Infancia]:[Adulto Mayor]])=0,"",SUM(Tabla1[[#This Row],[Primera Infancia]:[Adulto Mayor]]))</f>
        <v/>
      </c>
      <c r="AE535" s="75"/>
      <c r="AF535" s="75"/>
      <c r="AG535" s="10"/>
      <c r="AH535" s="10"/>
      <c r="AI535" s="88"/>
      <c r="AJ535" s="88"/>
      <c r="AK535" s="88"/>
      <c r="AL535" s="88"/>
      <c r="AM535" s="88"/>
      <c r="AN535" s="75"/>
      <c r="AO535" s="89"/>
      <c r="AP535" s="93"/>
      <c r="AQ535" s="84"/>
    </row>
    <row r="536" spans="2:43" ht="39.950000000000003" customHeight="1" thickTop="1" thickBot="1" x14ac:dyDescent="0.3">
      <c r="B536" s="78"/>
      <c r="C536" s="75"/>
      <c r="D536" s="75"/>
      <c r="E536" s="75"/>
      <c r="F536" s="10" t="str">
        <f>IF(Tabla1[[#This Row],[Nombre del Contrato]]="","",IF(VLOOKUP(Tabla1[[#This Row],[Nombre del Contrato]],Tabla3[],31,FALSE)="","#N/A",IFERROR(VLOOKUP(Tabla1[[#This Row],[Nombre del Contrato]],Tabla3[],31,FALSE),"#N/A")))</f>
        <v/>
      </c>
      <c r="G536" s="10" t="str">
        <f>IF(Tabla1[[#This Row],[Nombre del Contrato]]="","",IF(VLOOKUP(Tabla1[[#This Row],[Nombre del Contrato]],Tabla3[],20,FALSE)="","#N/A",IFERROR(VLOOKUP(Tabla1[[#This Row],[Nombre del Contrato]],Tabla3[],20,FALSE),"#N/A")))</f>
        <v/>
      </c>
      <c r="H536" s="47" t="str">
        <f>IF(Tabla1[[#This Row],[Nombre del Contrato]]="","",IF(VLOOKUP(Tabla1[[#This Row],[Nombre del Contrato]],Tabla3[],22,FALSE)="","#N/A",IFERROR(VLOOKUP(Tabla1[[#This Row],[Nombre del Contrato]],Tabla3[],22,FALSE),"#N/A")))</f>
        <v/>
      </c>
      <c r="I536" s="81"/>
      <c r="J536" s="81"/>
      <c r="K536" s="75"/>
      <c r="L536" s="10" t="str">
        <f>IF(Tabla1[[#This Row],[Nombre del Contrato]]="","",IF(VLOOKUP(Tabla1[[#This Row],[Nombre del Contrato]],Tabla3[],6,FALSE)="","#N/A",IFERROR(VLOOKUP(Tabla1[[#This Row],[Nombre del Contrato]],Tabla3[],6,FALSE),"#N/A")))</f>
        <v/>
      </c>
      <c r="M536" s="55" t="str">
        <f>IF(Tabla1[[#This Row],[Nombre del Contrato]]="","",IF(VLOOKUP(Tabla1[[#This Row],[Nombre del Contrato]],Tabla3[],19,FALSE)="","#N/A",IFERROR(VLOOKUP(Tabla1[[#This Row],[Nombre del Contrato]],Tabla3[],19,FALSE),"#N/A")))</f>
        <v/>
      </c>
      <c r="N536" s="75"/>
      <c r="O536" s="75"/>
      <c r="P536" s="75"/>
      <c r="Q536" s="75"/>
      <c r="R536" s="75"/>
      <c r="S536" s="75"/>
      <c r="T536" s="75"/>
      <c r="U536" s="75"/>
      <c r="V536" s="75"/>
      <c r="W536" s="75"/>
      <c r="X536" s="75"/>
      <c r="Y536" s="75"/>
      <c r="Z536" s="75"/>
      <c r="AA536" s="75"/>
      <c r="AB536" s="75"/>
      <c r="AC536" s="75"/>
      <c r="AD536" s="75" t="str">
        <f>IF(SUM(Tabla1[[#This Row],[Primera Infancia]:[Adulto Mayor]])=0,"",SUM(Tabla1[[#This Row],[Primera Infancia]:[Adulto Mayor]]))</f>
        <v/>
      </c>
      <c r="AE536" s="75"/>
      <c r="AF536" s="75"/>
      <c r="AG536" s="10"/>
      <c r="AH536" s="10"/>
      <c r="AI536" s="88"/>
      <c r="AJ536" s="88"/>
      <c r="AK536" s="88"/>
      <c r="AL536" s="88"/>
      <c r="AM536" s="88"/>
      <c r="AN536" s="75"/>
      <c r="AO536" s="89"/>
      <c r="AP536" s="93"/>
      <c r="AQ536" s="84"/>
    </row>
    <row r="537" spans="2:43" ht="39.950000000000003" customHeight="1" thickTop="1" thickBot="1" x14ac:dyDescent="0.3">
      <c r="B537" s="78"/>
      <c r="C537" s="75"/>
      <c r="D537" s="75"/>
      <c r="E537" s="75"/>
      <c r="F537" s="10" t="str">
        <f>IF(Tabla1[[#This Row],[Nombre del Contrato]]="","",IF(VLOOKUP(Tabla1[[#This Row],[Nombre del Contrato]],Tabla3[],31,FALSE)="","#N/A",IFERROR(VLOOKUP(Tabla1[[#This Row],[Nombre del Contrato]],Tabla3[],31,FALSE),"#N/A")))</f>
        <v/>
      </c>
      <c r="G537" s="10" t="str">
        <f>IF(Tabla1[[#This Row],[Nombre del Contrato]]="","",IF(VLOOKUP(Tabla1[[#This Row],[Nombre del Contrato]],Tabla3[],20,FALSE)="","#N/A",IFERROR(VLOOKUP(Tabla1[[#This Row],[Nombre del Contrato]],Tabla3[],20,FALSE),"#N/A")))</f>
        <v/>
      </c>
      <c r="H537" s="47" t="str">
        <f>IF(Tabla1[[#This Row],[Nombre del Contrato]]="","",IF(VLOOKUP(Tabla1[[#This Row],[Nombre del Contrato]],Tabla3[],22,FALSE)="","#N/A",IFERROR(VLOOKUP(Tabla1[[#This Row],[Nombre del Contrato]],Tabla3[],22,FALSE),"#N/A")))</f>
        <v/>
      </c>
      <c r="I537" s="81"/>
      <c r="J537" s="81"/>
      <c r="K537" s="75"/>
      <c r="L537" s="10" t="str">
        <f>IF(Tabla1[[#This Row],[Nombre del Contrato]]="","",IF(VLOOKUP(Tabla1[[#This Row],[Nombre del Contrato]],Tabla3[],6,FALSE)="","#N/A",IFERROR(VLOOKUP(Tabla1[[#This Row],[Nombre del Contrato]],Tabla3[],6,FALSE),"#N/A")))</f>
        <v/>
      </c>
      <c r="M537" s="55" t="str">
        <f>IF(Tabla1[[#This Row],[Nombre del Contrato]]="","",IF(VLOOKUP(Tabla1[[#This Row],[Nombre del Contrato]],Tabla3[],19,FALSE)="","#N/A",IFERROR(VLOOKUP(Tabla1[[#This Row],[Nombre del Contrato]],Tabla3[],19,FALSE),"#N/A")))</f>
        <v/>
      </c>
      <c r="N537" s="75"/>
      <c r="O537" s="75"/>
      <c r="P537" s="75"/>
      <c r="Q537" s="75"/>
      <c r="R537" s="75"/>
      <c r="S537" s="75"/>
      <c r="T537" s="75"/>
      <c r="U537" s="75"/>
      <c r="V537" s="75"/>
      <c r="W537" s="75"/>
      <c r="X537" s="75"/>
      <c r="Y537" s="75"/>
      <c r="Z537" s="75"/>
      <c r="AA537" s="75"/>
      <c r="AB537" s="75"/>
      <c r="AC537" s="75"/>
      <c r="AD537" s="75" t="str">
        <f>IF(SUM(Tabla1[[#This Row],[Primera Infancia]:[Adulto Mayor]])=0,"",SUM(Tabla1[[#This Row],[Primera Infancia]:[Adulto Mayor]]))</f>
        <v/>
      </c>
      <c r="AE537" s="75"/>
      <c r="AF537" s="75"/>
      <c r="AG537" s="10"/>
      <c r="AH537" s="10"/>
      <c r="AI537" s="88"/>
      <c r="AJ537" s="88"/>
      <c r="AK537" s="88"/>
      <c r="AL537" s="88"/>
      <c r="AM537" s="88"/>
      <c r="AN537" s="75"/>
      <c r="AO537" s="89"/>
      <c r="AP537" s="93"/>
      <c r="AQ537" s="84"/>
    </row>
    <row r="538" spans="2:43" ht="39.950000000000003" customHeight="1" thickTop="1" thickBot="1" x14ac:dyDescent="0.3">
      <c r="B538" s="78"/>
      <c r="C538" s="75"/>
      <c r="D538" s="75"/>
      <c r="E538" s="75"/>
      <c r="F538" s="10" t="str">
        <f>IF(Tabla1[[#This Row],[Nombre del Contrato]]="","",IF(VLOOKUP(Tabla1[[#This Row],[Nombre del Contrato]],Tabla3[],31,FALSE)="","#N/A",IFERROR(VLOOKUP(Tabla1[[#This Row],[Nombre del Contrato]],Tabla3[],31,FALSE),"#N/A")))</f>
        <v/>
      </c>
      <c r="G538" s="10" t="str">
        <f>IF(Tabla1[[#This Row],[Nombre del Contrato]]="","",IF(VLOOKUP(Tabla1[[#This Row],[Nombre del Contrato]],Tabla3[],20,FALSE)="","#N/A",IFERROR(VLOOKUP(Tabla1[[#This Row],[Nombre del Contrato]],Tabla3[],20,FALSE),"#N/A")))</f>
        <v/>
      </c>
      <c r="H538" s="47" t="str">
        <f>IF(Tabla1[[#This Row],[Nombre del Contrato]]="","",IF(VLOOKUP(Tabla1[[#This Row],[Nombre del Contrato]],Tabla3[],22,FALSE)="","#N/A",IFERROR(VLOOKUP(Tabla1[[#This Row],[Nombre del Contrato]],Tabla3[],22,FALSE),"#N/A")))</f>
        <v/>
      </c>
      <c r="I538" s="81"/>
      <c r="J538" s="81"/>
      <c r="K538" s="75"/>
      <c r="L538" s="10" t="str">
        <f>IF(Tabla1[[#This Row],[Nombre del Contrato]]="","",IF(VLOOKUP(Tabla1[[#This Row],[Nombre del Contrato]],Tabla3[],6,FALSE)="","#N/A",IFERROR(VLOOKUP(Tabla1[[#This Row],[Nombre del Contrato]],Tabla3[],6,FALSE),"#N/A")))</f>
        <v/>
      </c>
      <c r="M538" s="55" t="str">
        <f>IF(Tabla1[[#This Row],[Nombre del Contrato]]="","",IF(VLOOKUP(Tabla1[[#This Row],[Nombre del Contrato]],Tabla3[],19,FALSE)="","#N/A",IFERROR(VLOOKUP(Tabla1[[#This Row],[Nombre del Contrato]],Tabla3[],19,FALSE),"#N/A")))</f>
        <v/>
      </c>
      <c r="N538" s="75"/>
      <c r="O538" s="75"/>
      <c r="P538" s="75"/>
      <c r="Q538" s="75"/>
      <c r="R538" s="75"/>
      <c r="S538" s="75"/>
      <c r="T538" s="75"/>
      <c r="U538" s="75"/>
      <c r="V538" s="75"/>
      <c r="W538" s="75"/>
      <c r="X538" s="75"/>
      <c r="Y538" s="75"/>
      <c r="Z538" s="75"/>
      <c r="AA538" s="75"/>
      <c r="AB538" s="75"/>
      <c r="AC538" s="75"/>
      <c r="AD538" s="75" t="str">
        <f>IF(SUM(Tabla1[[#This Row],[Primera Infancia]:[Adulto Mayor]])=0,"",SUM(Tabla1[[#This Row],[Primera Infancia]:[Adulto Mayor]]))</f>
        <v/>
      </c>
      <c r="AE538" s="75"/>
      <c r="AF538" s="75"/>
      <c r="AG538" s="10"/>
      <c r="AH538" s="10"/>
      <c r="AI538" s="88"/>
      <c r="AJ538" s="88"/>
      <c r="AK538" s="88"/>
      <c r="AL538" s="88"/>
      <c r="AM538" s="88"/>
      <c r="AN538" s="75"/>
      <c r="AO538" s="89"/>
      <c r="AP538" s="93"/>
      <c r="AQ538" s="84"/>
    </row>
    <row r="539" spans="2:43" ht="39.950000000000003" customHeight="1" thickTop="1" thickBot="1" x14ac:dyDescent="0.3">
      <c r="B539" s="78"/>
      <c r="C539" s="75"/>
      <c r="D539" s="75"/>
      <c r="E539" s="75"/>
      <c r="F539" s="10" t="str">
        <f>IF(Tabla1[[#This Row],[Nombre del Contrato]]="","",IF(VLOOKUP(Tabla1[[#This Row],[Nombre del Contrato]],Tabla3[],31,FALSE)="","#N/A",IFERROR(VLOOKUP(Tabla1[[#This Row],[Nombre del Contrato]],Tabla3[],31,FALSE),"#N/A")))</f>
        <v/>
      </c>
      <c r="G539" s="10" t="str">
        <f>IF(Tabla1[[#This Row],[Nombre del Contrato]]="","",IF(VLOOKUP(Tabla1[[#This Row],[Nombre del Contrato]],Tabla3[],20,FALSE)="","#N/A",IFERROR(VLOOKUP(Tabla1[[#This Row],[Nombre del Contrato]],Tabla3[],20,FALSE),"#N/A")))</f>
        <v/>
      </c>
      <c r="H539" s="47" t="str">
        <f>IF(Tabla1[[#This Row],[Nombre del Contrato]]="","",IF(VLOOKUP(Tabla1[[#This Row],[Nombre del Contrato]],Tabla3[],22,FALSE)="","#N/A",IFERROR(VLOOKUP(Tabla1[[#This Row],[Nombre del Contrato]],Tabla3[],22,FALSE),"#N/A")))</f>
        <v/>
      </c>
      <c r="I539" s="81"/>
      <c r="J539" s="81"/>
      <c r="K539" s="75"/>
      <c r="L539" s="10" t="str">
        <f>IF(Tabla1[[#This Row],[Nombre del Contrato]]="","",IF(VLOOKUP(Tabla1[[#This Row],[Nombre del Contrato]],Tabla3[],6,FALSE)="","#N/A",IFERROR(VLOOKUP(Tabla1[[#This Row],[Nombre del Contrato]],Tabla3[],6,FALSE),"#N/A")))</f>
        <v/>
      </c>
      <c r="M539" s="55" t="str">
        <f>IF(Tabla1[[#This Row],[Nombre del Contrato]]="","",IF(VLOOKUP(Tabla1[[#This Row],[Nombre del Contrato]],Tabla3[],19,FALSE)="","#N/A",IFERROR(VLOOKUP(Tabla1[[#This Row],[Nombre del Contrato]],Tabla3[],19,FALSE),"#N/A")))</f>
        <v/>
      </c>
      <c r="N539" s="75"/>
      <c r="O539" s="75"/>
      <c r="P539" s="75"/>
      <c r="Q539" s="75"/>
      <c r="R539" s="75"/>
      <c r="S539" s="75"/>
      <c r="T539" s="75"/>
      <c r="U539" s="75"/>
      <c r="V539" s="75"/>
      <c r="W539" s="75"/>
      <c r="X539" s="75"/>
      <c r="Y539" s="75"/>
      <c r="Z539" s="75"/>
      <c r="AA539" s="75"/>
      <c r="AB539" s="75"/>
      <c r="AC539" s="75"/>
      <c r="AD539" s="75" t="str">
        <f>IF(SUM(Tabla1[[#This Row],[Primera Infancia]:[Adulto Mayor]])=0,"",SUM(Tabla1[[#This Row],[Primera Infancia]:[Adulto Mayor]]))</f>
        <v/>
      </c>
      <c r="AE539" s="75"/>
      <c r="AF539" s="75"/>
      <c r="AG539" s="10"/>
      <c r="AH539" s="10"/>
      <c r="AI539" s="88"/>
      <c r="AJ539" s="88"/>
      <c r="AK539" s="88"/>
      <c r="AL539" s="88"/>
      <c r="AM539" s="88"/>
      <c r="AN539" s="75"/>
      <c r="AO539" s="89"/>
      <c r="AP539" s="93"/>
      <c r="AQ539" s="84"/>
    </row>
    <row r="540" spans="2:43" ht="39.950000000000003" customHeight="1" thickTop="1" thickBot="1" x14ac:dyDescent="0.3">
      <c r="B540" s="78"/>
      <c r="C540" s="75"/>
      <c r="D540" s="75"/>
      <c r="E540" s="75"/>
      <c r="F540" s="10" t="str">
        <f>IF(Tabla1[[#This Row],[Nombre del Contrato]]="","",IF(VLOOKUP(Tabla1[[#This Row],[Nombre del Contrato]],Tabla3[],31,FALSE)="","#N/A",IFERROR(VLOOKUP(Tabla1[[#This Row],[Nombre del Contrato]],Tabla3[],31,FALSE),"#N/A")))</f>
        <v/>
      </c>
      <c r="G540" s="10" t="str">
        <f>IF(Tabla1[[#This Row],[Nombre del Contrato]]="","",IF(VLOOKUP(Tabla1[[#This Row],[Nombre del Contrato]],Tabla3[],20,FALSE)="","#N/A",IFERROR(VLOOKUP(Tabla1[[#This Row],[Nombre del Contrato]],Tabla3[],20,FALSE),"#N/A")))</f>
        <v/>
      </c>
      <c r="H540" s="47" t="str">
        <f>IF(Tabla1[[#This Row],[Nombre del Contrato]]="","",IF(VLOOKUP(Tabla1[[#This Row],[Nombre del Contrato]],Tabla3[],22,FALSE)="","#N/A",IFERROR(VLOOKUP(Tabla1[[#This Row],[Nombre del Contrato]],Tabla3[],22,FALSE),"#N/A")))</f>
        <v/>
      </c>
      <c r="I540" s="81"/>
      <c r="J540" s="81"/>
      <c r="K540" s="75"/>
      <c r="L540" s="10" t="str">
        <f>IF(Tabla1[[#This Row],[Nombre del Contrato]]="","",IF(VLOOKUP(Tabla1[[#This Row],[Nombre del Contrato]],Tabla3[],6,FALSE)="","#N/A",IFERROR(VLOOKUP(Tabla1[[#This Row],[Nombre del Contrato]],Tabla3[],6,FALSE),"#N/A")))</f>
        <v/>
      </c>
      <c r="M540" s="55" t="str">
        <f>IF(Tabla1[[#This Row],[Nombre del Contrato]]="","",IF(VLOOKUP(Tabla1[[#This Row],[Nombre del Contrato]],Tabla3[],19,FALSE)="","#N/A",IFERROR(VLOOKUP(Tabla1[[#This Row],[Nombre del Contrato]],Tabla3[],19,FALSE),"#N/A")))</f>
        <v/>
      </c>
      <c r="N540" s="75"/>
      <c r="O540" s="75"/>
      <c r="P540" s="75"/>
      <c r="Q540" s="75"/>
      <c r="R540" s="75"/>
      <c r="S540" s="75"/>
      <c r="T540" s="75"/>
      <c r="U540" s="75"/>
      <c r="V540" s="75"/>
      <c r="W540" s="75"/>
      <c r="X540" s="75"/>
      <c r="Y540" s="75"/>
      <c r="Z540" s="75"/>
      <c r="AA540" s="75"/>
      <c r="AB540" s="75"/>
      <c r="AC540" s="75"/>
      <c r="AD540" s="75" t="str">
        <f>IF(SUM(Tabla1[[#This Row],[Primera Infancia]:[Adulto Mayor]])=0,"",SUM(Tabla1[[#This Row],[Primera Infancia]:[Adulto Mayor]]))</f>
        <v/>
      </c>
      <c r="AE540" s="75"/>
      <c r="AF540" s="75"/>
      <c r="AG540" s="10"/>
      <c r="AH540" s="10"/>
      <c r="AI540" s="88"/>
      <c r="AJ540" s="88"/>
      <c r="AK540" s="88"/>
      <c r="AL540" s="88"/>
      <c r="AM540" s="88"/>
      <c r="AN540" s="75"/>
      <c r="AO540" s="89"/>
      <c r="AP540" s="93"/>
      <c r="AQ540" s="84"/>
    </row>
    <row r="541" spans="2:43" ht="39.950000000000003" customHeight="1" thickTop="1" thickBot="1" x14ac:dyDescent="0.3">
      <c r="B541" s="78"/>
      <c r="C541" s="75"/>
      <c r="D541" s="75"/>
      <c r="E541" s="75"/>
      <c r="F541" s="10" t="str">
        <f>IF(Tabla1[[#This Row],[Nombre del Contrato]]="","",IF(VLOOKUP(Tabla1[[#This Row],[Nombre del Contrato]],Tabla3[],31,FALSE)="","#N/A",IFERROR(VLOOKUP(Tabla1[[#This Row],[Nombre del Contrato]],Tabla3[],31,FALSE),"#N/A")))</f>
        <v/>
      </c>
      <c r="G541" s="10" t="str">
        <f>IF(Tabla1[[#This Row],[Nombre del Contrato]]="","",IF(VLOOKUP(Tabla1[[#This Row],[Nombre del Contrato]],Tabla3[],20,FALSE)="","#N/A",IFERROR(VLOOKUP(Tabla1[[#This Row],[Nombre del Contrato]],Tabla3[],20,FALSE),"#N/A")))</f>
        <v/>
      </c>
      <c r="H541" s="47" t="str">
        <f>IF(Tabla1[[#This Row],[Nombre del Contrato]]="","",IF(VLOOKUP(Tabla1[[#This Row],[Nombre del Contrato]],Tabla3[],22,FALSE)="","#N/A",IFERROR(VLOOKUP(Tabla1[[#This Row],[Nombre del Contrato]],Tabla3[],22,FALSE),"#N/A")))</f>
        <v/>
      </c>
      <c r="I541" s="81"/>
      <c r="J541" s="81"/>
      <c r="K541" s="75"/>
      <c r="L541" s="10" t="str">
        <f>IF(Tabla1[[#This Row],[Nombre del Contrato]]="","",IF(VLOOKUP(Tabla1[[#This Row],[Nombre del Contrato]],Tabla3[],6,FALSE)="","#N/A",IFERROR(VLOOKUP(Tabla1[[#This Row],[Nombre del Contrato]],Tabla3[],6,FALSE),"#N/A")))</f>
        <v/>
      </c>
      <c r="M541" s="55" t="str">
        <f>IF(Tabla1[[#This Row],[Nombre del Contrato]]="","",IF(VLOOKUP(Tabla1[[#This Row],[Nombre del Contrato]],Tabla3[],19,FALSE)="","#N/A",IFERROR(VLOOKUP(Tabla1[[#This Row],[Nombre del Contrato]],Tabla3[],19,FALSE),"#N/A")))</f>
        <v/>
      </c>
      <c r="N541" s="75"/>
      <c r="O541" s="75"/>
      <c r="P541" s="75"/>
      <c r="Q541" s="75"/>
      <c r="R541" s="75"/>
      <c r="S541" s="75"/>
      <c r="T541" s="75"/>
      <c r="U541" s="75"/>
      <c r="V541" s="75"/>
      <c r="W541" s="75"/>
      <c r="X541" s="75"/>
      <c r="Y541" s="75"/>
      <c r="Z541" s="75"/>
      <c r="AA541" s="75"/>
      <c r="AB541" s="75"/>
      <c r="AC541" s="75"/>
      <c r="AD541" s="75" t="str">
        <f>IF(SUM(Tabla1[[#This Row],[Primera Infancia]:[Adulto Mayor]])=0,"",SUM(Tabla1[[#This Row],[Primera Infancia]:[Adulto Mayor]]))</f>
        <v/>
      </c>
      <c r="AE541" s="75"/>
      <c r="AF541" s="75"/>
      <c r="AG541" s="10"/>
      <c r="AH541" s="10"/>
      <c r="AI541" s="88"/>
      <c r="AJ541" s="88"/>
      <c r="AK541" s="88"/>
      <c r="AL541" s="88"/>
      <c r="AM541" s="88"/>
      <c r="AN541" s="75"/>
      <c r="AO541" s="89"/>
      <c r="AP541" s="93"/>
      <c r="AQ541" s="84"/>
    </row>
    <row r="542" spans="2:43" ht="39.950000000000003" customHeight="1" thickTop="1" thickBot="1" x14ac:dyDescent="0.3">
      <c r="B542" s="78"/>
      <c r="C542" s="75"/>
      <c r="D542" s="75"/>
      <c r="E542" s="75"/>
      <c r="F542" s="10" t="str">
        <f>IF(Tabla1[[#This Row],[Nombre del Contrato]]="","",IF(VLOOKUP(Tabla1[[#This Row],[Nombre del Contrato]],Tabla3[],31,FALSE)="","#N/A",IFERROR(VLOOKUP(Tabla1[[#This Row],[Nombre del Contrato]],Tabla3[],31,FALSE),"#N/A")))</f>
        <v/>
      </c>
      <c r="G542" s="10" t="str">
        <f>IF(Tabla1[[#This Row],[Nombre del Contrato]]="","",IF(VLOOKUP(Tabla1[[#This Row],[Nombre del Contrato]],Tabla3[],20,FALSE)="","#N/A",IFERROR(VLOOKUP(Tabla1[[#This Row],[Nombre del Contrato]],Tabla3[],20,FALSE),"#N/A")))</f>
        <v/>
      </c>
      <c r="H542" s="47" t="str">
        <f>IF(Tabla1[[#This Row],[Nombre del Contrato]]="","",IF(VLOOKUP(Tabla1[[#This Row],[Nombre del Contrato]],Tabla3[],22,FALSE)="","#N/A",IFERROR(VLOOKUP(Tabla1[[#This Row],[Nombre del Contrato]],Tabla3[],22,FALSE),"#N/A")))</f>
        <v/>
      </c>
      <c r="I542" s="81"/>
      <c r="J542" s="81"/>
      <c r="K542" s="75"/>
      <c r="L542" s="10" t="str">
        <f>IF(Tabla1[[#This Row],[Nombre del Contrato]]="","",IF(VLOOKUP(Tabla1[[#This Row],[Nombre del Contrato]],Tabla3[],6,FALSE)="","#N/A",IFERROR(VLOOKUP(Tabla1[[#This Row],[Nombre del Contrato]],Tabla3[],6,FALSE),"#N/A")))</f>
        <v/>
      </c>
      <c r="M542" s="55" t="str">
        <f>IF(Tabla1[[#This Row],[Nombre del Contrato]]="","",IF(VLOOKUP(Tabla1[[#This Row],[Nombre del Contrato]],Tabla3[],19,FALSE)="","#N/A",IFERROR(VLOOKUP(Tabla1[[#This Row],[Nombre del Contrato]],Tabla3[],19,FALSE),"#N/A")))</f>
        <v/>
      </c>
      <c r="N542" s="75"/>
      <c r="O542" s="75"/>
      <c r="P542" s="75"/>
      <c r="Q542" s="75"/>
      <c r="R542" s="75"/>
      <c r="S542" s="75"/>
      <c r="T542" s="75"/>
      <c r="U542" s="75"/>
      <c r="V542" s="75"/>
      <c r="W542" s="75"/>
      <c r="X542" s="75"/>
      <c r="Y542" s="75"/>
      <c r="Z542" s="75"/>
      <c r="AA542" s="75"/>
      <c r="AB542" s="75"/>
      <c r="AC542" s="75"/>
      <c r="AD542" s="75" t="str">
        <f>IF(SUM(Tabla1[[#This Row],[Primera Infancia]:[Adulto Mayor]])=0,"",SUM(Tabla1[[#This Row],[Primera Infancia]:[Adulto Mayor]]))</f>
        <v/>
      </c>
      <c r="AE542" s="75"/>
      <c r="AF542" s="75"/>
      <c r="AG542" s="10"/>
      <c r="AH542" s="10"/>
      <c r="AI542" s="88"/>
      <c r="AJ542" s="88"/>
      <c r="AK542" s="88"/>
      <c r="AL542" s="88"/>
      <c r="AM542" s="88"/>
      <c r="AN542" s="75"/>
      <c r="AO542" s="89"/>
      <c r="AP542" s="93"/>
      <c r="AQ542" s="84"/>
    </row>
    <row r="543" spans="2:43" ht="39.950000000000003" customHeight="1" thickTop="1" thickBot="1" x14ac:dyDescent="0.3">
      <c r="B543" s="78"/>
      <c r="C543" s="75"/>
      <c r="D543" s="75"/>
      <c r="E543" s="75"/>
      <c r="F543" s="10" t="str">
        <f>IF(Tabla1[[#This Row],[Nombre del Contrato]]="","",IF(VLOOKUP(Tabla1[[#This Row],[Nombre del Contrato]],Tabla3[],31,FALSE)="","#N/A",IFERROR(VLOOKUP(Tabla1[[#This Row],[Nombre del Contrato]],Tabla3[],31,FALSE),"#N/A")))</f>
        <v/>
      </c>
      <c r="G543" s="10" t="str">
        <f>IF(Tabla1[[#This Row],[Nombre del Contrato]]="","",IF(VLOOKUP(Tabla1[[#This Row],[Nombre del Contrato]],Tabla3[],20,FALSE)="","#N/A",IFERROR(VLOOKUP(Tabla1[[#This Row],[Nombre del Contrato]],Tabla3[],20,FALSE),"#N/A")))</f>
        <v/>
      </c>
      <c r="H543" s="47" t="str">
        <f>IF(Tabla1[[#This Row],[Nombre del Contrato]]="","",IF(VLOOKUP(Tabla1[[#This Row],[Nombre del Contrato]],Tabla3[],22,FALSE)="","#N/A",IFERROR(VLOOKUP(Tabla1[[#This Row],[Nombre del Contrato]],Tabla3[],22,FALSE),"#N/A")))</f>
        <v/>
      </c>
      <c r="I543" s="81"/>
      <c r="J543" s="81"/>
      <c r="K543" s="75"/>
      <c r="L543" s="10" t="str">
        <f>IF(Tabla1[[#This Row],[Nombre del Contrato]]="","",IF(VLOOKUP(Tabla1[[#This Row],[Nombre del Contrato]],Tabla3[],6,FALSE)="","#N/A",IFERROR(VLOOKUP(Tabla1[[#This Row],[Nombre del Contrato]],Tabla3[],6,FALSE),"#N/A")))</f>
        <v/>
      </c>
      <c r="M543" s="55" t="str">
        <f>IF(Tabla1[[#This Row],[Nombre del Contrato]]="","",IF(VLOOKUP(Tabla1[[#This Row],[Nombre del Contrato]],Tabla3[],19,FALSE)="","#N/A",IFERROR(VLOOKUP(Tabla1[[#This Row],[Nombre del Contrato]],Tabla3[],19,FALSE),"#N/A")))</f>
        <v/>
      </c>
      <c r="N543" s="75"/>
      <c r="O543" s="75"/>
      <c r="P543" s="75"/>
      <c r="Q543" s="75"/>
      <c r="R543" s="75"/>
      <c r="S543" s="75"/>
      <c r="T543" s="75"/>
      <c r="U543" s="75"/>
      <c r="V543" s="75"/>
      <c r="W543" s="75"/>
      <c r="X543" s="75"/>
      <c r="Y543" s="75"/>
      <c r="Z543" s="75"/>
      <c r="AA543" s="75"/>
      <c r="AB543" s="75"/>
      <c r="AC543" s="75"/>
      <c r="AD543" s="75" t="str">
        <f>IF(SUM(Tabla1[[#This Row],[Primera Infancia]:[Adulto Mayor]])=0,"",SUM(Tabla1[[#This Row],[Primera Infancia]:[Adulto Mayor]]))</f>
        <v/>
      </c>
      <c r="AE543" s="75"/>
      <c r="AF543" s="75"/>
      <c r="AG543" s="10"/>
      <c r="AH543" s="10"/>
      <c r="AI543" s="88"/>
      <c r="AJ543" s="88"/>
      <c r="AK543" s="88"/>
      <c r="AL543" s="88"/>
      <c r="AM543" s="88"/>
      <c r="AN543" s="75"/>
      <c r="AO543" s="89"/>
      <c r="AP543" s="93"/>
      <c r="AQ543" s="84"/>
    </row>
    <row r="544" spans="2:43" ht="39.950000000000003" customHeight="1" thickTop="1" thickBot="1" x14ac:dyDescent="0.3">
      <c r="B544" s="78"/>
      <c r="C544" s="75"/>
      <c r="D544" s="75"/>
      <c r="E544" s="75"/>
      <c r="F544" s="10" t="str">
        <f>IF(Tabla1[[#This Row],[Nombre del Contrato]]="","",IF(VLOOKUP(Tabla1[[#This Row],[Nombre del Contrato]],Tabla3[],31,FALSE)="","#N/A",IFERROR(VLOOKUP(Tabla1[[#This Row],[Nombre del Contrato]],Tabla3[],31,FALSE),"#N/A")))</f>
        <v/>
      </c>
      <c r="G544" s="10" t="str">
        <f>IF(Tabla1[[#This Row],[Nombre del Contrato]]="","",IF(VLOOKUP(Tabla1[[#This Row],[Nombre del Contrato]],Tabla3[],20,FALSE)="","#N/A",IFERROR(VLOOKUP(Tabla1[[#This Row],[Nombre del Contrato]],Tabla3[],20,FALSE),"#N/A")))</f>
        <v/>
      </c>
      <c r="H544" s="47" t="str">
        <f>IF(Tabla1[[#This Row],[Nombre del Contrato]]="","",IF(VLOOKUP(Tabla1[[#This Row],[Nombre del Contrato]],Tabla3[],22,FALSE)="","#N/A",IFERROR(VLOOKUP(Tabla1[[#This Row],[Nombre del Contrato]],Tabla3[],22,FALSE),"#N/A")))</f>
        <v/>
      </c>
      <c r="I544" s="81"/>
      <c r="J544" s="81"/>
      <c r="K544" s="75"/>
      <c r="L544" s="10" t="str">
        <f>IF(Tabla1[[#This Row],[Nombre del Contrato]]="","",IF(VLOOKUP(Tabla1[[#This Row],[Nombre del Contrato]],Tabla3[],6,FALSE)="","#N/A",IFERROR(VLOOKUP(Tabla1[[#This Row],[Nombre del Contrato]],Tabla3[],6,FALSE),"#N/A")))</f>
        <v/>
      </c>
      <c r="M544" s="55" t="str">
        <f>IF(Tabla1[[#This Row],[Nombre del Contrato]]="","",IF(VLOOKUP(Tabla1[[#This Row],[Nombre del Contrato]],Tabla3[],19,FALSE)="","#N/A",IFERROR(VLOOKUP(Tabla1[[#This Row],[Nombre del Contrato]],Tabla3[],19,FALSE),"#N/A")))</f>
        <v/>
      </c>
      <c r="N544" s="75"/>
      <c r="O544" s="75"/>
      <c r="P544" s="75"/>
      <c r="Q544" s="75"/>
      <c r="R544" s="75"/>
      <c r="S544" s="75"/>
      <c r="T544" s="75"/>
      <c r="U544" s="75"/>
      <c r="V544" s="75"/>
      <c r="W544" s="75"/>
      <c r="X544" s="75"/>
      <c r="Y544" s="75"/>
      <c r="Z544" s="75"/>
      <c r="AA544" s="75"/>
      <c r="AB544" s="75"/>
      <c r="AC544" s="75"/>
      <c r="AD544" s="75" t="str">
        <f>IF(SUM(Tabla1[[#This Row],[Primera Infancia]:[Adulto Mayor]])=0,"",SUM(Tabla1[[#This Row],[Primera Infancia]:[Adulto Mayor]]))</f>
        <v/>
      </c>
      <c r="AE544" s="75"/>
      <c r="AF544" s="75"/>
      <c r="AG544" s="10"/>
      <c r="AH544" s="10"/>
      <c r="AI544" s="88"/>
      <c r="AJ544" s="88"/>
      <c r="AK544" s="88"/>
      <c r="AL544" s="88"/>
      <c r="AM544" s="88"/>
      <c r="AN544" s="75"/>
      <c r="AO544" s="89"/>
      <c r="AP544" s="93"/>
      <c r="AQ544" s="84"/>
    </row>
    <row r="545" spans="2:43" ht="39.950000000000003" customHeight="1" thickTop="1" thickBot="1" x14ac:dyDescent="0.3">
      <c r="B545" s="78"/>
      <c r="C545" s="75"/>
      <c r="D545" s="75"/>
      <c r="E545" s="75"/>
      <c r="F545" s="10" t="str">
        <f>IF(Tabla1[[#This Row],[Nombre del Contrato]]="","",IF(VLOOKUP(Tabla1[[#This Row],[Nombre del Contrato]],Tabla3[],31,FALSE)="","#N/A",IFERROR(VLOOKUP(Tabla1[[#This Row],[Nombre del Contrato]],Tabla3[],31,FALSE),"#N/A")))</f>
        <v/>
      </c>
      <c r="G545" s="10" t="str">
        <f>IF(Tabla1[[#This Row],[Nombre del Contrato]]="","",IF(VLOOKUP(Tabla1[[#This Row],[Nombre del Contrato]],Tabla3[],20,FALSE)="","#N/A",IFERROR(VLOOKUP(Tabla1[[#This Row],[Nombre del Contrato]],Tabla3[],20,FALSE),"#N/A")))</f>
        <v/>
      </c>
      <c r="H545" s="47" t="str">
        <f>IF(Tabla1[[#This Row],[Nombre del Contrato]]="","",IF(VLOOKUP(Tabla1[[#This Row],[Nombre del Contrato]],Tabla3[],22,FALSE)="","#N/A",IFERROR(VLOOKUP(Tabla1[[#This Row],[Nombre del Contrato]],Tabla3[],22,FALSE),"#N/A")))</f>
        <v/>
      </c>
      <c r="I545" s="81"/>
      <c r="J545" s="81"/>
      <c r="K545" s="75"/>
      <c r="L545" s="10" t="str">
        <f>IF(Tabla1[[#This Row],[Nombre del Contrato]]="","",IF(VLOOKUP(Tabla1[[#This Row],[Nombre del Contrato]],Tabla3[],6,FALSE)="","#N/A",IFERROR(VLOOKUP(Tabla1[[#This Row],[Nombre del Contrato]],Tabla3[],6,FALSE),"#N/A")))</f>
        <v/>
      </c>
      <c r="M545" s="55" t="str">
        <f>IF(Tabla1[[#This Row],[Nombre del Contrato]]="","",IF(VLOOKUP(Tabla1[[#This Row],[Nombre del Contrato]],Tabla3[],19,FALSE)="","#N/A",IFERROR(VLOOKUP(Tabla1[[#This Row],[Nombre del Contrato]],Tabla3[],19,FALSE),"#N/A")))</f>
        <v/>
      </c>
      <c r="N545" s="75"/>
      <c r="O545" s="75"/>
      <c r="P545" s="75"/>
      <c r="Q545" s="75"/>
      <c r="R545" s="75"/>
      <c r="S545" s="75"/>
      <c r="T545" s="75"/>
      <c r="U545" s="75"/>
      <c r="V545" s="75"/>
      <c r="W545" s="75"/>
      <c r="X545" s="75"/>
      <c r="Y545" s="75"/>
      <c r="Z545" s="75"/>
      <c r="AA545" s="75"/>
      <c r="AB545" s="75"/>
      <c r="AC545" s="75"/>
      <c r="AD545" s="75" t="str">
        <f>IF(SUM(Tabla1[[#This Row],[Primera Infancia]:[Adulto Mayor]])=0,"",SUM(Tabla1[[#This Row],[Primera Infancia]:[Adulto Mayor]]))</f>
        <v/>
      </c>
      <c r="AE545" s="75"/>
      <c r="AF545" s="75"/>
      <c r="AG545" s="10"/>
      <c r="AH545" s="10"/>
      <c r="AI545" s="88"/>
      <c r="AJ545" s="88"/>
      <c r="AK545" s="88"/>
      <c r="AL545" s="88"/>
      <c r="AM545" s="88"/>
      <c r="AN545" s="75"/>
      <c r="AO545" s="89"/>
      <c r="AP545" s="93"/>
      <c r="AQ545" s="84"/>
    </row>
    <row r="546" spans="2:43" ht="39.950000000000003" customHeight="1" thickTop="1" thickBot="1" x14ac:dyDescent="0.3">
      <c r="B546" s="78"/>
      <c r="C546" s="75"/>
      <c r="D546" s="75"/>
      <c r="E546" s="75"/>
      <c r="F546" s="10" t="str">
        <f>IF(Tabla1[[#This Row],[Nombre del Contrato]]="","",IF(VLOOKUP(Tabla1[[#This Row],[Nombre del Contrato]],Tabla3[],31,FALSE)="","#N/A",IFERROR(VLOOKUP(Tabla1[[#This Row],[Nombre del Contrato]],Tabla3[],31,FALSE),"#N/A")))</f>
        <v/>
      </c>
      <c r="G546" s="10" t="str">
        <f>IF(Tabla1[[#This Row],[Nombre del Contrato]]="","",IF(VLOOKUP(Tabla1[[#This Row],[Nombre del Contrato]],Tabla3[],20,FALSE)="","#N/A",IFERROR(VLOOKUP(Tabla1[[#This Row],[Nombre del Contrato]],Tabla3[],20,FALSE),"#N/A")))</f>
        <v/>
      </c>
      <c r="H546" s="47" t="str">
        <f>IF(Tabla1[[#This Row],[Nombre del Contrato]]="","",IF(VLOOKUP(Tabla1[[#This Row],[Nombre del Contrato]],Tabla3[],22,FALSE)="","#N/A",IFERROR(VLOOKUP(Tabla1[[#This Row],[Nombre del Contrato]],Tabla3[],22,FALSE),"#N/A")))</f>
        <v/>
      </c>
      <c r="I546" s="81"/>
      <c r="J546" s="81"/>
      <c r="K546" s="75"/>
      <c r="L546" s="10" t="str">
        <f>IF(Tabla1[[#This Row],[Nombre del Contrato]]="","",IF(VLOOKUP(Tabla1[[#This Row],[Nombre del Contrato]],Tabla3[],6,FALSE)="","#N/A",IFERROR(VLOOKUP(Tabla1[[#This Row],[Nombre del Contrato]],Tabla3[],6,FALSE),"#N/A")))</f>
        <v/>
      </c>
      <c r="M546" s="55" t="str">
        <f>IF(Tabla1[[#This Row],[Nombre del Contrato]]="","",IF(VLOOKUP(Tabla1[[#This Row],[Nombre del Contrato]],Tabla3[],19,FALSE)="","#N/A",IFERROR(VLOOKUP(Tabla1[[#This Row],[Nombre del Contrato]],Tabla3[],19,FALSE),"#N/A")))</f>
        <v/>
      </c>
      <c r="N546" s="75"/>
      <c r="O546" s="75"/>
      <c r="P546" s="75"/>
      <c r="Q546" s="75"/>
      <c r="R546" s="75"/>
      <c r="S546" s="75"/>
      <c r="T546" s="75"/>
      <c r="U546" s="75"/>
      <c r="V546" s="75"/>
      <c r="W546" s="75"/>
      <c r="X546" s="75"/>
      <c r="Y546" s="75"/>
      <c r="Z546" s="75"/>
      <c r="AA546" s="75"/>
      <c r="AB546" s="75"/>
      <c r="AC546" s="75"/>
      <c r="AD546" s="75" t="str">
        <f>IF(SUM(Tabla1[[#This Row],[Primera Infancia]:[Adulto Mayor]])=0,"",SUM(Tabla1[[#This Row],[Primera Infancia]:[Adulto Mayor]]))</f>
        <v/>
      </c>
      <c r="AE546" s="75"/>
      <c r="AF546" s="75"/>
      <c r="AG546" s="10"/>
      <c r="AH546" s="10"/>
      <c r="AI546" s="88"/>
      <c r="AJ546" s="88"/>
      <c r="AK546" s="88"/>
      <c r="AL546" s="88"/>
      <c r="AM546" s="88"/>
      <c r="AN546" s="75"/>
      <c r="AO546" s="89"/>
      <c r="AP546" s="93"/>
      <c r="AQ546" s="84"/>
    </row>
    <row r="547" spans="2:43" ht="39.950000000000003" customHeight="1" thickTop="1" thickBot="1" x14ac:dyDescent="0.3">
      <c r="B547" s="78"/>
      <c r="C547" s="75"/>
      <c r="D547" s="75"/>
      <c r="E547" s="75"/>
      <c r="F547" s="10" t="str">
        <f>IF(Tabla1[[#This Row],[Nombre del Contrato]]="","",IF(VLOOKUP(Tabla1[[#This Row],[Nombre del Contrato]],Tabla3[],31,FALSE)="","#N/A",IFERROR(VLOOKUP(Tabla1[[#This Row],[Nombre del Contrato]],Tabla3[],31,FALSE),"#N/A")))</f>
        <v/>
      </c>
      <c r="G547" s="10" t="str">
        <f>IF(Tabla1[[#This Row],[Nombre del Contrato]]="","",IF(VLOOKUP(Tabla1[[#This Row],[Nombre del Contrato]],Tabla3[],20,FALSE)="","#N/A",IFERROR(VLOOKUP(Tabla1[[#This Row],[Nombre del Contrato]],Tabla3[],20,FALSE),"#N/A")))</f>
        <v/>
      </c>
      <c r="H547" s="47" t="str">
        <f>IF(Tabla1[[#This Row],[Nombre del Contrato]]="","",IF(VLOOKUP(Tabla1[[#This Row],[Nombre del Contrato]],Tabla3[],22,FALSE)="","#N/A",IFERROR(VLOOKUP(Tabla1[[#This Row],[Nombre del Contrato]],Tabla3[],22,FALSE),"#N/A")))</f>
        <v/>
      </c>
      <c r="I547" s="81"/>
      <c r="J547" s="81"/>
      <c r="K547" s="75"/>
      <c r="L547" s="10" t="str">
        <f>IF(Tabla1[[#This Row],[Nombre del Contrato]]="","",IF(VLOOKUP(Tabla1[[#This Row],[Nombre del Contrato]],Tabla3[],6,FALSE)="","#N/A",IFERROR(VLOOKUP(Tabla1[[#This Row],[Nombre del Contrato]],Tabla3[],6,FALSE),"#N/A")))</f>
        <v/>
      </c>
      <c r="M547" s="55" t="str">
        <f>IF(Tabla1[[#This Row],[Nombre del Contrato]]="","",IF(VLOOKUP(Tabla1[[#This Row],[Nombre del Contrato]],Tabla3[],19,FALSE)="","#N/A",IFERROR(VLOOKUP(Tabla1[[#This Row],[Nombre del Contrato]],Tabla3[],19,FALSE),"#N/A")))</f>
        <v/>
      </c>
      <c r="N547" s="75"/>
      <c r="O547" s="75"/>
      <c r="P547" s="75"/>
      <c r="Q547" s="75"/>
      <c r="R547" s="75"/>
      <c r="S547" s="75"/>
      <c r="T547" s="75"/>
      <c r="U547" s="75"/>
      <c r="V547" s="75"/>
      <c r="W547" s="75"/>
      <c r="X547" s="75"/>
      <c r="Y547" s="75"/>
      <c r="Z547" s="75"/>
      <c r="AA547" s="75"/>
      <c r="AB547" s="75"/>
      <c r="AC547" s="75"/>
      <c r="AD547" s="75" t="str">
        <f>IF(SUM(Tabla1[[#This Row],[Primera Infancia]:[Adulto Mayor]])=0,"",SUM(Tabla1[[#This Row],[Primera Infancia]:[Adulto Mayor]]))</f>
        <v/>
      </c>
      <c r="AE547" s="75"/>
      <c r="AF547" s="75"/>
      <c r="AG547" s="10"/>
      <c r="AH547" s="10"/>
      <c r="AI547" s="88"/>
      <c r="AJ547" s="88"/>
      <c r="AK547" s="88"/>
      <c r="AL547" s="88"/>
      <c r="AM547" s="88"/>
      <c r="AN547" s="75"/>
      <c r="AO547" s="89"/>
      <c r="AP547" s="93"/>
      <c r="AQ547" s="84"/>
    </row>
    <row r="548" spans="2:43" ht="39.950000000000003" customHeight="1" thickTop="1" thickBot="1" x14ac:dyDescent="0.3">
      <c r="B548" s="78"/>
      <c r="C548" s="75"/>
      <c r="D548" s="75"/>
      <c r="E548" s="75"/>
      <c r="F548" s="10" t="str">
        <f>IF(Tabla1[[#This Row],[Nombre del Contrato]]="","",IF(VLOOKUP(Tabla1[[#This Row],[Nombre del Contrato]],Tabla3[],31,FALSE)="","#N/A",IFERROR(VLOOKUP(Tabla1[[#This Row],[Nombre del Contrato]],Tabla3[],31,FALSE),"#N/A")))</f>
        <v/>
      </c>
      <c r="G548" s="10" t="str">
        <f>IF(Tabla1[[#This Row],[Nombre del Contrato]]="","",IF(VLOOKUP(Tabla1[[#This Row],[Nombre del Contrato]],Tabla3[],20,FALSE)="","#N/A",IFERROR(VLOOKUP(Tabla1[[#This Row],[Nombre del Contrato]],Tabla3[],20,FALSE),"#N/A")))</f>
        <v/>
      </c>
      <c r="H548" s="47" t="str">
        <f>IF(Tabla1[[#This Row],[Nombre del Contrato]]="","",IF(VLOOKUP(Tabla1[[#This Row],[Nombre del Contrato]],Tabla3[],22,FALSE)="","#N/A",IFERROR(VLOOKUP(Tabla1[[#This Row],[Nombre del Contrato]],Tabla3[],22,FALSE),"#N/A")))</f>
        <v/>
      </c>
      <c r="I548" s="81"/>
      <c r="J548" s="81"/>
      <c r="K548" s="75"/>
      <c r="L548" s="10" t="str">
        <f>IF(Tabla1[[#This Row],[Nombre del Contrato]]="","",IF(VLOOKUP(Tabla1[[#This Row],[Nombre del Contrato]],Tabla3[],6,FALSE)="","#N/A",IFERROR(VLOOKUP(Tabla1[[#This Row],[Nombre del Contrato]],Tabla3[],6,FALSE),"#N/A")))</f>
        <v/>
      </c>
      <c r="M548" s="55" t="str">
        <f>IF(Tabla1[[#This Row],[Nombre del Contrato]]="","",IF(VLOOKUP(Tabla1[[#This Row],[Nombre del Contrato]],Tabla3[],19,FALSE)="","#N/A",IFERROR(VLOOKUP(Tabla1[[#This Row],[Nombre del Contrato]],Tabla3[],19,FALSE),"#N/A")))</f>
        <v/>
      </c>
      <c r="N548" s="75"/>
      <c r="O548" s="75"/>
      <c r="P548" s="75"/>
      <c r="Q548" s="75"/>
      <c r="R548" s="75"/>
      <c r="S548" s="75"/>
      <c r="T548" s="75"/>
      <c r="U548" s="75"/>
      <c r="V548" s="75"/>
      <c r="W548" s="75"/>
      <c r="X548" s="75"/>
      <c r="Y548" s="75"/>
      <c r="Z548" s="75"/>
      <c r="AA548" s="75"/>
      <c r="AB548" s="75"/>
      <c r="AC548" s="75"/>
      <c r="AD548" s="75" t="str">
        <f>IF(SUM(Tabla1[[#This Row],[Primera Infancia]:[Adulto Mayor]])=0,"",SUM(Tabla1[[#This Row],[Primera Infancia]:[Adulto Mayor]]))</f>
        <v/>
      </c>
      <c r="AE548" s="75"/>
      <c r="AF548" s="75"/>
      <c r="AG548" s="10"/>
      <c r="AH548" s="10"/>
      <c r="AI548" s="88"/>
      <c r="AJ548" s="88"/>
      <c r="AK548" s="88"/>
      <c r="AL548" s="88"/>
      <c r="AM548" s="88"/>
      <c r="AN548" s="75"/>
      <c r="AO548" s="89"/>
      <c r="AP548" s="93"/>
      <c r="AQ548" s="84"/>
    </row>
    <row r="549" spans="2:43" ht="39.950000000000003" customHeight="1" thickTop="1" thickBot="1" x14ac:dyDescent="0.3">
      <c r="B549" s="78"/>
      <c r="C549" s="75"/>
      <c r="D549" s="75"/>
      <c r="E549" s="75"/>
      <c r="F549" s="10" t="str">
        <f>IF(Tabla1[[#This Row],[Nombre del Contrato]]="","",IF(VLOOKUP(Tabla1[[#This Row],[Nombre del Contrato]],Tabla3[],31,FALSE)="","#N/A",IFERROR(VLOOKUP(Tabla1[[#This Row],[Nombre del Contrato]],Tabla3[],31,FALSE),"#N/A")))</f>
        <v/>
      </c>
      <c r="G549" s="10" t="str">
        <f>IF(Tabla1[[#This Row],[Nombre del Contrato]]="","",IF(VLOOKUP(Tabla1[[#This Row],[Nombre del Contrato]],Tabla3[],20,FALSE)="","#N/A",IFERROR(VLOOKUP(Tabla1[[#This Row],[Nombre del Contrato]],Tabla3[],20,FALSE),"#N/A")))</f>
        <v/>
      </c>
      <c r="H549" s="47" t="str">
        <f>IF(Tabla1[[#This Row],[Nombre del Contrato]]="","",IF(VLOOKUP(Tabla1[[#This Row],[Nombre del Contrato]],Tabla3[],22,FALSE)="","#N/A",IFERROR(VLOOKUP(Tabla1[[#This Row],[Nombre del Contrato]],Tabla3[],22,FALSE),"#N/A")))</f>
        <v/>
      </c>
      <c r="I549" s="81"/>
      <c r="J549" s="81"/>
      <c r="K549" s="75"/>
      <c r="L549" s="10" t="str">
        <f>IF(Tabla1[[#This Row],[Nombre del Contrato]]="","",IF(VLOOKUP(Tabla1[[#This Row],[Nombre del Contrato]],Tabla3[],6,FALSE)="","#N/A",IFERROR(VLOOKUP(Tabla1[[#This Row],[Nombre del Contrato]],Tabla3[],6,FALSE),"#N/A")))</f>
        <v/>
      </c>
      <c r="M549" s="55" t="str">
        <f>IF(Tabla1[[#This Row],[Nombre del Contrato]]="","",IF(VLOOKUP(Tabla1[[#This Row],[Nombre del Contrato]],Tabla3[],19,FALSE)="","#N/A",IFERROR(VLOOKUP(Tabla1[[#This Row],[Nombre del Contrato]],Tabla3[],19,FALSE),"#N/A")))</f>
        <v/>
      </c>
      <c r="N549" s="75"/>
      <c r="O549" s="75"/>
      <c r="P549" s="75"/>
      <c r="Q549" s="75"/>
      <c r="R549" s="75"/>
      <c r="S549" s="75"/>
      <c r="T549" s="75"/>
      <c r="U549" s="75"/>
      <c r="V549" s="75"/>
      <c r="W549" s="75"/>
      <c r="X549" s="75"/>
      <c r="Y549" s="75"/>
      <c r="Z549" s="75"/>
      <c r="AA549" s="75"/>
      <c r="AB549" s="75"/>
      <c r="AC549" s="75"/>
      <c r="AD549" s="75" t="str">
        <f>IF(SUM(Tabla1[[#This Row],[Primera Infancia]:[Adulto Mayor]])=0,"",SUM(Tabla1[[#This Row],[Primera Infancia]:[Adulto Mayor]]))</f>
        <v/>
      </c>
      <c r="AE549" s="75"/>
      <c r="AF549" s="75"/>
      <c r="AG549" s="10"/>
      <c r="AH549" s="10"/>
      <c r="AI549" s="88"/>
      <c r="AJ549" s="88"/>
      <c r="AK549" s="88"/>
      <c r="AL549" s="88"/>
      <c r="AM549" s="88"/>
      <c r="AN549" s="75"/>
      <c r="AO549" s="89"/>
      <c r="AP549" s="93"/>
      <c r="AQ549" s="84"/>
    </row>
    <row r="550" spans="2:43" ht="39.950000000000003" customHeight="1" thickTop="1" thickBot="1" x14ac:dyDescent="0.3">
      <c r="B550" s="78"/>
      <c r="C550" s="75"/>
      <c r="D550" s="75"/>
      <c r="E550" s="75"/>
      <c r="F550" s="10" t="str">
        <f>IF(Tabla1[[#This Row],[Nombre del Contrato]]="","",IF(VLOOKUP(Tabla1[[#This Row],[Nombre del Contrato]],Tabla3[],31,FALSE)="","#N/A",IFERROR(VLOOKUP(Tabla1[[#This Row],[Nombre del Contrato]],Tabla3[],31,FALSE),"#N/A")))</f>
        <v/>
      </c>
      <c r="G550" s="10" t="str">
        <f>IF(Tabla1[[#This Row],[Nombre del Contrato]]="","",IF(VLOOKUP(Tabla1[[#This Row],[Nombre del Contrato]],Tabla3[],20,FALSE)="","#N/A",IFERROR(VLOOKUP(Tabla1[[#This Row],[Nombre del Contrato]],Tabla3[],20,FALSE),"#N/A")))</f>
        <v/>
      </c>
      <c r="H550" s="47" t="str">
        <f>IF(Tabla1[[#This Row],[Nombre del Contrato]]="","",IF(VLOOKUP(Tabla1[[#This Row],[Nombre del Contrato]],Tabla3[],22,FALSE)="","#N/A",IFERROR(VLOOKUP(Tabla1[[#This Row],[Nombre del Contrato]],Tabla3[],22,FALSE),"#N/A")))</f>
        <v/>
      </c>
      <c r="I550" s="81"/>
      <c r="J550" s="81"/>
      <c r="K550" s="75"/>
      <c r="L550" s="10" t="str">
        <f>IF(Tabla1[[#This Row],[Nombre del Contrato]]="","",IF(VLOOKUP(Tabla1[[#This Row],[Nombre del Contrato]],Tabla3[],6,FALSE)="","#N/A",IFERROR(VLOOKUP(Tabla1[[#This Row],[Nombre del Contrato]],Tabla3[],6,FALSE),"#N/A")))</f>
        <v/>
      </c>
      <c r="M550" s="55" t="str">
        <f>IF(Tabla1[[#This Row],[Nombre del Contrato]]="","",IF(VLOOKUP(Tabla1[[#This Row],[Nombre del Contrato]],Tabla3[],19,FALSE)="","#N/A",IFERROR(VLOOKUP(Tabla1[[#This Row],[Nombre del Contrato]],Tabla3[],19,FALSE),"#N/A")))</f>
        <v/>
      </c>
      <c r="N550" s="75"/>
      <c r="O550" s="75"/>
      <c r="P550" s="75"/>
      <c r="Q550" s="75"/>
      <c r="R550" s="75"/>
      <c r="S550" s="75"/>
      <c r="T550" s="75"/>
      <c r="U550" s="75"/>
      <c r="V550" s="75"/>
      <c r="W550" s="75"/>
      <c r="X550" s="75"/>
      <c r="Y550" s="75"/>
      <c r="Z550" s="75"/>
      <c r="AA550" s="75"/>
      <c r="AB550" s="75"/>
      <c r="AC550" s="75"/>
      <c r="AD550" s="75" t="str">
        <f>IF(SUM(Tabla1[[#This Row],[Primera Infancia]:[Adulto Mayor]])=0,"",SUM(Tabla1[[#This Row],[Primera Infancia]:[Adulto Mayor]]))</f>
        <v/>
      </c>
      <c r="AE550" s="75"/>
      <c r="AF550" s="75"/>
      <c r="AG550" s="10"/>
      <c r="AH550" s="10"/>
      <c r="AI550" s="88"/>
      <c r="AJ550" s="88"/>
      <c r="AK550" s="88"/>
      <c r="AL550" s="88"/>
      <c r="AM550" s="88"/>
      <c r="AN550" s="75"/>
      <c r="AO550" s="89"/>
      <c r="AP550" s="93"/>
      <c r="AQ550" s="84"/>
    </row>
    <row r="551" spans="2:43" ht="39.950000000000003" customHeight="1" thickTop="1" thickBot="1" x14ac:dyDescent="0.3">
      <c r="B551" s="78"/>
      <c r="C551" s="75"/>
      <c r="D551" s="75"/>
      <c r="E551" s="75"/>
      <c r="F551" s="10" t="str">
        <f>IF(Tabla1[[#This Row],[Nombre del Contrato]]="","",IF(VLOOKUP(Tabla1[[#This Row],[Nombre del Contrato]],Tabla3[],31,FALSE)="","#N/A",IFERROR(VLOOKUP(Tabla1[[#This Row],[Nombre del Contrato]],Tabla3[],31,FALSE),"#N/A")))</f>
        <v/>
      </c>
      <c r="G551" s="10" t="str">
        <f>IF(Tabla1[[#This Row],[Nombre del Contrato]]="","",IF(VLOOKUP(Tabla1[[#This Row],[Nombre del Contrato]],Tabla3[],20,FALSE)="","#N/A",IFERROR(VLOOKUP(Tabla1[[#This Row],[Nombre del Contrato]],Tabla3[],20,FALSE),"#N/A")))</f>
        <v/>
      </c>
      <c r="H551" s="47" t="str">
        <f>IF(Tabla1[[#This Row],[Nombre del Contrato]]="","",IF(VLOOKUP(Tabla1[[#This Row],[Nombre del Contrato]],Tabla3[],22,FALSE)="","#N/A",IFERROR(VLOOKUP(Tabla1[[#This Row],[Nombre del Contrato]],Tabla3[],22,FALSE),"#N/A")))</f>
        <v/>
      </c>
      <c r="I551" s="81"/>
      <c r="J551" s="81"/>
      <c r="K551" s="75"/>
      <c r="L551" s="10" t="str">
        <f>IF(Tabla1[[#This Row],[Nombre del Contrato]]="","",IF(VLOOKUP(Tabla1[[#This Row],[Nombre del Contrato]],Tabla3[],6,FALSE)="","#N/A",IFERROR(VLOOKUP(Tabla1[[#This Row],[Nombre del Contrato]],Tabla3[],6,FALSE),"#N/A")))</f>
        <v/>
      </c>
      <c r="M551" s="55" t="str">
        <f>IF(Tabla1[[#This Row],[Nombre del Contrato]]="","",IF(VLOOKUP(Tabla1[[#This Row],[Nombre del Contrato]],Tabla3[],19,FALSE)="","#N/A",IFERROR(VLOOKUP(Tabla1[[#This Row],[Nombre del Contrato]],Tabla3[],19,FALSE),"#N/A")))</f>
        <v/>
      </c>
      <c r="N551" s="75"/>
      <c r="O551" s="75"/>
      <c r="P551" s="75"/>
      <c r="Q551" s="75"/>
      <c r="R551" s="75"/>
      <c r="S551" s="75"/>
      <c r="T551" s="75"/>
      <c r="U551" s="75"/>
      <c r="V551" s="75"/>
      <c r="W551" s="75"/>
      <c r="X551" s="75"/>
      <c r="Y551" s="75"/>
      <c r="Z551" s="75"/>
      <c r="AA551" s="75"/>
      <c r="AB551" s="75"/>
      <c r="AC551" s="75"/>
      <c r="AD551" s="75" t="str">
        <f>IF(SUM(Tabla1[[#This Row],[Primera Infancia]:[Adulto Mayor]])=0,"",SUM(Tabla1[[#This Row],[Primera Infancia]:[Adulto Mayor]]))</f>
        <v/>
      </c>
      <c r="AE551" s="75"/>
      <c r="AF551" s="75"/>
      <c r="AG551" s="10"/>
      <c r="AH551" s="10"/>
      <c r="AI551" s="88"/>
      <c r="AJ551" s="88"/>
      <c r="AK551" s="88"/>
      <c r="AL551" s="88"/>
      <c r="AM551" s="88"/>
      <c r="AN551" s="75"/>
      <c r="AO551" s="89"/>
      <c r="AP551" s="93"/>
      <c r="AQ551" s="84"/>
    </row>
    <row r="552" spans="2:43" ht="39.950000000000003" customHeight="1" thickTop="1" thickBot="1" x14ac:dyDescent="0.3">
      <c r="B552" s="78"/>
      <c r="C552" s="75"/>
      <c r="D552" s="75"/>
      <c r="E552" s="75"/>
      <c r="F552" s="10" t="str">
        <f>IF(Tabla1[[#This Row],[Nombre del Contrato]]="","",IF(VLOOKUP(Tabla1[[#This Row],[Nombre del Contrato]],Tabla3[],31,FALSE)="","#N/A",IFERROR(VLOOKUP(Tabla1[[#This Row],[Nombre del Contrato]],Tabla3[],31,FALSE),"#N/A")))</f>
        <v/>
      </c>
      <c r="G552" s="10" t="str">
        <f>IF(Tabla1[[#This Row],[Nombre del Contrato]]="","",IF(VLOOKUP(Tabla1[[#This Row],[Nombre del Contrato]],Tabla3[],20,FALSE)="","#N/A",IFERROR(VLOOKUP(Tabla1[[#This Row],[Nombre del Contrato]],Tabla3[],20,FALSE),"#N/A")))</f>
        <v/>
      </c>
      <c r="H552" s="47" t="str">
        <f>IF(Tabla1[[#This Row],[Nombre del Contrato]]="","",IF(VLOOKUP(Tabla1[[#This Row],[Nombre del Contrato]],Tabla3[],22,FALSE)="","#N/A",IFERROR(VLOOKUP(Tabla1[[#This Row],[Nombre del Contrato]],Tabla3[],22,FALSE),"#N/A")))</f>
        <v/>
      </c>
      <c r="I552" s="81"/>
      <c r="J552" s="81"/>
      <c r="K552" s="75"/>
      <c r="L552" s="10" t="str">
        <f>IF(Tabla1[[#This Row],[Nombre del Contrato]]="","",IF(VLOOKUP(Tabla1[[#This Row],[Nombre del Contrato]],Tabla3[],6,FALSE)="","#N/A",IFERROR(VLOOKUP(Tabla1[[#This Row],[Nombre del Contrato]],Tabla3[],6,FALSE),"#N/A")))</f>
        <v/>
      </c>
      <c r="M552" s="55" t="str">
        <f>IF(Tabla1[[#This Row],[Nombre del Contrato]]="","",IF(VLOOKUP(Tabla1[[#This Row],[Nombre del Contrato]],Tabla3[],19,FALSE)="","#N/A",IFERROR(VLOOKUP(Tabla1[[#This Row],[Nombre del Contrato]],Tabla3[],19,FALSE),"#N/A")))</f>
        <v/>
      </c>
      <c r="N552" s="75"/>
      <c r="O552" s="75"/>
      <c r="P552" s="75"/>
      <c r="Q552" s="75"/>
      <c r="R552" s="75"/>
      <c r="S552" s="75"/>
      <c r="T552" s="75"/>
      <c r="U552" s="75"/>
      <c r="V552" s="75"/>
      <c r="W552" s="75"/>
      <c r="X552" s="75"/>
      <c r="Y552" s="75"/>
      <c r="Z552" s="75"/>
      <c r="AA552" s="75"/>
      <c r="AB552" s="75"/>
      <c r="AC552" s="75"/>
      <c r="AD552" s="75" t="str">
        <f>IF(SUM(Tabla1[[#This Row],[Primera Infancia]:[Adulto Mayor]])=0,"",SUM(Tabla1[[#This Row],[Primera Infancia]:[Adulto Mayor]]))</f>
        <v/>
      </c>
      <c r="AE552" s="75"/>
      <c r="AF552" s="75"/>
      <c r="AG552" s="10"/>
      <c r="AH552" s="10"/>
      <c r="AI552" s="88"/>
      <c r="AJ552" s="88"/>
      <c r="AK552" s="88"/>
      <c r="AL552" s="88"/>
      <c r="AM552" s="88"/>
      <c r="AN552" s="75"/>
      <c r="AO552" s="89"/>
      <c r="AP552" s="93"/>
      <c r="AQ552" s="84"/>
    </row>
    <row r="553" spans="2:43" ht="39.950000000000003" customHeight="1" thickTop="1" thickBot="1" x14ac:dyDescent="0.3">
      <c r="B553" s="78"/>
      <c r="C553" s="75"/>
      <c r="D553" s="75"/>
      <c r="E553" s="75"/>
      <c r="F553" s="10" t="str">
        <f>IF(Tabla1[[#This Row],[Nombre del Contrato]]="","",IF(VLOOKUP(Tabla1[[#This Row],[Nombre del Contrato]],Tabla3[],31,FALSE)="","#N/A",IFERROR(VLOOKUP(Tabla1[[#This Row],[Nombre del Contrato]],Tabla3[],31,FALSE),"#N/A")))</f>
        <v/>
      </c>
      <c r="G553" s="10" t="str">
        <f>IF(Tabla1[[#This Row],[Nombre del Contrato]]="","",IF(VLOOKUP(Tabla1[[#This Row],[Nombre del Contrato]],Tabla3[],20,FALSE)="","#N/A",IFERROR(VLOOKUP(Tabla1[[#This Row],[Nombre del Contrato]],Tabla3[],20,FALSE),"#N/A")))</f>
        <v/>
      </c>
      <c r="H553" s="47" t="str">
        <f>IF(Tabla1[[#This Row],[Nombre del Contrato]]="","",IF(VLOOKUP(Tabla1[[#This Row],[Nombre del Contrato]],Tabla3[],22,FALSE)="","#N/A",IFERROR(VLOOKUP(Tabla1[[#This Row],[Nombre del Contrato]],Tabla3[],22,FALSE),"#N/A")))</f>
        <v/>
      </c>
      <c r="I553" s="81"/>
      <c r="J553" s="81"/>
      <c r="K553" s="75"/>
      <c r="L553" s="10" t="str">
        <f>IF(Tabla1[[#This Row],[Nombre del Contrato]]="","",IF(VLOOKUP(Tabla1[[#This Row],[Nombre del Contrato]],Tabla3[],6,FALSE)="","#N/A",IFERROR(VLOOKUP(Tabla1[[#This Row],[Nombre del Contrato]],Tabla3[],6,FALSE),"#N/A")))</f>
        <v/>
      </c>
      <c r="M553" s="55" t="str">
        <f>IF(Tabla1[[#This Row],[Nombre del Contrato]]="","",IF(VLOOKUP(Tabla1[[#This Row],[Nombre del Contrato]],Tabla3[],19,FALSE)="","#N/A",IFERROR(VLOOKUP(Tabla1[[#This Row],[Nombre del Contrato]],Tabla3[],19,FALSE),"#N/A")))</f>
        <v/>
      </c>
      <c r="N553" s="75"/>
      <c r="O553" s="75"/>
      <c r="P553" s="75"/>
      <c r="Q553" s="75"/>
      <c r="R553" s="75"/>
      <c r="S553" s="75"/>
      <c r="T553" s="75"/>
      <c r="U553" s="75"/>
      <c r="V553" s="75"/>
      <c r="W553" s="75"/>
      <c r="X553" s="75"/>
      <c r="Y553" s="75"/>
      <c r="Z553" s="75"/>
      <c r="AA553" s="75"/>
      <c r="AB553" s="75"/>
      <c r="AC553" s="75"/>
      <c r="AD553" s="75" t="str">
        <f>IF(SUM(Tabla1[[#This Row],[Primera Infancia]:[Adulto Mayor]])=0,"",SUM(Tabla1[[#This Row],[Primera Infancia]:[Adulto Mayor]]))</f>
        <v/>
      </c>
      <c r="AE553" s="75"/>
      <c r="AF553" s="75"/>
      <c r="AG553" s="10"/>
      <c r="AH553" s="10"/>
      <c r="AI553" s="88"/>
      <c r="AJ553" s="88"/>
      <c r="AK553" s="88"/>
      <c r="AL553" s="88"/>
      <c r="AM553" s="88"/>
      <c r="AN553" s="75"/>
      <c r="AO553" s="89"/>
      <c r="AP553" s="93"/>
      <c r="AQ553" s="84"/>
    </row>
    <row r="554" spans="2:43" ht="39.950000000000003" customHeight="1" thickTop="1" thickBot="1" x14ac:dyDescent="0.3">
      <c r="B554" s="78"/>
      <c r="C554" s="75"/>
      <c r="D554" s="75"/>
      <c r="E554" s="75"/>
      <c r="F554" s="10" t="str">
        <f>IF(Tabla1[[#This Row],[Nombre del Contrato]]="","",IF(VLOOKUP(Tabla1[[#This Row],[Nombre del Contrato]],Tabla3[],31,FALSE)="","#N/A",IFERROR(VLOOKUP(Tabla1[[#This Row],[Nombre del Contrato]],Tabla3[],31,FALSE),"#N/A")))</f>
        <v/>
      </c>
      <c r="G554" s="10" t="str">
        <f>IF(Tabla1[[#This Row],[Nombre del Contrato]]="","",IF(VLOOKUP(Tabla1[[#This Row],[Nombre del Contrato]],Tabla3[],20,FALSE)="","#N/A",IFERROR(VLOOKUP(Tabla1[[#This Row],[Nombre del Contrato]],Tabla3[],20,FALSE),"#N/A")))</f>
        <v/>
      </c>
      <c r="H554" s="47" t="str">
        <f>IF(Tabla1[[#This Row],[Nombre del Contrato]]="","",IF(VLOOKUP(Tabla1[[#This Row],[Nombre del Contrato]],Tabla3[],22,FALSE)="","#N/A",IFERROR(VLOOKUP(Tabla1[[#This Row],[Nombre del Contrato]],Tabla3[],22,FALSE),"#N/A")))</f>
        <v/>
      </c>
      <c r="I554" s="81"/>
      <c r="J554" s="81"/>
      <c r="K554" s="75"/>
      <c r="L554" s="10" t="str">
        <f>IF(Tabla1[[#This Row],[Nombre del Contrato]]="","",IF(VLOOKUP(Tabla1[[#This Row],[Nombre del Contrato]],Tabla3[],6,FALSE)="","#N/A",IFERROR(VLOOKUP(Tabla1[[#This Row],[Nombre del Contrato]],Tabla3[],6,FALSE),"#N/A")))</f>
        <v/>
      </c>
      <c r="M554" s="55" t="str">
        <f>IF(Tabla1[[#This Row],[Nombre del Contrato]]="","",IF(VLOOKUP(Tabla1[[#This Row],[Nombre del Contrato]],Tabla3[],19,FALSE)="","#N/A",IFERROR(VLOOKUP(Tabla1[[#This Row],[Nombre del Contrato]],Tabla3[],19,FALSE),"#N/A")))</f>
        <v/>
      </c>
      <c r="N554" s="75"/>
      <c r="O554" s="75"/>
      <c r="P554" s="75"/>
      <c r="Q554" s="75"/>
      <c r="R554" s="75"/>
      <c r="S554" s="75"/>
      <c r="T554" s="75"/>
      <c r="U554" s="75"/>
      <c r="V554" s="75"/>
      <c r="W554" s="75"/>
      <c r="X554" s="75"/>
      <c r="Y554" s="75"/>
      <c r="Z554" s="75"/>
      <c r="AA554" s="75"/>
      <c r="AB554" s="75"/>
      <c r="AC554" s="75"/>
      <c r="AD554" s="75" t="str">
        <f>IF(SUM(Tabla1[[#This Row],[Primera Infancia]:[Adulto Mayor]])=0,"",SUM(Tabla1[[#This Row],[Primera Infancia]:[Adulto Mayor]]))</f>
        <v/>
      </c>
      <c r="AE554" s="75"/>
      <c r="AF554" s="75"/>
      <c r="AG554" s="10"/>
      <c r="AH554" s="10"/>
      <c r="AI554" s="88"/>
      <c r="AJ554" s="88"/>
      <c r="AK554" s="88"/>
      <c r="AL554" s="88"/>
      <c r="AM554" s="88"/>
      <c r="AN554" s="75"/>
      <c r="AO554" s="89"/>
      <c r="AP554" s="93"/>
      <c r="AQ554" s="84"/>
    </row>
    <row r="555" spans="2:43" ht="39.950000000000003" customHeight="1" thickTop="1" thickBot="1" x14ac:dyDescent="0.3">
      <c r="B555" s="78"/>
      <c r="C555" s="75"/>
      <c r="D555" s="75"/>
      <c r="E555" s="75"/>
      <c r="F555" s="10" t="str">
        <f>IF(Tabla1[[#This Row],[Nombre del Contrato]]="","",IF(VLOOKUP(Tabla1[[#This Row],[Nombre del Contrato]],Tabla3[],31,FALSE)="","#N/A",IFERROR(VLOOKUP(Tabla1[[#This Row],[Nombre del Contrato]],Tabla3[],31,FALSE),"#N/A")))</f>
        <v/>
      </c>
      <c r="G555" s="10" t="str">
        <f>IF(Tabla1[[#This Row],[Nombre del Contrato]]="","",IF(VLOOKUP(Tabla1[[#This Row],[Nombre del Contrato]],Tabla3[],20,FALSE)="","#N/A",IFERROR(VLOOKUP(Tabla1[[#This Row],[Nombre del Contrato]],Tabla3[],20,FALSE),"#N/A")))</f>
        <v/>
      </c>
      <c r="H555" s="47" t="str">
        <f>IF(Tabla1[[#This Row],[Nombre del Contrato]]="","",IF(VLOOKUP(Tabla1[[#This Row],[Nombre del Contrato]],Tabla3[],22,FALSE)="","#N/A",IFERROR(VLOOKUP(Tabla1[[#This Row],[Nombre del Contrato]],Tabla3[],22,FALSE),"#N/A")))</f>
        <v/>
      </c>
      <c r="I555" s="81"/>
      <c r="J555" s="81"/>
      <c r="K555" s="75"/>
      <c r="L555" s="10" t="str">
        <f>IF(Tabla1[[#This Row],[Nombre del Contrato]]="","",IF(VLOOKUP(Tabla1[[#This Row],[Nombre del Contrato]],Tabla3[],6,FALSE)="","#N/A",IFERROR(VLOOKUP(Tabla1[[#This Row],[Nombre del Contrato]],Tabla3[],6,FALSE),"#N/A")))</f>
        <v/>
      </c>
      <c r="M555" s="55" t="str">
        <f>IF(Tabla1[[#This Row],[Nombre del Contrato]]="","",IF(VLOOKUP(Tabla1[[#This Row],[Nombre del Contrato]],Tabla3[],19,FALSE)="","#N/A",IFERROR(VLOOKUP(Tabla1[[#This Row],[Nombre del Contrato]],Tabla3[],19,FALSE),"#N/A")))</f>
        <v/>
      </c>
      <c r="N555" s="75"/>
      <c r="O555" s="75"/>
      <c r="P555" s="75"/>
      <c r="Q555" s="75"/>
      <c r="R555" s="75"/>
      <c r="S555" s="75"/>
      <c r="T555" s="75"/>
      <c r="U555" s="75"/>
      <c r="V555" s="75"/>
      <c r="W555" s="75"/>
      <c r="X555" s="75"/>
      <c r="Y555" s="75"/>
      <c r="Z555" s="75"/>
      <c r="AA555" s="75"/>
      <c r="AB555" s="75"/>
      <c r="AC555" s="75"/>
      <c r="AD555" s="75" t="str">
        <f>IF(SUM(Tabla1[[#This Row],[Primera Infancia]:[Adulto Mayor]])=0,"",SUM(Tabla1[[#This Row],[Primera Infancia]:[Adulto Mayor]]))</f>
        <v/>
      </c>
      <c r="AE555" s="75"/>
      <c r="AF555" s="75"/>
      <c r="AG555" s="10"/>
      <c r="AH555" s="10"/>
      <c r="AI555" s="88"/>
      <c r="AJ555" s="88"/>
      <c r="AK555" s="88"/>
      <c r="AL555" s="88"/>
      <c r="AM555" s="88"/>
      <c r="AN555" s="75"/>
      <c r="AO555" s="89"/>
      <c r="AP555" s="93"/>
      <c r="AQ555" s="84"/>
    </row>
    <row r="556" spans="2:43" ht="39.950000000000003" customHeight="1" thickTop="1" thickBot="1" x14ac:dyDescent="0.3">
      <c r="B556" s="78"/>
      <c r="C556" s="75"/>
      <c r="D556" s="75"/>
      <c r="E556" s="75"/>
      <c r="F556" s="10" t="str">
        <f>IF(Tabla1[[#This Row],[Nombre del Contrato]]="","",IF(VLOOKUP(Tabla1[[#This Row],[Nombre del Contrato]],Tabla3[],31,FALSE)="","#N/A",IFERROR(VLOOKUP(Tabla1[[#This Row],[Nombre del Contrato]],Tabla3[],31,FALSE),"#N/A")))</f>
        <v/>
      </c>
      <c r="G556" s="10" t="str">
        <f>IF(Tabla1[[#This Row],[Nombre del Contrato]]="","",IF(VLOOKUP(Tabla1[[#This Row],[Nombre del Contrato]],Tabla3[],20,FALSE)="","#N/A",IFERROR(VLOOKUP(Tabla1[[#This Row],[Nombre del Contrato]],Tabla3[],20,FALSE),"#N/A")))</f>
        <v/>
      </c>
      <c r="H556" s="47" t="str">
        <f>IF(Tabla1[[#This Row],[Nombre del Contrato]]="","",IF(VLOOKUP(Tabla1[[#This Row],[Nombre del Contrato]],Tabla3[],22,FALSE)="","#N/A",IFERROR(VLOOKUP(Tabla1[[#This Row],[Nombre del Contrato]],Tabla3[],22,FALSE),"#N/A")))</f>
        <v/>
      </c>
      <c r="I556" s="81"/>
      <c r="J556" s="81"/>
      <c r="K556" s="75"/>
      <c r="L556" s="10" t="str">
        <f>IF(Tabla1[[#This Row],[Nombre del Contrato]]="","",IF(VLOOKUP(Tabla1[[#This Row],[Nombre del Contrato]],Tabla3[],6,FALSE)="","#N/A",IFERROR(VLOOKUP(Tabla1[[#This Row],[Nombre del Contrato]],Tabla3[],6,FALSE),"#N/A")))</f>
        <v/>
      </c>
      <c r="M556" s="55" t="str">
        <f>IF(Tabla1[[#This Row],[Nombre del Contrato]]="","",IF(VLOOKUP(Tabla1[[#This Row],[Nombre del Contrato]],Tabla3[],19,FALSE)="","#N/A",IFERROR(VLOOKUP(Tabla1[[#This Row],[Nombre del Contrato]],Tabla3[],19,FALSE),"#N/A")))</f>
        <v/>
      </c>
      <c r="N556" s="75"/>
      <c r="O556" s="75"/>
      <c r="P556" s="75"/>
      <c r="Q556" s="75"/>
      <c r="R556" s="75"/>
      <c r="S556" s="75"/>
      <c r="T556" s="75"/>
      <c r="U556" s="75"/>
      <c r="V556" s="75"/>
      <c r="W556" s="75"/>
      <c r="X556" s="75"/>
      <c r="Y556" s="75"/>
      <c r="Z556" s="75"/>
      <c r="AA556" s="75"/>
      <c r="AB556" s="75"/>
      <c r="AC556" s="75"/>
      <c r="AD556" s="75" t="str">
        <f>IF(SUM(Tabla1[[#This Row],[Primera Infancia]:[Adulto Mayor]])=0,"",SUM(Tabla1[[#This Row],[Primera Infancia]:[Adulto Mayor]]))</f>
        <v/>
      </c>
      <c r="AE556" s="75"/>
      <c r="AF556" s="75"/>
      <c r="AG556" s="10"/>
      <c r="AH556" s="10"/>
      <c r="AI556" s="88"/>
      <c r="AJ556" s="88"/>
      <c r="AK556" s="88"/>
      <c r="AL556" s="88"/>
      <c r="AM556" s="88"/>
      <c r="AN556" s="75"/>
      <c r="AO556" s="89"/>
      <c r="AP556" s="93"/>
      <c r="AQ556" s="84"/>
    </row>
    <row r="557" spans="2:43" ht="39.950000000000003" customHeight="1" thickTop="1" thickBot="1" x14ac:dyDescent="0.3">
      <c r="B557" s="78"/>
      <c r="C557" s="75"/>
      <c r="D557" s="75"/>
      <c r="E557" s="75"/>
      <c r="F557" s="10" t="str">
        <f>IF(Tabla1[[#This Row],[Nombre del Contrato]]="","",IF(VLOOKUP(Tabla1[[#This Row],[Nombre del Contrato]],Tabla3[],31,FALSE)="","#N/A",IFERROR(VLOOKUP(Tabla1[[#This Row],[Nombre del Contrato]],Tabla3[],31,FALSE),"#N/A")))</f>
        <v/>
      </c>
      <c r="G557" s="10" t="str">
        <f>IF(Tabla1[[#This Row],[Nombre del Contrato]]="","",IF(VLOOKUP(Tabla1[[#This Row],[Nombre del Contrato]],Tabla3[],20,FALSE)="","#N/A",IFERROR(VLOOKUP(Tabla1[[#This Row],[Nombre del Contrato]],Tabla3[],20,FALSE),"#N/A")))</f>
        <v/>
      </c>
      <c r="H557" s="47" t="str">
        <f>IF(Tabla1[[#This Row],[Nombre del Contrato]]="","",IF(VLOOKUP(Tabla1[[#This Row],[Nombre del Contrato]],Tabla3[],22,FALSE)="","#N/A",IFERROR(VLOOKUP(Tabla1[[#This Row],[Nombre del Contrato]],Tabla3[],22,FALSE),"#N/A")))</f>
        <v/>
      </c>
      <c r="I557" s="81"/>
      <c r="J557" s="81"/>
      <c r="K557" s="75"/>
      <c r="L557" s="10" t="str">
        <f>IF(Tabla1[[#This Row],[Nombre del Contrato]]="","",IF(VLOOKUP(Tabla1[[#This Row],[Nombre del Contrato]],Tabla3[],6,FALSE)="","#N/A",IFERROR(VLOOKUP(Tabla1[[#This Row],[Nombre del Contrato]],Tabla3[],6,FALSE),"#N/A")))</f>
        <v/>
      </c>
      <c r="M557" s="55" t="str">
        <f>IF(Tabla1[[#This Row],[Nombre del Contrato]]="","",IF(VLOOKUP(Tabla1[[#This Row],[Nombre del Contrato]],Tabla3[],19,FALSE)="","#N/A",IFERROR(VLOOKUP(Tabla1[[#This Row],[Nombre del Contrato]],Tabla3[],19,FALSE),"#N/A")))</f>
        <v/>
      </c>
      <c r="N557" s="75"/>
      <c r="O557" s="75"/>
      <c r="P557" s="75"/>
      <c r="Q557" s="75"/>
      <c r="R557" s="75"/>
      <c r="S557" s="75"/>
      <c r="T557" s="75"/>
      <c r="U557" s="75"/>
      <c r="V557" s="75"/>
      <c r="W557" s="75"/>
      <c r="X557" s="75"/>
      <c r="Y557" s="75"/>
      <c r="Z557" s="75"/>
      <c r="AA557" s="75"/>
      <c r="AB557" s="75"/>
      <c r="AC557" s="75"/>
      <c r="AD557" s="75" t="str">
        <f>IF(SUM(Tabla1[[#This Row],[Primera Infancia]:[Adulto Mayor]])=0,"",SUM(Tabla1[[#This Row],[Primera Infancia]:[Adulto Mayor]]))</f>
        <v/>
      </c>
      <c r="AE557" s="75"/>
      <c r="AF557" s="75"/>
      <c r="AG557" s="10"/>
      <c r="AH557" s="10"/>
      <c r="AI557" s="88"/>
      <c r="AJ557" s="88"/>
      <c r="AK557" s="88"/>
      <c r="AL557" s="88"/>
      <c r="AM557" s="88"/>
      <c r="AN557" s="75"/>
      <c r="AO557" s="89"/>
      <c r="AP557" s="93"/>
      <c r="AQ557" s="84"/>
    </row>
    <row r="558" spans="2:43" ht="39.950000000000003" customHeight="1" thickTop="1" thickBot="1" x14ac:dyDescent="0.3">
      <c r="B558" s="78"/>
      <c r="C558" s="75"/>
      <c r="D558" s="75"/>
      <c r="E558" s="75"/>
      <c r="F558" s="10" t="str">
        <f>IF(Tabla1[[#This Row],[Nombre del Contrato]]="","",IF(VLOOKUP(Tabla1[[#This Row],[Nombre del Contrato]],Tabla3[],31,FALSE)="","#N/A",IFERROR(VLOOKUP(Tabla1[[#This Row],[Nombre del Contrato]],Tabla3[],31,FALSE),"#N/A")))</f>
        <v/>
      </c>
      <c r="G558" s="10" t="str">
        <f>IF(Tabla1[[#This Row],[Nombre del Contrato]]="","",IF(VLOOKUP(Tabla1[[#This Row],[Nombre del Contrato]],Tabla3[],20,FALSE)="","#N/A",IFERROR(VLOOKUP(Tabla1[[#This Row],[Nombre del Contrato]],Tabla3[],20,FALSE),"#N/A")))</f>
        <v/>
      </c>
      <c r="H558" s="47" t="str">
        <f>IF(Tabla1[[#This Row],[Nombre del Contrato]]="","",IF(VLOOKUP(Tabla1[[#This Row],[Nombre del Contrato]],Tabla3[],22,FALSE)="","#N/A",IFERROR(VLOOKUP(Tabla1[[#This Row],[Nombre del Contrato]],Tabla3[],22,FALSE),"#N/A")))</f>
        <v/>
      </c>
      <c r="I558" s="81"/>
      <c r="J558" s="81"/>
      <c r="K558" s="75"/>
      <c r="L558" s="10" t="str">
        <f>IF(Tabla1[[#This Row],[Nombre del Contrato]]="","",IF(VLOOKUP(Tabla1[[#This Row],[Nombre del Contrato]],Tabla3[],6,FALSE)="","#N/A",IFERROR(VLOOKUP(Tabla1[[#This Row],[Nombre del Contrato]],Tabla3[],6,FALSE),"#N/A")))</f>
        <v/>
      </c>
      <c r="M558" s="55" t="str">
        <f>IF(Tabla1[[#This Row],[Nombre del Contrato]]="","",IF(VLOOKUP(Tabla1[[#This Row],[Nombre del Contrato]],Tabla3[],19,FALSE)="","#N/A",IFERROR(VLOOKUP(Tabla1[[#This Row],[Nombre del Contrato]],Tabla3[],19,FALSE),"#N/A")))</f>
        <v/>
      </c>
      <c r="N558" s="75"/>
      <c r="O558" s="75"/>
      <c r="P558" s="75"/>
      <c r="Q558" s="75"/>
      <c r="R558" s="75"/>
      <c r="S558" s="75"/>
      <c r="T558" s="75"/>
      <c r="U558" s="75"/>
      <c r="V558" s="75"/>
      <c r="W558" s="75"/>
      <c r="X558" s="75"/>
      <c r="Y558" s="75"/>
      <c r="Z558" s="75"/>
      <c r="AA558" s="75"/>
      <c r="AB558" s="75"/>
      <c r="AC558" s="75"/>
      <c r="AD558" s="75" t="str">
        <f>IF(SUM(Tabla1[[#This Row],[Primera Infancia]:[Adulto Mayor]])=0,"",SUM(Tabla1[[#This Row],[Primera Infancia]:[Adulto Mayor]]))</f>
        <v/>
      </c>
      <c r="AE558" s="75"/>
      <c r="AF558" s="75"/>
      <c r="AG558" s="10"/>
      <c r="AH558" s="10"/>
      <c r="AI558" s="88"/>
      <c r="AJ558" s="88"/>
      <c r="AK558" s="88"/>
      <c r="AL558" s="88"/>
      <c r="AM558" s="88"/>
      <c r="AN558" s="75"/>
      <c r="AO558" s="89"/>
      <c r="AP558" s="93"/>
      <c r="AQ558" s="84"/>
    </row>
    <row r="559" spans="2:43" ht="39.950000000000003" customHeight="1" thickTop="1" thickBot="1" x14ac:dyDescent="0.3">
      <c r="B559" s="78"/>
      <c r="C559" s="75"/>
      <c r="D559" s="75"/>
      <c r="E559" s="75"/>
      <c r="F559" s="10" t="str">
        <f>IF(Tabla1[[#This Row],[Nombre del Contrato]]="","",IF(VLOOKUP(Tabla1[[#This Row],[Nombre del Contrato]],Tabla3[],31,FALSE)="","#N/A",IFERROR(VLOOKUP(Tabla1[[#This Row],[Nombre del Contrato]],Tabla3[],31,FALSE),"#N/A")))</f>
        <v/>
      </c>
      <c r="G559" s="10" t="str">
        <f>IF(Tabla1[[#This Row],[Nombre del Contrato]]="","",IF(VLOOKUP(Tabla1[[#This Row],[Nombre del Contrato]],Tabla3[],20,FALSE)="","#N/A",IFERROR(VLOOKUP(Tabla1[[#This Row],[Nombre del Contrato]],Tabla3[],20,FALSE),"#N/A")))</f>
        <v/>
      </c>
      <c r="H559" s="47" t="str">
        <f>IF(Tabla1[[#This Row],[Nombre del Contrato]]="","",IF(VLOOKUP(Tabla1[[#This Row],[Nombre del Contrato]],Tabla3[],22,FALSE)="","#N/A",IFERROR(VLOOKUP(Tabla1[[#This Row],[Nombre del Contrato]],Tabla3[],22,FALSE),"#N/A")))</f>
        <v/>
      </c>
      <c r="I559" s="81"/>
      <c r="J559" s="81"/>
      <c r="K559" s="75"/>
      <c r="L559" s="10" t="str">
        <f>IF(Tabla1[[#This Row],[Nombre del Contrato]]="","",IF(VLOOKUP(Tabla1[[#This Row],[Nombre del Contrato]],Tabla3[],6,FALSE)="","#N/A",IFERROR(VLOOKUP(Tabla1[[#This Row],[Nombre del Contrato]],Tabla3[],6,FALSE),"#N/A")))</f>
        <v/>
      </c>
      <c r="M559" s="55" t="str">
        <f>IF(Tabla1[[#This Row],[Nombre del Contrato]]="","",IF(VLOOKUP(Tabla1[[#This Row],[Nombre del Contrato]],Tabla3[],19,FALSE)="","#N/A",IFERROR(VLOOKUP(Tabla1[[#This Row],[Nombre del Contrato]],Tabla3[],19,FALSE),"#N/A")))</f>
        <v/>
      </c>
      <c r="N559" s="75"/>
      <c r="O559" s="75"/>
      <c r="P559" s="75"/>
      <c r="Q559" s="75"/>
      <c r="R559" s="75"/>
      <c r="S559" s="75"/>
      <c r="T559" s="75"/>
      <c r="U559" s="75"/>
      <c r="V559" s="75"/>
      <c r="W559" s="75"/>
      <c r="X559" s="75"/>
      <c r="Y559" s="75"/>
      <c r="Z559" s="75"/>
      <c r="AA559" s="75"/>
      <c r="AB559" s="75"/>
      <c r="AC559" s="75"/>
      <c r="AD559" s="75" t="str">
        <f>IF(SUM(Tabla1[[#This Row],[Primera Infancia]:[Adulto Mayor]])=0,"",SUM(Tabla1[[#This Row],[Primera Infancia]:[Adulto Mayor]]))</f>
        <v/>
      </c>
      <c r="AE559" s="75"/>
      <c r="AF559" s="75"/>
      <c r="AG559" s="10"/>
      <c r="AH559" s="10"/>
      <c r="AI559" s="88"/>
      <c r="AJ559" s="88"/>
      <c r="AK559" s="88"/>
      <c r="AL559" s="88"/>
      <c r="AM559" s="88"/>
      <c r="AN559" s="75"/>
      <c r="AO559" s="89"/>
      <c r="AP559" s="93"/>
      <c r="AQ559" s="84"/>
    </row>
    <row r="560" spans="2:43" ht="39.950000000000003" customHeight="1" thickTop="1" thickBot="1" x14ac:dyDescent="0.3">
      <c r="B560" s="78"/>
      <c r="C560" s="75"/>
      <c r="D560" s="75"/>
      <c r="E560" s="75"/>
      <c r="F560" s="10" t="str">
        <f>IF(Tabla1[[#This Row],[Nombre del Contrato]]="","",IF(VLOOKUP(Tabla1[[#This Row],[Nombre del Contrato]],Tabla3[],31,FALSE)="","#N/A",IFERROR(VLOOKUP(Tabla1[[#This Row],[Nombre del Contrato]],Tabla3[],31,FALSE),"#N/A")))</f>
        <v/>
      </c>
      <c r="G560" s="10" t="str">
        <f>IF(Tabla1[[#This Row],[Nombre del Contrato]]="","",IF(VLOOKUP(Tabla1[[#This Row],[Nombre del Contrato]],Tabla3[],20,FALSE)="","#N/A",IFERROR(VLOOKUP(Tabla1[[#This Row],[Nombre del Contrato]],Tabla3[],20,FALSE),"#N/A")))</f>
        <v/>
      </c>
      <c r="H560" s="47" t="str">
        <f>IF(Tabla1[[#This Row],[Nombre del Contrato]]="","",IF(VLOOKUP(Tabla1[[#This Row],[Nombre del Contrato]],Tabla3[],22,FALSE)="","#N/A",IFERROR(VLOOKUP(Tabla1[[#This Row],[Nombre del Contrato]],Tabla3[],22,FALSE),"#N/A")))</f>
        <v/>
      </c>
      <c r="I560" s="81"/>
      <c r="J560" s="81"/>
      <c r="K560" s="75"/>
      <c r="L560" s="10" t="str">
        <f>IF(Tabla1[[#This Row],[Nombre del Contrato]]="","",IF(VLOOKUP(Tabla1[[#This Row],[Nombre del Contrato]],Tabla3[],6,FALSE)="","#N/A",IFERROR(VLOOKUP(Tabla1[[#This Row],[Nombre del Contrato]],Tabla3[],6,FALSE),"#N/A")))</f>
        <v/>
      </c>
      <c r="M560" s="55" t="str">
        <f>IF(Tabla1[[#This Row],[Nombre del Contrato]]="","",IF(VLOOKUP(Tabla1[[#This Row],[Nombre del Contrato]],Tabla3[],19,FALSE)="","#N/A",IFERROR(VLOOKUP(Tabla1[[#This Row],[Nombre del Contrato]],Tabla3[],19,FALSE),"#N/A")))</f>
        <v/>
      </c>
      <c r="N560" s="75"/>
      <c r="O560" s="75"/>
      <c r="P560" s="75"/>
      <c r="Q560" s="75"/>
      <c r="R560" s="75"/>
      <c r="S560" s="75"/>
      <c r="T560" s="75"/>
      <c r="U560" s="75"/>
      <c r="V560" s="75"/>
      <c r="W560" s="75"/>
      <c r="X560" s="75"/>
      <c r="Y560" s="75"/>
      <c r="Z560" s="75"/>
      <c r="AA560" s="75"/>
      <c r="AB560" s="75"/>
      <c r="AC560" s="75"/>
      <c r="AD560" s="75" t="str">
        <f>IF(SUM(Tabla1[[#This Row],[Primera Infancia]:[Adulto Mayor]])=0,"",SUM(Tabla1[[#This Row],[Primera Infancia]:[Adulto Mayor]]))</f>
        <v/>
      </c>
      <c r="AE560" s="75"/>
      <c r="AF560" s="75"/>
      <c r="AG560" s="10"/>
      <c r="AH560" s="10"/>
      <c r="AI560" s="88"/>
      <c r="AJ560" s="88"/>
      <c r="AK560" s="88"/>
      <c r="AL560" s="88"/>
      <c r="AM560" s="88"/>
      <c r="AN560" s="75"/>
      <c r="AO560" s="89"/>
      <c r="AP560" s="93"/>
      <c r="AQ560" s="84"/>
    </row>
    <row r="561" spans="2:43" ht="39.950000000000003" customHeight="1" thickTop="1" thickBot="1" x14ac:dyDescent="0.3">
      <c r="B561" s="78"/>
      <c r="C561" s="75"/>
      <c r="D561" s="75"/>
      <c r="E561" s="75"/>
      <c r="F561" s="10" t="str">
        <f>IF(Tabla1[[#This Row],[Nombre del Contrato]]="","",IF(VLOOKUP(Tabla1[[#This Row],[Nombre del Contrato]],Tabla3[],31,FALSE)="","#N/A",IFERROR(VLOOKUP(Tabla1[[#This Row],[Nombre del Contrato]],Tabla3[],31,FALSE),"#N/A")))</f>
        <v/>
      </c>
      <c r="G561" s="10" t="str">
        <f>IF(Tabla1[[#This Row],[Nombre del Contrato]]="","",IF(VLOOKUP(Tabla1[[#This Row],[Nombre del Contrato]],Tabla3[],20,FALSE)="","#N/A",IFERROR(VLOOKUP(Tabla1[[#This Row],[Nombre del Contrato]],Tabla3[],20,FALSE),"#N/A")))</f>
        <v/>
      </c>
      <c r="H561" s="47" t="str">
        <f>IF(Tabla1[[#This Row],[Nombre del Contrato]]="","",IF(VLOOKUP(Tabla1[[#This Row],[Nombre del Contrato]],Tabla3[],22,FALSE)="","#N/A",IFERROR(VLOOKUP(Tabla1[[#This Row],[Nombre del Contrato]],Tabla3[],22,FALSE),"#N/A")))</f>
        <v/>
      </c>
      <c r="I561" s="81"/>
      <c r="J561" s="81"/>
      <c r="K561" s="75"/>
      <c r="L561" s="10" t="str">
        <f>IF(Tabla1[[#This Row],[Nombre del Contrato]]="","",IF(VLOOKUP(Tabla1[[#This Row],[Nombre del Contrato]],Tabla3[],6,FALSE)="","#N/A",IFERROR(VLOOKUP(Tabla1[[#This Row],[Nombre del Contrato]],Tabla3[],6,FALSE),"#N/A")))</f>
        <v/>
      </c>
      <c r="M561" s="55" t="str">
        <f>IF(Tabla1[[#This Row],[Nombre del Contrato]]="","",IF(VLOOKUP(Tabla1[[#This Row],[Nombre del Contrato]],Tabla3[],19,FALSE)="","#N/A",IFERROR(VLOOKUP(Tabla1[[#This Row],[Nombre del Contrato]],Tabla3[],19,FALSE),"#N/A")))</f>
        <v/>
      </c>
      <c r="N561" s="75"/>
      <c r="O561" s="75"/>
      <c r="P561" s="75"/>
      <c r="Q561" s="75"/>
      <c r="R561" s="75"/>
      <c r="S561" s="75"/>
      <c r="T561" s="75"/>
      <c r="U561" s="75"/>
      <c r="V561" s="75"/>
      <c r="W561" s="75"/>
      <c r="X561" s="75"/>
      <c r="Y561" s="75"/>
      <c r="Z561" s="75"/>
      <c r="AA561" s="75"/>
      <c r="AB561" s="75"/>
      <c r="AC561" s="75"/>
      <c r="AD561" s="75" t="str">
        <f>IF(SUM(Tabla1[[#This Row],[Primera Infancia]:[Adulto Mayor]])=0,"",SUM(Tabla1[[#This Row],[Primera Infancia]:[Adulto Mayor]]))</f>
        <v/>
      </c>
      <c r="AE561" s="75"/>
      <c r="AF561" s="75"/>
      <c r="AG561" s="10"/>
      <c r="AH561" s="10"/>
      <c r="AI561" s="88"/>
      <c r="AJ561" s="88"/>
      <c r="AK561" s="88"/>
      <c r="AL561" s="88"/>
      <c r="AM561" s="88"/>
      <c r="AN561" s="75"/>
      <c r="AO561" s="89"/>
      <c r="AP561" s="93"/>
      <c r="AQ561" s="84"/>
    </row>
    <row r="562" spans="2:43" ht="39.950000000000003" customHeight="1" thickTop="1" thickBot="1" x14ac:dyDescent="0.3">
      <c r="B562" s="78"/>
      <c r="C562" s="75"/>
      <c r="D562" s="75"/>
      <c r="E562" s="75"/>
      <c r="F562" s="10" t="str">
        <f>IF(Tabla1[[#This Row],[Nombre del Contrato]]="","",IF(VLOOKUP(Tabla1[[#This Row],[Nombre del Contrato]],Tabla3[],31,FALSE)="","#N/A",IFERROR(VLOOKUP(Tabla1[[#This Row],[Nombre del Contrato]],Tabla3[],31,FALSE),"#N/A")))</f>
        <v/>
      </c>
      <c r="G562" s="10" t="str">
        <f>IF(Tabla1[[#This Row],[Nombre del Contrato]]="","",IF(VLOOKUP(Tabla1[[#This Row],[Nombre del Contrato]],Tabla3[],20,FALSE)="","#N/A",IFERROR(VLOOKUP(Tabla1[[#This Row],[Nombre del Contrato]],Tabla3[],20,FALSE),"#N/A")))</f>
        <v/>
      </c>
      <c r="H562" s="47" t="str">
        <f>IF(Tabla1[[#This Row],[Nombre del Contrato]]="","",IF(VLOOKUP(Tabla1[[#This Row],[Nombre del Contrato]],Tabla3[],22,FALSE)="","#N/A",IFERROR(VLOOKUP(Tabla1[[#This Row],[Nombre del Contrato]],Tabla3[],22,FALSE),"#N/A")))</f>
        <v/>
      </c>
      <c r="I562" s="81"/>
      <c r="J562" s="81"/>
      <c r="K562" s="75"/>
      <c r="L562" s="10" t="str">
        <f>IF(Tabla1[[#This Row],[Nombre del Contrato]]="","",IF(VLOOKUP(Tabla1[[#This Row],[Nombre del Contrato]],Tabla3[],6,FALSE)="","#N/A",IFERROR(VLOOKUP(Tabla1[[#This Row],[Nombre del Contrato]],Tabla3[],6,FALSE),"#N/A")))</f>
        <v/>
      </c>
      <c r="M562" s="55" t="str">
        <f>IF(Tabla1[[#This Row],[Nombre del Contrato]]="","",IF(VLOOKUP(Tabla1[[#This Row],[Nombre del Contrato]],Tabla3[],19,FALSE)="","#N/A",IFERROR(VLOOKUP(Tabla1[[#This Row],[Nombre del Contrato]],Tabla3[],19,FALSE),"#N/A")))</f>
        <v/>
      </c>
      <c r="N562" s="75"/>
      <c r="O562" s="75"/>
      <c r="P562" s="75"/>
      <c r="Q562" s="75"/>
      <c r="R562" s="75"/>
      <c r="S562" s="75"/>
      <c r="T562" s="75"/>
      <c r="U562" s="75"/>
      <c r="V562" s="75"/>
      <c r="W562" s="75"/>
      <c r="X562" s="75"/>
      <c r="Y562" s="75"/>
      <c r="Z562" s="75"/>
      <c r="AA562" s="75"/>
      <c r="AB562" s="75"/>
      <c r="AC562" s="75"/>
      <c r="AD562" s="75" t="str">
        <f>IF(SUM(Tabla1[[#This Row],[Primera Infancia]:[Adulto Mayor]])=0,"",SUM(Tabla1[[#This Row],[Primera Infancia]:[Adulto Mayor]]))</f>
        <v/>
      </c>
      <c r="AE562" s="75"/>
      <c r="AF562" s="75"/>
      <c r="AG562" s="10"/>
      <c r="AH562" s="10"/>
      <c r="AI562" s="88"/>
      <c r="AJ562" s="88"/>
      <c r="AK562" s="88"/>
      <c r="AL562" s="88"/>
      <c r="AM562" s="88"/>
      <c r="AN562" s="75"/>
      <c r="AO562" s="89"/>
      <c r="AP562" s="93"/>
      <c r="AQ562" s="84"/>
    </row>
    <row r="563" spans="2:43" ht="39.950000000000003" customHeight="1" thickTop="1" thickBot="1" x14ac:dyDescent="0.3">
      <c r="B563" s="78"/>
      <c r="C563" s="75"/>
      <c r="D563" s="75"/>
      <c r="E563" s="75"/>
      <c r="F563" s="10" t="str">
        <f>IF(Tabla1[[#This Row],[Nombre del Contrato]]="","",IF(VLOOKUP(Tabla1[[#This Row],[Nombre del Contrato]],Tabla3[],31,FALSE)="","#N/A",IFERROR(VLOOKUP(Tabla1[[#This Row],[Nombre del Contrato]],Tabla3[],31,FALSE),"#N/A")))</f>
        <v/>
      </c>
      <c r="G563" s="10" t="str">
        <f>IF(Tabla1[[#This Row],[Nombre del Contrato]]="","",IF(VLOOKUP(Tabla1[[#This Row],[Nombre del Contrato]],Tabla3[],20,FALSE)="","#N/A",IFERROR(VLOOKUP(Tabla1[[#This Row],[Nombre del Contrato]],Tabla3[],20,FALSE),"#N/A")))</f>
        <v/>
      </c>
      <c r="H563" s="47" t="str">
        <f>IF(Tabla1[[#This Row],[Nombre del Contrato]]="","",IF(VLOOKUP(Tabla1[[#This Row],[Nombre del Contrato]],Tabla3[],22,FALSE)="","#N/A",IFERROR(VLOOKUP(Tabla1[[#This Row],[Nombre del Contrato]],Tabla3[],22,FALSE),"#N/A")))</f>
        <v/>
      </c>
      <c r="I563" s="81"/>
      <c r="J563" s="81"/>
      <c r="K563" s="75"/>
      <c r="L563" s="10" t="str">
        <f>IF(Tabla1[[#This Row],[Nombre del Contrato]]="","",IF(VLOOKUP(Tabla1[[#This Row],[Nombre del Contrato]],Tabla3[],6,FALSE)="","#N/A",IFERROR(VLOOKUP(Tabla1[[#This Row],[Nombre del Contrato]],Tabla3[],6,FALSE),"#N/A")))</f>
        <v/>
      </c>
      <c r="M563" s="55" t="str">
        <f>IF(Tabla1[[#This Row],[Nombre del Contrato]]="","",IF(VLOOKUP(Tabla1[[#This Row],[Nombre del Contrato]],Tabla3[],19,FALSE)="","#N/A",IFERROR(VLOOKUP(Tabla1[[#This Row],[Nombre del Contrato]],Tabla3[],19,FALSE),"#N/A")))</f>
        <v/>
      </c>
      <c r="N563" s="75"/>
      <c r="O563" s="75"/>
      <c r="P563" s="75"/>
      <c r="Q563" s="75"/>
      <c r="R563" s="75"/>
      <c r="S563" s="75"/>
      <c r="T563" s="75"/>
      <c r="U563" s="75"/>
      <c r="V563" s="75"/>
      <c r="W563" s="75"/>
      <c r="X563" s="75"/>
      <c r="Y563" s="75"/>
      <c r="Z563" s="75"/>
      <c r="AA563" s="75"/>
      <c r="AB563" s="75"/>
      <c r="AC563" s="75"/>
      <c r="AD563" s="75" t="str">
        <f>IF(SUM(Tabla1[[#This Row],[Primera Infancia]:[Adulto Mayor]])=0,"",SUM(Tabla1[[#This Row],[Primera Infancia]:[Adulto Mayor]]))</f>
        <v/>
      </c>
      <c r="AE563" s="75"/>
      <c r="AF563" s="75"/>
      <c r="AG563" s="10"/>
      <c r="AH563" s="10"/>
      <c r="AI563" s="88"/>
      <c r="AJ563" s="88"/>
      <c r="AK563" s="88"/>
      <c r="AL563" s="88"/>
      <c r="AM563" s="88"/>
      <c r="AN563" s="75"/>
      <c r="AO563" s="89"/>
      <c r="AP563" s="93"/>
      <c r="AQ563" s="84"/>
    </row>
    <row r="564" spans="2:43" ht="39.950000000000003" customHeight="1" thickTop="1" thickBot="1" x14ac:dyDescent="0.3">
      <c r="B564" s="78"/>
      <c r="C564" s="75"/>
      <c r="D564" s="75"/>
      <c r="E564" s="75"/>
      <c r="F564" s="10" t="str">
        <f>IF(Tabla1[[#This Row],[Nombre del Contrato]]="","",IF(VLOOKUP(Tabla1[[#This Row],[Nombre del Contrato]],Tabla3[],31,FALSE)="","#N/A",IFERROR(VLOOKUP(Tabla1[[#This Row],[Nombre del Contrato]],Tabla3[],31,FALSE),"#N/A")))</f>
        <v/>
      </c>
      <c r="G564" s="10" t="str">
        <f>IF(Tabla1[[#This Row],[Nombre del Contrato]]="","",IF(VLOOKUP(Tabla1[[#This Row],[Nombre del Contrato]],Tabla3[],20,FALSE)="","#N/A",IFERROR(VLOOKUP(Tabla1[[#This Row],[Nombre del Contrato]],Tabla3[],20,FALSE),"#N/A")))</f>
        <v/>
      </c>
      <c r="H564" s="47" t="str">
        <f>IF(Tabla1[[#This Row],[Nombre del Contrato]]="","",IF(VLOOKUP(Tabla1[[#This Row],[Nombre del Contrato]],Tabla3[],22,FALSE)="","#N/A",IFERROR(VLOOKUP(Tabla1[[#This Row],[Nombre del Contrato]],Tabla3[],22,FALSE),"#N/A")))</f>
        <v/>
      </c>
      <c r="I564" s="81"/>
      <c r="J564" s="81"/>
      <c r="K564" s="75"/>
      <c r="L564" s="10" t="str">
        <f>IF(Tabla1[[#This Row],[Nombre del Contrato]]="","",IF(VLOOKUP(Tabla1[[#This Row],[Nombre del Contrato]],Tabla3[],6,FALSE)="","#N/A",IFERROR(VLOOKUP(Tabla1[[#This Row],[Nombre del Contrato]],Tabla3[],6,FALSE),"#N/A")))</f>
        <v/>
      </c>
      <c r="M564" s="55" t="str">
        <f>IF(Tabla1[[#This Row],[Nombre del Contrato]]="","",IF(VLOOKUP(Tabla1[[#This Row],[Nombre del Contrato]],Tabla3[],19,FALSE)="","#N/A",IFERROR(VLOOKUP(Tabla1[[#This Row],[Nombre del Contrato]],Tabla3[],19,FALSE),"#N/A")))</f>
        <v/>
      </c>
      <c r="N564" s="75"/>
      <c r="O564" s="75"/>
      <c r="P564" s="75"/>
      <c r="Q564" s="75"/>
      <c r="R564" s="75"/>
      <c r="S564" s="75"/>
      <c r="T564" s="75"/>
      <c r="U564" s="75"/>
      <c r="V564" s="75"/>
      <c r="W564" s="75"/>
      <c r="X564" s="75"/>
      <c r="Y564" s="75"/>
      <c r="Z564" s="75"/>
      <c r="AA564" s="75"/>
      <c r="AB564" s="75"/>
      <c r="AC564" s="75"/>
      <c r="AD564" s="75" t="str">
        <f>IF(SUM(Tabla1[[#This Row],[Primera Infancia]:[Adulto Mayor]])=0,"",SUM(Tabla1[[#This Row],[Primera Infancia]:[Adulto Mayor]]))</f>
        <v/>
      </c>
      <c r="AE564" s="75"/>
      <c r="AF564" s="75"/>
      <c r="AG564" s="10"/>
      <c r="AH564" s="10"/>
      <c r="AI564" s="88"/>
      <c r="AJ564" s="88"/>
      <c r="AK564" s="88"/>
      <c r="AL564" s="88"/>
      <c r="AM564" s="88"/>
      <c r="AN564" s="75"/>
      <c r="AO564" s="89"/>
      <c r="AP564" s="93"/>
      <c r="AQ564" s="84"/>
    </row>
    <row r="565" spans="2:43" ht="39.950000000000003" customHeight="1" thickTop="1" thickBot="1" x14ac:dyDescent="0.3">
      <c r="B565" s="78"/>
      <c r="C565" s="75"/>
      <c r="D565" s="75"/>
      <c r="E565" s="75"/>
      <c r="F565" s="10" t="str">
        <f>IF(Tabla1[[#This Row],[Nombre del Contrato]]="","",IF(VLOOKUP(Tabla1[[#This Row],[Nombre del Contrato]],Tabla3[],31,FALSE)="","#N/A",IFERROR(VLOOKUP(Tabla1[[#This Row],[Nombre del Contrato]],Tabla3[],31,FALSE),"#N/A")))</f>
        <v/>
      </c>
      <c r="G565" s="10" t="str">
        <f>IF(Tabla1[[#This Row],[Nombre del Contrato]]="","",IF(VLOOKUP(Tabla1[[#This Row],[Nombre del Contrato]],Tabla3[],20,FALSE)="","#N/A",IFERROR(VLOOKUP(Tabla1[[#This Row],[Nombre del Contrato]],Tabla3[],20,FALSE),"#N/A")))</f>
        <v/>
      </c>
      <c r="H565" s="47" t="str">
        <f>IF(Tabla1[[#This Row],[Nombre del Contrato]]="","",IF(VLOOKUP(Tabla1[[#This Row],[Nombre del Contrato]],Tabla3[],22,FALSE)="","#N/A",IFERROR(VLOOKUP(Tabla1[[#This Row],[Nombre del Contrato]],Tabla3[],22,FALSE),"#N/A")))</f>
        <v/>
      </c>
      <c r="I565" s="81"/>
      <c r="J565" s="81"/>
      <c r="K565" s="75"/>
      <c r="L565" s="10" t="str">
        <f>IF(Tabla1[[#This Row],[Nombre del Contrato]]="","",IF(VLOOKUP(Tabla1[[#This Row],[Nombre del Contrato]],Tabla3[],6,FALSE)="","#N/A",IFERROR(VLOOKUP(Tabla1[[#This Row],[Nombre del Contrato]],Tabla3[],6,FALSE),"#N/A")))</f>
        <v/>
      </c>
      <c r="M565" s="55" t="str">
        <f>IF(Tabla1[[#This Row],[Nombre del Contrato]]="","",IF(VLOOKUP(Tabla1[[#This Row],[Nombre del Contrato]],Tabla3[],19,FALSE)="","#N/A",IFERROR(VLOOKUP(Tabla1[[#This Row],[Nombre del Contrato]],Tabla3[],19,FALSE),"#N/A")))</f>
        <v/>
      </c>
      <c r="N565" s="75"/>
      <c r="O565" s="75"/>
      <c r="P565" s="75"/>
      <c r="Q565" s="75"/>
      <c r="R565" s="75"/>
      <c r="S565" s="75"/>
      <c r="T565" s="75"/>
      <c r="U565" s="75"/>
      <c r="V565" s="75"/>
      <c r="W565" s="75"/>
      <c r="X565" s="75"/>
      <c r="Y565" s="75"/>
      <c r="Z565" s="75"/>
      <c r="AA565" s="75"/>
      <c r="AB565" s="75"/>
      <c r="AC565" s="75"/>
      <c r="AD565" s="75" t="str">
        <f>IF(SUM(Tabla1[[#This Row],[Primera Infancia]:[Adulto Mayor]])=0,"",SUM(Tabla1[[#This Row],[Primera Infancia]:[Adulto Mayor]]))</f>
        <v/>
      </c>
      <c r="AE565" s="75"/>
      <c r="AF565" s="75"/>
      <c r="AG565" s="10"/>
      <c r="AH565" s="10"/>
      <c r="AI565" s="88"/>
      <c r="AJ565" s="88"/>
      <c r="AK565" s="88"/>
      <c r="AL565" s="88"/>
      <c r="AM565" s="88"/>
      <c r="AN565" s="75"/>
      <c r="AO565" s="89"/>
      <c r="AP565" s="93"/>
      <c r="AQ565" s="84"/>
    </row>
    <row r="566" spans="2:43" ht="39.950000000000003" customHeight="1" thickTop="1" thickBot="1" x14ac:dyDescent="0.3">
      <c r="B566" s="78"/>
      <c r="C566" s="75"/>
      <c r="D566" s="75"/>
      <c r="E566" s="75"/>
      <c r="F566" s="10" t="str">
        <f>IF(Tabla1[[#This Row],[Nombre del Contrato]]="","",IF(VLOOKUP(Tabla1[[#This Row],[Nombre del Contrato]],Tabla3[],31,FALSE)="","#N/A",IFERROR(VLOOKUP(Tabla1[[#This Row],[Nombre del Contrato]],Tabla3[],31,FALSE),"#N/A")))</f>
        <v/>
      </c>
      <c r="G566" s="10" t="str">
        <f>IF(Tabla1[[#This Row],[Nombre del Contrato]]="","",IF(VLOOKUP(Tabla1[[#This Row],[Nombre del Contrato]],Tabla3[],20,FALSE)="","#N/A",IFERROR(VLOOKUP(Tabla1[[#This Row],[Nombre del Contrato]],Tabla3[],20,FALSE),"#N/A")))</f>
        <v/>
      </c>
      <c r="H566" s="47" t="str">
        <f>IF(Tabla1[[#This Row],[Nombre del Contrato]]="","",IF(VLOOKUP(Tabla1[[#This Row],[Nombre del Contrato]],Tabla3[],22,FALSE)="","#N/A",IFERROR(VLOOKUP(Tabla1[[#This Row],[Nombre del Contrato]],Tabla3[],22,FALSE),"#N/A")))</f>
        <v/>
      </c>
      <c r="I566" s="81"/>
      <c r="J566" s="81"/>
      <c r="K566" s="75"/>
      <c r="L566" s="10" t="str">
        <f>IF(Tabla1[[#This Row],[Nombre del Contrato]]="","",IF(VLOOKUP(Tabla1[[#This Row],[Nombre del Contrato]],Tabla3[],6,FALSE)="","#N/A",IFERROR(VLOOKUP(Tabla1[[#This Row],[Nombre del Contrato]],Tabla3[],6,FALSE),"#N/A")))</f>
        <v/>
      </c>
      <c r="M566" s="55" t="str">
        <f>IF(Tabla1[[#This Row],[Nombre del Contrato]]="","",IF(VLOOKUP(Tabla1[[#This Row],[Nombre del Contrato]],Tabla3[],19,FALSE)="","#N/A",IFERROR(VLOOKUP(Tabla1[[#This Row],[Nombre del Contrato]],Tabla3[],19,FALSE),"#N/A")))</f>
        <v/>
      </c>
      <c r="N566" s="75"/>
      <c r="O566" s="75"/>
      <c r="P566" s="75"/>
      <c r="Q566" s="75"/>
      <c r="R566" s="75"/>
      <c r="S566" s="75"/>
      <c r="T566" s="75"/>
      <c r="U566" s="75"/>
      <c r="V566" s="75"/>
      <c r="W566" s="75"/>
      <c r="X566" s="75"/>
      <c r="Y566" s="75"/>
      <c r="Z566" s="75"/>
      <c r="AA566" s="75"/>
      <c r="AB566" s="75"/>
      <c r="AC566" s="75"/>
      <c r="AD566" s="75" t="str">
        <f>IF(SUM(Tabla1[[#This Row],[Primera Infancia]:[Adulto Mayor]])=0,"",SUM(Tabla1[[#This Row],[Primera Infancia]:[Adulto Mayor]]))</f>
        <v/>
      </c>
      <c r="AE566" s="75"/>
      <c r="AF566" s="75"/>
      <c r="AG566" s="10"/>
      <c r="AH566" s="10"/>
      <c r="AI566" s="88"/>
      <c r="AJ566" s="88"/>
      <c r="AK566" s="88"/>
      <c r="AL566" s="88"/>
      <c r="AM566" s="88"/>
      <c r="AN566" s="75"/>
      <c r="AO566" s="89"/>
      <c r="AP566" s="93"/>
      <c r="AQ566" s="84"/>
    </row>
    <row r="567" spans="2:43" ht="39.950000000000003" customHeight="1" thickTop="1" thickBot="1" x14ac:dyDescent="0.3">
      <c r="B567" s="78"/>
      <c r="C567" s="75"/>
      <c r="D567" s="75"/>
      <c r="E567" s="75"/>
      <c r="F567" s="10" t="str">
        <f>IF(Tabla1[[#This Row],[Nombre del Contrato]]="","",IF(VLOOKUP(Tabla1[[#This Row],[Nombre del Contrato]],Tabla3[],31,FALSE)="","#N/A",IFERROR(VLOOKUP(Tabla1[[#This Row],[Nombre del Contrato]],Tabla3[],31,FALSE),"#N/A")))</f>
        <v/>
      </c>
      <c r="G567" s="10" t="str">
        <f>IF(Tabla1[[#This Row],[Nombre del Contrato]]="","",IF(VLOOKUP(Tabla1[[#This Row],[Nombre del Contrato]],Tabla3[],20,FALSE)="","#N/A",IFERROR(VLOOKUP(Tabla1[[#This Row],[Nombre del Contrato]],Tabla3[],20,FALSE),"#N/A")))</f>
        <v/>
      </c>
      <c r="H567" s="47" t="str">
        <f>IF(Tabla1[[#This Row],[Nombre del Contrato]]="","",IF(VLOOKUP(Tabla1[[#This Row],[Nombre del Contrato]],Tabla3[],22,FALSE)="","#N/A",IFERROR(VLOOKUP(Tabla1[[#This Row],[Nombre del Contrato]],Tabla3[],22,FALSE),"#N/A")))</f>
        <v/>
      </c>
      <c r="I567" s="81"/>
      <c r="J567" s="81"/>
      <c r="K567" s="75"/>
      <c r="L567" s="10" t="str">
        <f>IF(Tabla1[[#This Row],[Nombre del Contrato]]="","",IF(VLOOKUP(Tabla1[[#This Row],[Nombre del Contrato]],Tabla3[],6,FALSE)="","#N/A",IFERROR(VLOOKUP(Tabla1[[#This Row],[Nombre del Contrato]],Tabla3[],6,FALSE),"#N/A")))</f>
        <v/>
      </c>
      <c r="M567" s="55" t="str">
        <f>IF(Tabla1[[#This Row],[Nombre del Contrato]]="","",IF(VLOOKUP(Tabla1[[#This Row],[Nombre del Contrato]],Tabla3[],19,FALSE)="","#N/A",IFERROR(VLOOKUP(Tabla1[[#This Row],[Nombre del Contrato]],Tabla3[],19,FALSE),"#N/A")))</f>
        <v/>
      </c>
      <c r="N567" s="75"/>
      <c r="O567" s="75"/>
      <c r="P567" s="75"/>
      <c r="Q567" s="75"/>
      <c r="R567" s="75"/>
      <c r="S567" s="75"/>
      <c r="T567" s="75"/>
      <c r="U567" s="75"/>
      <c r="V567" s="75"/>
      <c r="W567" s="75"/>
      <c r="X567" s="75"/>
      <c r="Y567" s="75"/>
      <c r="Z567" s="75"/>
      <c r="AA567" s="75"/>
      <c r="AB567" s="75"/>
      <c r="AC567" s="75"/>
      <c r="AD567" s="75" t="str">
        <f>IF(SUM(Tabla1[[#This Row],[Primera Infancia]:[Adulto Mayor]])=0,"",SUM(Tabla1[[#This Row],[Primera Infancia]:[Adulto Mayor]]))</f>
        <v/>
      </c>
      <c r="AE567" s="75"/>
      <c r="AF567" s="75"/>
      <c r="AG567" s="10"/>
      <c r="AH567" s="10"/>
      <c r="AI567" s="88"/>
      <c r="AJ567" s="88"/>
      <c r="AK567" s="88"/>
      <c r="AL567" s="88"/>
      <c r="AM567" s="88"/>
      <c r="AN567" s="75"/>
      <c r="AO567" s="89"/>
      <c r="AP567" s="93"/>
      <c r="AQ567" s="84"/>
    </row>
    <row r="568" spans="2:43" ht="39.950000000000003" customHeight="1" thickTop="1" thickBot="1" x14ac:dyDescent="0.3">
      <c r="B568" s="78"/>
      <c r="C568" s="75"/>
      <c r="D568" s="75"/>
      <c r="E568" s="75"/>
      <c r="F568" s="10" t="str">
        <f>IF(Tabla1[[#This Row],[Nombre del Contrato]]="","",IF(VLOOKUP(Tabla1[[#This Row],[Nombre del Contrato]],Tabla3[],31,FALSE)="","#N/A",IFERROR(VLOOKUP(Tabla1[[#This Row],[Nombre del Contrato]],Tabla3[],31,FALSE),"#N/A")))</f>
        <v/>
      </c>
      <c r="G568" s="10" t="str">
        <f>IF(Tabla1[[#This Row],[Nombre del Contrato]]="","",IF(VLOOKUP(Tabla1[[#This Row],[Nombre del Contrato]],Tabla3[],20,FALSE)="","#N/A",IFERROR(VLOOKUP(Tabla1[[#This Row],[Nombre del Contrato]],Tabla3[],20,FALSE),"#N/A")))</f>
        <v/>
      </c>
      <c r="H568" s="47" t="str">
        <f>IF(Tabla1[[#This Row],[Nombre del Contrato]]="","",IF(VLOOKUP(Tabla1[[#This Row],[Nombre del Contrato]],Tabla3[],22,FALSE)="","#N/A",IFERROR(VLOOKUP(Tabla1[[#This Row],[Nombre del Contrato]],Tabla3[],22,FALSE),"#N/A")))</f>
        <v/>
      </c>
      <c r="I568" s="81"/>
      <c r="J568" s="81"/>
      <c r="K568" s="75"/>
      <c r="L568" s="10" t="str">
        <f>IF(Tabla1[[#This Row],[Nombre del Contrato]]="","",IF(VLOOKUP(Tabla1[[#This Row],[Nombre del Contrato]],Tabla3[],6,FALSE)="","#N/A",IFERROR(VLOOKUP(Tabla1[[#This Row],[Nombre del Contrato]],Tabla3[],6,FALSE),"#N/A")))</f>
        <v/>
      </c>
      <c r="M568" s="55" t="str">
        <f>IF(Tabla1[[#This Row],[Nombre del Contrato]]="","",IF(VLOOKUP(Tabla1[[#This Row],[Nombre del Contrato]],Tabla3[],19,FALSE)="","#N/A",IFERROR(VLOOKUP(Tabla1[[#This Row],[Nombre del Contrato]],Tabla3[],19,FALSE),"#N/A")))</f>
        <v/>
      </c>
      <c r="N568" s="75"/>
      <c r="O568" s="75"/>
      <c r="P568" s="75"/>
      <c r="Q568" s="75"/>
      <c r="R568" s="75"/>
      <c r="S568" s="75"/>
      <c r="T568" s="75"/>
      <c r="U568" s="75"/>
      <c r="V568" s="75"/>
      <c r="W568" s="75"/>
      <c r="X568" s="75"/>
      <c r="Y568" s="75"/>
      <c r="Z568" s="75"/>
      <c r="AA568" s="75"/>
      <c r="AB568" s="75"/>
      <c r="AC568" s="75"/>
      <c r="AD568" s="75" t="str">
        <f>IF(SUM(Tabla1[[#This Row],[Primera Infancia]:[Adulto Mayor]])=0,"",SUM(Tabla1[[#This Row],[Primera Infancia]:[Adulto Mayor]]))</f>
        <v/>
      </c>
      <c r="AE568" s="75"/>
      <c r="AF568" s="75"/>
      <c r="AG568" s="10"/>
      <c r="AH568" s="10"/>
      <c r="AI568" s="88"/>
      <c r="AJ568" s="88"/>
      <c r="AK568" s="88"/>
      <c r="AL568" s="88"/>
      <c r="AM568" s="88"/>
      <c r="AN568" s="75"/>
      <c r="AO568" s="89"/>
      <c r="AP568" s="93"/>
      <c r="AQ568" s="84"/>
    </row>
    <row r="569" spans="2:43" ht="39.950000000000003" customHeight="1" thickTop="1" thickBot="1" x14ac:dyDescent="0.3">
      <c r="B569" s="78"/>
      <c r="C569" s="75"/>
      <c r="D569" s="75"/>
      <c r="E569" s="75"/>
      <c r="F569" s="10" t="str">
        <f>IF(Tabla1[[#This Row],[Nombre del Contrato]]="","",IF(VLOOKUP(Tabla1[[#This Row],[Nombre del Contrato]],Tabla3[],31,FALSE)="","#N/A",IFERROR(VLOOKUP(Tabla1[[#This Row],[Nombre del Contrato]],Tabla3[],31,FALSE),"#N/A")))</f>
        <v/>
      </c>
      <c r="G569" s="10" t="str">
        <f>IF(Tabla1[[#This Row],[Nombre del Contrato]]="","",IF(VLOOKUP(Tabla1[[#This Row],[Nombre del Contrato]],Tabla3[],20,FALSE)="","#N/A",IFERROR(VLOOKUP(Tabla1[[#This Row],[Nombre del Contrato]],Tabla3[],20,FALSE),"#N/A")))</f>
        <v/>
      </c>
      <c r="H569" s="47" t="str">
        <f>IF(Tabla1[[#This Row],[Nombre del Contrato]]="","",IF(VLOOKUP(Tabla1[[#This Row],[Nombre del Contrato]],Tabla3[],22,FALSE)="","#N/A",IFERROR(VLOOKUP(Tabla1[[#This Row],[Nombre del Contrato]],Tabla3[],22,FALSE),"#N/A")))</f>
        <v/>
      </c>
      <c r="I569" s="81"/>
      <c r="J569" s="81"/>
      <c r="K569" s="75"/>
      <c r="L569" s="10" t="str">
        <f>IF(Tabla1[[#This Row],[Nombre del Contrato]]="","",IF(VLOOKUP(Tabla1[[#This Row],[Nombre del Contrato]],Tabla3[],6,FALSE)="","#N/A",IFERROR(VLOOKUP(Tabla1[[#This Row],[Nombre del Contrato]],Tabla3[],6,FALSE),"#N/A")))</f>
        <v/>
      </c>
      <c r="M569" s="55" t="str">
        <f>IF(Tabla1[[#This Row],[Nombre del Contrato]]="","",IF(VLOOKUP(Tabla1[[#This Row],[Nombre del Contrato]],Tabla3[],19,FALSE)="","#N/A",IFERROR(VLOOKUP(Tabla1[[#This Row],[Nombre del Contrato]],Tabla3[],19,FALSE),"#N/A")))</f>
        <v/>
      </c>
      <c r="N569" s="75"/>
      <c r="O569" s="75"/>
      <c r="P569" s="75"/>
      <c r="Q569" s="75"/>
      <c r="R569" s="75"/>
      <c r="S569" s="75"/>
      <c r="T569" s="75"/>
      <c r="U569" s="75"/>
      <c r="V569" s="75"/>
      <c r="W569" s="75"/>
      <c r="X569" s="75"/>
      <c r="Y569" s="75"/>
      <c r="Z569" s="75"/>
      <c r="AA569" s="75"/>
      <c r="AB569" s="75"/>
      <c r="AC569" s="75"/>
      <c r="AD569" s="75" t="str">
        <f>IF(SUM(Tabla1[[#This Row],[Primera Infancia]:[Adulto Mayor]])=0,"",SUM(Tabla1[[#This Row],[Primera Infancia]:[Adulto Mayor]]))</f>
        <v/>
      </c>
      <c r="AE569" s="75"/>
      <c r="AF569" s="75"/>
      <c r="AG569" s="10"/>
      <c r="AH569" s="10"/>
      <c r="AI569" s="88"/>
      <c r="AJ569" s="88"/>
      <c r="AK569" s="88"/>
      <c r="AL569" s="88"/>
      <c r="AM569" s="88"/>
      <c r="AN569" s="75"/>
      <c r="AO569" s="89"/>
      <c r="AP569" s="93"/>
      <c r="AQ569" s="84"/>
    </row>
    <row r="570" spans="2:43" ht="39.950000000000003" customHeight="1" thickTop="1" thickBot="1" x14ac:dyDescent="0.3">
      <c r="B570" s="78"/>
      <c r="C570" s="75"/>
      <c r="D570" s="75"/>
      <c r="E570" s="75"/>
      <c r="F570" s="10" t="str">
        <f>IF(Tabla1[[#This Row],[Nombre del Contrato]]="","",IF(VLOOKUP(Tabla1[[#This Row],[Nombre del Contrato]],Tabla3[],31,FALSE)="","#N/A",IFERROR(VLOOKUP(Tabla1[[#This Row],[Nombre del Contrato]],Tabla3[],31,FALSE),"#N/A")))</f>
        <v/>
      </c>
      <c r="G570" s="10" t="str">
        <f>IF(Tabla1[[#This Row],[Nombre del Contrato]]="","",IF(VLOOKUP(Tabla1[[#This Row],[Nombre del Contrato]],Tabla3[],20,FALSE)="","#N/A",IFERROR(VLOOKUP(Tabla1[[#This Row],[Nombre del Contrato]],Tabla3[],20,FALSE),"#N/A")))</f>
        <v/>
      </c>
      <c r="H570" s="47" t="str">
        <f>IF(Tabla1[[#This Row],[Nombre del Contrato]]="","",IF(VLOOKUP(Tabla1[[#This Row],[Nombre del Contrato]],Tabla3[],22,FALSE)="","#N/A",IFERROR(VLOOKUP(Tabla1[[#This Row],[Nombre del Contrato]],Tabla3[],22,FALSE),"#N/A")))</f>
        <v/>
      </c>
      <c r="I570" s="81"/>
      <c r="J570" s="81"/>
      <c r="K570" s="75"/>
      <c r="L570" s="10" t="str">
        <f>IF(Tabla1[[#This Row],[Nombre del Contrato]]="","",IF(VLOOKUP(Tabla1[[#This Row],[Nombre del Contrato]],Tabla3[],6,FALSE)="","#N/A",IFERROR(VLOOKUP(Tabla1[[#This Row],[Nombre del Contrato]],Tabla3[],6,FALSE),"#N/A")))</f>
        <v/>
      </c>
      <c r="M570" s="55" t="str">
        <f>IF(Tabla1[[#This Row],[Nombre del Contrato]]="","",IF(VLOOKUP(Tabla1[[#This Row],[Nombre del Contrato]],Tabla3[],19,FALSE)="","#N/A",IFERROR(VLOOKUP(Tabla1[[#This Row],[Nombre del Contrato]],Tabla3[],19,FALSE),"#N/A")))</f>
        <v/>
      </c>
      <c r="N570" s="75"/>
      <c r="O570" s="75"/>
      <c r="P570" s="75"/>
      <c r="Q570" s="75"/>
      <c r="R570" s="75"/>
      <c r="S570" s="75"/>
      <c r="T570" s="75"/>
      <c r="U570" s="75"/>
      <c r="V570" s="75"/>
      <c r="W570" s="75"/>
      <c r="X570" s="75"/>
      <c r="Y570" s="75"/>
      <c r="Z570" s="75"/>
      <c r="AA570" s="75"/>
      <c r="AB570" s="75"/>
      <c r="AC570" s="75"/>
      <c r="AD570" s="75" t="str">
        <f>IF(SUM(Tabla1[[#This Row],[Primera Infancia]:[Adulto Mayor]])=0,"",SUM(Tabla1[[#This Row],[Primera Infancia]:[Adulto Mayor]]))</f>
        <v/>
      </c>
      <c r="AE570" s="75"/>
      <c r="AF570" s="75"/>
      <c r="AG570" s="10"/>
      <c r="AH570" s="10"/>
      <c r="AI570" s="88"/>
      <c r="AJ570" s="88"/>
      <c r="AK570" s="88"/>
      <c r="AL570" s="88"/>
      <c r="AM570" s="88"/>
      <c r="AN570" s="75"/>
      <c r="AO570" s="89"/>
      <c r="AP570" s="93"/>
      <c r="AQ570" s="84"/>
    </row>
    <row r="571" spans="2:43" ht="39.950000000000003" customHeight="1" thickTop="1" thickBot="1" x14ac:dyDescent="0.3">
      <c r="B571" s="78"/>
      <c r="C571" s="75"/>
      <c r="D571" s="75"/>
      <c r="E571" s="75"/>
      <c r="F571" s="10" t="str">
        <f>IF(Tabla1[[#This Row],[Nombre del Contrato]]="","",IF(VLOOKUP(Tabla1[[#This Row],[Nombre del Contrato]],Tabla3[],31,FALSE)="","#N/A",IFERROR(VLOOKUP(Tabla1[[#This Row],[Nombre del Contrato]],Tabla3[],31,FALSE),"#N/A")))</f>
        <v/>
      </c>
      <c r="G571" s="10" t="str">
        <f>IF(Tabla1[[#This Row],[Nombre del Contrato]]="","",IF(VLOOKUP(Tabla1[[#This Row],[Nombre del Contrato]],Tabla3[],20,FALSE)="","#N/A",IFERROR(VLOOKUP(Tabla1[[#This Row],[Nombre del Contrato]],Tabla3[],20,FALSE),"#N/A")))</f>
        <v/>
      </c>
      <c r="H571" s="47" t="str">
        <f>IF(Tabla1[[#This Row],[Nombre del Contrato]]="","",IF(VLOOKUP(Tabla1[[#This Row],[Nombre del Contrato]],Tabla3[],22,FALSE)="","#N/A",IFERROR(VLOOKUP(Tabla1[[#This Row],[Nombre del Contrato]],Tabla3[],22,FALSE),"#N/A")))</f>
        <v/>
      </c>
      <c r="I571" s="81"/>
      <c r="J571" s="81"/>
      <c r="K571" s="75"/>
      <c r="L571" s="10" t="str">
        <f>IF(Tabla1[[#This Row],[Nombre del Contrato]]="","",IF(VLOOKUP(Tabla1[[#This Row],[Nombre del Contrato]],Tabla3[],6,FALSE)="","#N/A",IFERROR(VLOOKUP(Tabla1[[#This Row],[Nombre del Contrato]],Tabla3[],6,FALSE),"#N/A")))</f>
        <v/>
      </c>
      <c r="M571" s="55" t="str">
        <f>IF(Tabla1[[#This Row],[Nombre del Contrato]]="","",IF(VLOOKUP(Tabla1[[#This Row],[Nombre del Contrato]],Tabla3[],19,FALSE)="","#N/A",IFERROR(VLOOKUP(Tabla1[[#This Row],[Nombre del Contrato]],Tabla3[],19,FALSE),"#N/A")))</f>
        <v/>
      </c>
      <c r="N571" s="75"/>
      <c r="O571" s="75"/>
      <c r="P571" s="75"/>
      <c r="Q571" s="75"/>
      <c r="R571" s="75"/>
      <c r="S571" s="75"/>
      <c r="T571" s="75"/>
      <c r="U571" s="75"/>
      <c r="V571" s="75"/>
      <c r="W571" s="75"/>
      <c r="X571" s="75"/>
      <c r="Y571" s="75"/>
      <c r="Z571" s="75"/>
      <c r="AA571" s="75"/>
      <c r="AB571" s="75"/>
      <c r="AC571" s="75"/>
      <c r="AD571" s="75" t="str">
        <f>IF(SUM(Tabla1[[#This Row],[Primera Infancia]:[Adulto Mayor]])=0,"",SUM(Tabla1[[#This Row],[Primera Infancia]:[Adulto Mayor]]))</f>
        <v/>
      </c>
      <c r="AE571" s="75"/>
      <c r="AF571" s="75"/>
      <c r="AG571" s="10"/>
      <c r="AH571" s="10"/>
      <c r="AI571" s="88"/>
      <c r="AJ571" s="88"/>
      <c r="AK571" s="88"/>
      <c r="AL571" s="88"/>
      <c r="AM571" s="88"/>
      <c r="AN571" s="75"/>
      <c r="AO571" s="89"/>
      <c r="AP571" s="93"/>
      <c r="AQ571" s="84"/>
    </row>
    <row r="572" spans="2:43" ht="39.950000000000003" customHeight="1" thickTop="1" thickBot="1" x14ac:dyDescent="0.3">
      <c r="B572" s="78"/>
      <c r="C572" s="75"/>
      <c r="D572" s="75"/>
      <c r="E572" s="75"/>
      <c r="F572" s="10" t="str">
        <f>IF(Tabla1[[#This Row],[Nombre del Contrato]]="","",IF(VLOOKUP(Tabla1[[#This Row],[Nombre del Contrato]],Tabla3[],31,FALSE)="","#N/A",IFERROR(VLOOKUP(Tabla1[[#This Row],[Nombre del Contrato]],Tabla3[],31,FALSE),"#N/A")))</f>
        <v/>
      </c>
      <c r="G572" s="10" t="str">
        <f>IF(Tabla1[[#This Row],[Nombre del Contrato]]="","",IF(VLOOKUP(Tabla1[[#This Row],[Nombre del Contrato]],Tabla3[],20,FALSE)="","#N/A",IFERROR(VLOOKUP(Tabla1[[#This Row],[Nombre del Contrato]],Tabla3[],20,FALSE),"#N/A")))</f>
        <v/>
      </c>
      <c r="H572" s="47" t="str">
        <f>IF(Tabla1[[#This Row],[Nombre del Contrato]]="","",IF(VLOOKUP(Tabla1[[#This Row],[Nombre del Contrato]],Tabla3[],22,FALSE)="","#N/A",IFERROR(VLOOKUP(Tabla1[[#This Row],[Nombre del Contrato]],Tabla3[],22,FALSE),"#N/A")))</f>
        <v/>
      </c>
      <c r="I572" s="81"/>
      <c r="J572" s="81"/>
      <c r="K572" s="75"/>
      <c r="L572" s="10" t="str">
        <f>IF(Tabla1[[#This Row],[Nombre del Contrato]]="","",IF(VLOOKUP(Tabla1[[#This Row],[Nombre del Contrato]],Tabla3[],6,FALSE)="","#N/A",IFERROR(VLOOKUP(Tabla1[[#This Row],[Nombre del Contrato]],Tabla3[],6,FALSE),"#N/A")))</f>
        <v/>
      </c>
      <c r="M572" s="55" t="str">
        <f>IF(Tabla1[[#This Row],[Nombre del Contrato]]="","",IF(VLOOKUP(Tabla1[[#This Row],[Nombre del Contrato]],Tabla3[],19,FALSE)="","#N/A",IFERROR(VLOOKUP(Tabla1[[#This Row],[Nombre del Contrato]],Tabla3[],19,FALSE),"#N/A")))</f>
        <v/>
      </c>
      <c r="N572" s="75"/>
      <c r="O572" s="75"/>
      <c r="P572" s="75"/>
      <c r="Q572" s="75"/>
      <c r="R572" s="75"/>
      <c r="S572" s="75"/>
      <c r="T572" s="75"/>
      <c r="U572" s="75"/>
      <c r="V572" s="75"/>
      <c r="W572" s="75"/>
      <c r="X572" s="75"/>
      <c r="Y572" s="75"/>
      <c r="Z572" s="75"/>
      <c r="AA572" s="75"/>
      <c r="AB572" s="75"/>
      <c r="AC572" s="75"/>
      <c r="AD572" s="75" t="str">
        <f>IF(SUM(Tabla1[[#This Row],[Primera Infancia]:[Adulto Mayor]])=0,"",SUM(Tabla1[[#This Row],[Primera Infancia]:[Adulto Mayor]]))</f>
        <v/>
      </c>
      <c r="AE572" s="75"/>
      <c r="AF572" s="75"/>
      <c r="AG572" s="10"/>
      <c r="AH572" s="10"/>
      <c r="AI572" s="88"/>
      <c r="AJ572" s="88"/>
      <c r="AK572" s="88"/>
      <c r="AL572" s="88"/>
      <c r="AM572" s="88"/>
      <c r="AN572" s="75"/>
      <c r="AO572" s="89"/>
      <c r="AP572" s="93"/>
      <c r="AQ572" s="84"/>
    </row>
    <row r="573" spans="2:43" ht="39.950000000000003" customHeight="1" thickTop="1" thickBot="1" x14ac:dyDescent="0.3">
      <c r="B573" s="78"/>
      <c r="C573" s="75"/>
      <c r="D573" s="75"/>
      <c r="E573" s="75"/>
      <c r="F573" s="10" t="str">
        <f>IF(Tabla1[[#This Row],[Nombre del Contrato]]="","",IF(VLOOKUP(Tabla1[[#This Row],[Nombre del Contrato]],Tabla3[],31,FALSE)="","#N/A",IFERROR(VLOOKUP(Tabla1[[#This Row],[Nombre del Contrato]],Tabla3[],31,FALSE),"#N/A")))</f>
        <v/>
      </c>
      <c r="G573" s="10" t="str">
        <f>IF(Tabla1[[#This Row],[Nombre del Contrato]]="","",IF(VLOOKUP(Tabla1[[#This Row],[Nombre del Contrato]],Tabla3[],20,FALSE)="","#N/A",IFERROR(VLOOKUP(Tabla1[[#This Row],[Nombre del Contrato]],Tabla3[],20,FALSE),"#N/A")))</f>
        <v/>
      </c>
      <c r="H573" s="47" t="str">
        <f>IF(Tabla1[[#This Row],[Nombre del Contrato]]="","",IF(VLOOKUP(Tabla1[[#This Row],[Nombre del Contrato]],Tabla3[],22,FALSE)="","#N/A",IFERROR(VLOOKUP(Tabla1[[#This Row],[Nombre del Contrato]],Tabla3[],22,FALSE),"#N/A")))</f>
        <v/>
      </c>
      <c r="I573" s="81"/>
      <c r="J573" s="81"/>
      <c r="K573" s="75"/>
      <c r="L573" s="10" t="str">
        <f>IF(Tabla1[[#This Row],[Nombre del Contrato]]="","",IF(VLOOKUP(Tabla1[[#This Row],[Nombre del Contrato]],Tabla3[],6,FALSE)="","#N/A",IFERROR(VLOOKUP(Tabla1[[#This Row],[Nombre del Contrato]],Tabla3[],6,FALSE),"#N/A")))</f>
        <v/>
      </c>
      <c r="M573" s="55" t="str">
        <f>IF(Tabla1[[#This Row],[Nombre del Contrato]]="","",IF(VLOOKUP(Tabla1[[#This Row],[Nombre del Contrato]],Tabla3[],19,FALSE)="","#N/A",IFERROR(VLOOKUP(Tabla1[[#This Row],[Nombre del Contrato]],Tabla3[],19,FALSE),"#N/A")))</f>
        <v/>
      </c>
      <c r="N573" s="75"/>
      <c r="O573" s="75"/>
      <c r="P573" s="75"/>
      <c r="Q573" s="75"/>
      <c r="R573" s="75"/>
      <c r="S573" s="75"/>
      <c r="T573" s="75"/>
      <c r="U573" s="75"/>
      <c r="V573" s="75"/>
      <c r="W573" s="75"/>
      <c r="X573" s="75"/>
      <c r="Y573" s="75"/>
      <c r="Z573" s="75"/>
      <c r="AA573" s="75"/>
      <c r="AB573" s="75"/>
      <c r="AC573" s="75"/>
      <c r="AD573" s="75" t="str">
        <f>IF(SUM(Tabla1[[#This Row],[Primera Infancia]:[Adulto Mayor]])=0,"",SUM(Tabla1[[#This Row],[Primera Infancia]:[Adulto Mayor]]))</f>
        <v/>
      </c>
      <c r="AE573" s="75"/>
      <c r="AF573" s="75"/>
      <c r="AG573" s="10"/>
      <c r="AH573" s="10"/>
      <c r="AI573" s="88"/>
      <c r="AJ573" s="88"/>
      <c r="AK573" s="88"/>
      <c r="AL573" s="88"/>
      <c r="AM573" s="88"/>
      <c r="AN573" s="75"/>
      <c r="AO573" s="89"/>
      <c r="AP573" s="93"/>
      <c r="AQ573" s="84"/>
    </row>
    <row r="574" spans="2:43" ht="39.950000000000003" customHeight="1" thickTop="1" thickBot="1" x14ac:dyDescent="0.3">
      <c r="B574" s="78"/>
      <c r="C574" s="75"/>
      <c r="D574" s="75"/>
      <c r="E574" s="75"/>
      <c r="F574" s="10" t="str">
        <f>IF(Tabla1[[#This Row],[Nombre del Contrato]]="","",IF(VLOOKUP(Tabla1[[#This Row],[Nombre del Contrato]],Tabla3[],31,FALSE)="","#N/A",IFERROR(VLOOKUP(Tabla1[[#This Row],[Nombre del Contrato]],Tabla3[],31,FALSE),"#N/A")))</f>
        <v/>
      </c>
      <c r="G574" s="10" t="str">
        <f>IF(Tabla1[[#This Row],[Nombre del Contrato]]="","",IF(VLOOKUP(Tabla1[[#This Row],[Nombre del Contrato]],Tabla3[],20,FALSE)="","#N/A",IFERROR(VLOOKUP(Tabla1[[#This Row],[Nombre del Contrato]],Tabla3[],20,FALSE),"#N/A")))</f>
        <v/>
      </c>
      <c r="H574" s="47" t="str">
        <f>IF(Tabla1[[#This Row],[Nombre del Contrato]]="","",IF(VLOOKUP(Tabla1[[#This Row],[Nombre del Contrato]],Tabla3[],22,FALSE)="","#N/A",IFERROR(VLOOKUP(Tabla1[[#This Row],[Nombre del Contrato]],Tabla3[],22,FALSE),"#N/A")))</f>
        <v/>
      </c>
      <c r="I574" s="81"/>
      <c r="J574" s="81"/>
      <c r="K574" s="75"/>
      <c r="L574" s="10" t="str">
        <f>IF(Tabla1[[#This Row],[Nombre del Contrato]]="","",IF(VLOOKUP(Tabla1[[#This Row],[Nombre del Contrato]],Tabla3[],6,FALSE)="","#N/A",IFERROR(VLOOKUP(Tabla1[[#This Row],[Nombre del Contrato]],Tabla3[],6,FALSE),"#N/A")))</f>
        <v/>
      </c>
      <c r="M574" s="55" t="str">
        <f>IF(Tabla1[[#This Row],[Nombre del Contrato]]="","",IF(VLOOKUP(Tabla1[[#This Row],[Nombre del Contrato]],Tabla3[],19,FALSE)="","#N/A",IFERROR(VLOOKUP(Tabla1[[#This Row],[Nombre del Contrato]],Tabla3[],19,FALSE),"#N/A")))</f>
        <v/>
      </c>
      <c r="N574" s="75"/>
      <c r="O574" s="75"/>
      <c r="P574" s="75"/>
      <c r="Q574" s="75"/>
      <c r="R574" s="75"/>
      <c r="S574" s="75"/>
      <c r="T574" s="75"/>
      <c r="U574" s="75"/>
      <c r="V574" s="75"/>
      <c r="W574" s="75"/>
      <c r="X574" s="75"/>
      <c r="Y574" s="75"/>
      <c r="Z574" s="75"/>
      <c r="AA574" s="75"/>
      <c r="AB574" s="75"/>
      <c r="AC574" s="75"/>
      <c r="AD574" s="75" t="str">
        <f>IF(SUM(Tabla1[[#This Row],[Primera Infancia]:[Adulto Mayor]])=0,"",SUM(Tabla1[[#This Row],[Primera Infancia]:[Adulto Mayor]]))</f>
        <v/>
      </c>
      <c r="AE574" s="75"/>
      <c r="AF574" s="75"/>
      <c r="AG574" s="10"/>
      <c r="AH574" s="10"/>
      <c r="AI574" s="88"/>
      <c r="AJ574" s="88"/>
      <c r="AK574" s="88"/>
      <c r="AL574" s="88"/>
      <c r="AM574" s="88"/>
      <c r="AN574" s="75"/>
      <c r="AO574" s="89"/>
      <c r="AP574" s="93"/>
      <c r="AQ574" s="84"/>
    </row>
    <row r="575" spans="2:43" ht="39.950000000000003" customHeight="1" thickTop="1" thickBot="1" x14ac:dyDescent="0.3">
      <c r="B575" s="78"/>
      <c r="C575" s="75"/>
      <c r="D575" s="75"/>
      <c r="E575" s="75"/>
      <c r="F575" s="10" t="str">
        <f>IF(Tabla1[[#This Row],[Nombre del Contrato]]="","",IF(VLOOKUP(Tabla1[[#This Row],[Nombre del Contrato]],Tabla3[],31,FALSE)="","#N/A",IFERROR(VLOOKUP(Tabla1[[#This Row],[Nombre del Contrato]],Tabla3[],31,FALSE),"#N/A")))</f>
        <v/>
      </c>
      <c r="G575" s="10" t="str">
        <f>IF(Tabla1[[#This Row],[Nombre del Contrato]]="","",IF(VLOOKUP(Tabla1[[#This Row],[Nombre del Contrato]],Tabla3[],20,FALSE)="","#N/A",IFERROR(VLOOKUP(Tabla1[[#This Row],[Nombre del Contrato]],Tabla3[],20,FALSE),"#N/A")))</f>
        <v/>
      </c>
      <c r="H575" s="47" t="str">
        <f>IF(Tabla1[[#This Row],[Nombre del Contrato]]="","",IF(VLOOKUP(Tabla1[[#This Row],[Nombre del Contrato]],Tabla3[],22,FALSE)="","#N/A",IFERROR(VLOOKUP(Tabla1[[#This Row],[Nombre del Contrato]],Tabla3[],22,FALSE),"#N/A")))</f>
        <v/>
      </c>
      <c r="I575" s="81"/>
      <c r="J575" s="81"/>
      <c r="K575" s="75"/>
      <c r="L575" s="10" t="str">
        <f>IF(Tabla1[[#This Row],[Nombre del Contrato]]="","",IF(VLOOKUP(Tabla1[[#This Row],[Nombre del Contrato]],Tabla3[],6,FALSE)="","#N/A",IFERROR(VLOOKUP(Tabla1[[#This Row],[Nombre del Contrato]],Tabla3[],6,FALSE),"#N/A")))</f>
        <v/>
      </c>
      <c r="M575" s="55" t="str">
        <f>IF(Tabla1[[#This Row],[Nombre del Contrato]]="","",IF(VLOOKUP(Tabla1[[#This Row],[Nombre del Contrato]],Tabla3[],19,FALSE)="","#N/A",IFERROR(VLOOKUP(Tabla1[[#This Row],[Nombre del Contrato]],Tabla3[],19,FALSE),"#N/A")))</f>
        <v/>
      </c>
      <c r="N575" s="75"/>
      <c r="O575" s="75"/>
      <c r="P575" s="75"/>
      <c r="Q575" s="75"/>
      <c r="R575" s="75"/>
      <c r="S575" s="75"/>
      <c r="T575" s="75"/>
      <c r="U575" s="75"/>
      <c r="V575" s="75"/>
      <c r="W575" s="75"/>
      <c r="X575" s="75"/>
      <c r="Y575" s="75"/>
      <c r="Z575" s="75"/>
      <c r="AA575" s="75"/>
      <c r="AB575" s="75"/>
      <c r="AC575" s="75"/>
      <c r="AD575" s="75" t="str">
        <f>IF(SUM(Tabla1[[#This Row],[Primera Infancia]:[Adulto Mayor]])=0,"",SUM(Tabla1[[#This Row],[Primera Infancia]:[Adulto Mayor]]))</f>
        <v/>
      </c>
      <c r="AE575" s="75"/>
      <c r="AF575" s="75"/>
      <c r="AG575" s="10"/>
      <c r="AH575" s="10"/>
      <c r="AI575" s="88"/>
      <c r="AJ575" s="88"/>
      <c r="AK575" s="88"/>
      <c r="AL575" s="88"/>
      <c r="AM575" s="88"/>
      <c r="AN575" s="75"/>
      <c r="AO575" s="89"/>
      <c r="AP575" s="93"/>
      <c r="AQ575" s="84"/>
    </row>
    <row r="576" spans="2:43" ht="39.950000000000003" customHeight="1" thickTop="1" thickBot="1" x14ac:dyDescent="0.3">
      <c r="B576" s="78"/>
      <c r="C576" s="75"/>
      <c r="D576" s="75"/>
      <c r="E576" s="75"/>
      <c r="F576" s="10" t="str">
        <f>IF(Tabla1[[#This Row],[Nombre del Contrato]]="","",IF(VLOOKUP(Tabla1[[#This Row],[Nombre del Contrato]],Tabla3[],31,FALSE)="","#N/A",IFERROR(VLOOKUP(Tabla1[[#This Row],[Nombre del Contrato]],Tabla3[],31,FALSE),"#N/A")))</f>
        <v/>
      </c>
      <c r="G576" s="10" t="str">
        <f>IF(Tabla1[[#This Row],[Nombre del Contrato]]="","",IF(VLOOKUP(Tabla1[[#This Row],[Nombre del Contrato]],Tabla3[],20,FALSE)="","#N/A",IFERROR(VLOOKUP(Tabla1[[#This Row],[Nombre del Contrato]],Tabla3[],20,FALSE),"#N/A")))</f>
        <v/>
      </c>
      <c r="H576" s="47" t="str">
        <f>IF(Tabla1[[#This Row],[Nombre del Contrato]]="","",IF(VLOOKUP(Tabla1[[#This Row],[Nombre del Contrato]],Tabla3[],22,FALSE)="","#N/A",IFERROR(VLOOKUP(Tabla1[[#This Row],[Nombre del Contrato]],Tabla3[],22,FALSE),"#N/A")))</f>
        <v/>
      </c>
      <c r="I576" s="81"/>
      <c r="J576" s="81"/>
      <c r="K576" s="75"/>
      <c r="L576" s="10" t="str">
        <f>IF(Tabla1[[#This Row],[Nombre del Contrato]]="","",IF(VLOOKUP(Tabla1[[#This Row],[Nombre del Contrato]],Tabla3[],6,FALSE)="","#N/A",IFERROR(VLOOKUP(Tabla1[[#This Row],[Nombre del Contrato]],Tabla3[],6,FALSE),"#N/A")))</f>
        <v/>
      </c>
      <c r="M576" s="55" t="str">
        <f>IF(Tabla1[[#This Row],[Nombre del Contrato]]="","",IF(VLOOKUP(Tabla1[[#This Row],[Nombre del Contrato]],Tabla3[],19,FALSE)="","#N/A",IFERROR(VLOOKUP(Tabla1[[#This Row],[Nombre del Contrato]],Tabla3[],19,FALSE),"#N/A")))</f>
        <v/>
      </c>
      <c r="N576" s="75"/>
      <c r="O576" s="75"/>
      <c r="P576" s="75"/>
      <c r="Q576" s="75"/>
      <c r="R576" s="75"/>
      <c r="S576" s="75"/>
      <c r="T576" s="75"/>
      <c r="U576" s="75"/>
      <c r="V576" s="75"/>
      <c r="W576" s="75"/>
      <c r="X576" s="75"/>
      <c r="Y576" s="75"/>
      <c r="Z576" s="75"/>
      <c r="AA576" s="75"/>
      <c r="AB576" s="75"/>
      <c r="AC576" s="75"/>
      <c r="AD576" s="75" t="str">
        <f>IF(SUM(Tabla1[[#This Row],[Primera Infancia]:[Adulto Mayor]])=0,"",SUM(Tabla1[[#This Row],[Primera Infancia]:[Adulto Mayor]]))</f>
        <v/>
      </c>
      <c r="AE576" s="75"/>
      <c r="AF576" s="75"/>
      <c r="AG576" s="10"/>
      <c r="AH576" s="10"/>
      <c r="AI576" s="88"/>
      <c r="AJ576" s="88"/>
      <c r="AK576" s="88"/>
      <c r="AL576" s="88"/>
      <c r="AM576" s="88"/>
      <c r="AN576" s="75"/>
      <c r="AO576" s="89"/>
      <c r="AP576" s="93"/>
      <c r="AQ576" s="84"/>
    </row>
    <row r="577" spans="2:43" ht="39.950000000000003" customHeight="1" thickTop="1" thickBot="1" x14ac:dyDescent="0.3">
      <c r="B577" s="78"/>
      <c r="C577" s="75"/>
      <c r="D577" s="75"/>
      <c r="E577" s="75"/>
      <c r="F577" s="10" t="str">
        <f>IF(Tabla1[[#This Row],[Nombre del Contrato]]="","",IF(VLOOKUP(Tabla1[[#This Row],[Nombre del Contrato]],Tabla3[],31,FALSE)="","#N/A",IFERROR(VLOOKUP(Tabla1[[#This Row],[Nombre del Contrato]],Tabla3[],31,FALSE),"#N/A")))</f>
        <v/>
      </c>
      <c r="G577" s="10" t="str">
        <f>IF(Tabla1[[#This Row],[Nombre del Contrato]]="","",IF(VLOOKUP(Tabla1[[#This Row],[Nombre del Contrato]],Tabla3[],20,FALSE)="","#N/A",IFERROR(VLOOKUP(Tabla1[[#This Row],[Nombre del Contrato]],Tabla3[],20,FALSE),"#N/A")))</f>
        <v/>
      </c>
      <c r="H577" s="47" t="str">
        <f>IF(Tabla1[[#This Row],[Nombre del Contrato]]="","",IF(VLOOKUP(Tabla1[[#This Row],[Nombre del Contrato]],Tabla3[],22,FALSE)="","#N/A",IFERROR(VLOOKUP(Tabla1[[#This Row],[Nombre del Contrato]],Tabla3[],22,FALSE),"#N/A")))</f>
        <v/>
      </c>
      <c r="I577" s="81"/>
      <c r="J577" s="81"/>
      <c r="K577" s="75"/>
      <c r="L577" s="10" t="str">
        <f>IF(Tabla1[[#This Row],[Nombre del Contrato]]="","",IF(VLOOKUP(Tabla1[[#This Row],[Nombre del Contrato]],Tabla3[],6,FALSE)="","#N/A",IFERROR(VLOOKUP(Tabla1[[#This Row],[Nombre del Contrato]],Tabla3[],6,FALSE),"#N/A")))</f>
        <v/>
      </c>
      <c r="M577" s="55" t="str">
        <f>IF(Tabla1[[#This Row],[Nombre del Contrato]]="","",IF(VLOOKUP(Tabla1[[#This Row],[Nombre del Contrato]],Tabla3[],19,FALSE)="","#N/A",IFERROR(VLOOKUP(Tabla1[[#This Row],[Nombre del Contrato]],Tabla3[],19,FALSE),"#N/A")))</f>
        <v/>
      </c>
      <c r="N577" s="75"/>
      <c r="O577" s="75"/>
      <c r="P577" s="75"/>
      <c r="Q577" s="75"/>
      <c r="R577" s="75"/>
      <c r="S577" s="75"/>
      <c r="T577" s="75"/>
      <c r="U577" s="75"/>
      <c r="V577" s="75"/>
      <c r="W577" s="75"/>
      <c r="X577" s="75"/>
      <c r="Y577" s="75"/>
      <c r="Z577" s="75"/>
      <c r="AA577" s="75"/>
      <c r="AB577" s="75"/>
      <c r="AC577" s="75"/>
      <c r="AD577" s="75" t="str">
        <f>IF(SUM(Tabla1[[#This Row],[Primera Infancia]:[Adulto Mayor]])=0,"",SUM(Tabla1[[#This Row],[Primera Infancia]:[Adulto Mayor]]))</f>
        <v/>
      </c>
      <c r="AE577" s="75"/>
      <c r="AF577" s="75"/>
      <c r="AG577" s="10"/>
      <c r="AH577" s="10"/>
      <c r="AI577" s="88"/>
      <c r="AJ577" s="88"/>
      <c r="AK577" s="88"/>
      <c r="AL577" s="88"/>
      <c r="AM577" s="88"/>
      <c r="AN577" s="75"/>
      <c r="AO577" s="89"/>
      <c r="AP577" s="93"/>
      <c r="AQ577" s="84"/>
    </row>
    <row r="578" spans="2:43" ht="39.950000000000003" customHeight="1" thickTop="1" thickBot="1" x14ac:dyDescent="0.3">
      <c r="B578" s="78"/>
      <c r="C578" s="75"/>
      <c r="D578" s="75"/>
      <c r="E578" s="75"/>
      <c r="F578" s="10" t="str">
        <f>IF(Tabla1[[#This Row],[Nombre del Contrato]]="","",IF(VLOOKUP(Tabla1[[#This Row],[Nombre del Contrato]],Tabla3[],31,FALSE)="","#N/A",IFERROR(VLOOKUP(Tabla1[[#This Row],[Nombre del Contrato]],Tabla3[],31,FALSE),"#N/A")))</f>
        <v/>
      </c>
      <c r="G578" s="10" t="str">
        <f>IF(Tabla1[[#This Row],[Nombre del Contrato]]="","",IF(VLOOKUP(Tabla1[[#This Row],[Nombre del Contrato]],Tabla3[],20,FALSE)="","#N/A",IFERROR(VLOOKUP(Tabla1[[#This Row],[Nombre del Contrato]],Tabla3[],20,FALSE),"#N/A")))</f>
        <v/>
      </c>
      <c r="H578" s="47" t="str">
        <f>IF(Tabla1[[#This Row],[Nombre del Contrato]]="","",IF(VLOOKUP(Tabla1[[#This Row],[Nombre del Contrato]],Tabla3[],22,FALSE)="","#N/A",IFERROR(VLOOKUP(Tabla1[[#This Row],[Nombre del Contrato]],Tabla3[],22,FALSE),"#N/A")))</f>
        <v/>
      </c>
      <c r="I578" s="81"/>
      <c r="J578" s="81"/>
      <c r="K578" s="75"/>
      <c r="L578" s="10" t="str">
        <f>IF(Tabla1[[#This Row],[Nombre del Contrato]]="","",IF(VLOOKUP(Tabla1[[#This Row],[Nombre del Contrato]],Tabla3[],6,FALSE)="","#N/A",IFERROR(VLOOKUP(Tabla1[[#This Row],[Nombre del Contrato]],Tabla3[],6,FALSE),"#N/A")))</f>
        <v/>
      </c>
      <c r="M578" s="55" t="str">
        <f>IF(Tabla1[[#This Row],[Nombre del Contrato]]="","",IF(VLOOKUP(Tabla1[[#This Row],[Nombre del Contrato]],Tabla3[],19,FALSE)="","#N/A",IFERROR(VLOOKUP(Tabla1[[#This Row],[Nombre del Contrato]],Tabla3[],19,FALSE),"#N/A")))</f>
        <v/>
      </c>
      <c r="N578" s="75"/>
      <c r="O578" s="75"/>
      <c r="P578" s="75"/>
      <c r="Q578" s="75"/>
      <c r="R578" s="75"/>
      <c r="S578" s="75"/>
      <c r="T578" s="75"/>
      <c r="U578" s="75"/>
      <c r="V578" s="75"/>
      <c r="W578" s="75"/>
      <c r="X578" s="75"/>
      <c r="Y578" s="75"/>
      <c r="Z578" s="75"/>
      <c r="AA578" s="75"/>
      <c r="AB578" s="75"/>
      <c r="AC578" s="75"/>
      <c r="AD578" s="75" t="str">
        <f>IF(SUM(Tabla1[[#This Row],[Primera Infancia]:[Adulto Mayor]])=0,"",SUM(Tabla1[[#This Row],[Primera Infancia]:[Adulto Mayor]]))</f>
        <v/>
      </c>
      <c r="AE578" s="75"/>
      <c r="AF578" s="75"/>
      <c r="AG578" s="10"/>
      <c r="AH578" s="10"/>
      <c r="AI578" s="88"/>
      <c r="AJ578" s="88"/>
      <c r="AK578" s="88"/>
      <c r="AL578" s="88"/>
      <c r="AM578" s="88"/>
      <c r="AN578" s="75"/>
      <c r="AO578" s="89"/>
      <c r="AP578" s="93"/>
      <c r="AQ578" s="84"/>
    </row>
    <row r="579" spans="2:43" ht="39.950000000000003" customHeight="1" thickTop="1" thickBot="1" x14ac:dyDescent="0.3">
      <c r="B579" s="78"/>
      <c r="C579" s="75"/>
      <c r="D579" s="75"/>
      <c r="E579" s="75"/>
      <c r="F579" s="10" t="str">
        <f>IF(Tabla1[[#This Row],[Nombre del Contrato]]="","",IF(VLOOKUP(Tabla1[[#This Row],[Nombre del Contrato]],Tabla3[],31,FALSE)="","#N/A",IFERROR(VLOOKUP(Tabla1[[#This Row],[Nombre del Contrato]],Tabla3[],31,FALSE),"#N/A")))</f>
        <v/>
      </c>
      <c r="G579" s="10" t="str">
        <f>IF(Tabla1[[#This Row],[Nombre del Contrato]]="","",IF(VLOOKUP(Tabla1[[#This Row],[Nombre del Contrato]],Tabla3[],20,FALSE)="","#N/A",IFERROR(VLOOKUP(Tabla1[[#This Row],[Nombre del Contrato]],Tabla3[],20,FALSE),"#N/A")))</f>
        <v/>
      </c>
      <c r="H579" s="47" t="str">
        <f>IF(Tabla1[[#This Row],[Nombre del Contrato]]="","",IF(VLOOKUP(Tabla1[[#This Row],[Nombre del Contrato]],Tabla3[],22,FALSE)="","#N/A",IFERROR(VLOOKUP(Tabla1[[#This Row],[Nombre del Contrato]],Tabla3[],22,FALSE),"#N/A")))</f>
        <v/>
      </c>
      <c r="I579" s="81"/>
      <c r="J579" s="81"/>
      <c r="K579" s="75"/>
      <c r="L579" s="10" t="str">
        <f>IF(Tabla1[[#This Row],[Nombre del Contrato]]="","",IF(VLOOKUP(Tabla1[[#This Row],[Nombre del Contrato]],Tabla3[],6,FALSE)="","#N/A",IFERROR(VLOOKUP(Tabla1[[#This Row],[Nombre del Contrato]],Tabla3[],6,FALSE),"#N/A")))</f>
        <v/>
      </c>
      <c r="M579" s="55" t="str">
        <f>IF(Tabla1[[#This Row],[Nombre del Contrato]]="","",IF(VLOOKUP(Tabla1[[#This Row],[Nombre del Contrato]],Tabla3[],19,FALSE)="","#N/A",IFERROR(VLOOKUP(Tabla1[[#This Row],[Nombre del Contrato]],Tabla3[],19,FALSE),"#N/A")))</f>
        <v/>
      </c>
      <c r="N579" s="75"/>
      <c r="O579" s="75"/>
      <c r="P579" s="75"/>
      <c r="Q579" s="75"/>
      <c r="R579" s="75"/>
      <c r="S579" s="75"/>
      <c r="T579" s="75"/>
      <c r="U579" s="75"/>
      <c r="V579" s="75"/>
      <c r="W579" s="75"/>
      <c r="X579" s="75"/>
      <c r="Y579" s="75"/>
      <c r="Z579" s="75"/>
      <c r="AA579" s="75"/>
      <c r="AB579" s="75"/>
      <c r="AC579" s="75"/>
      <c r="AD579" s="75" t="str">
        <f>IF(SUM(Tabla1[[#This Row],[Primera Infancia]:[Adulto Mayor]])=0,"",SUM(Tabla1[[#This Row],[Primera Infancia]:[Adulto Mayor]]))</f>
        <v/>
      </c>
      <c r="AE579" s="75"/>
      <c r="AF579" s="75"/>
      <c r="AG579" s="10"/>
      <c r="AH579" s="10"/>
      <c r="AI579" s="88"/>
      <c r="AJ579" s="88"/>
      <c r="AK579" s="88"/>
      <c r="AL579" s="88"/>
      <c r="AM579" s="88"/>
      <c r="AN579" s="75"/>
      <c r="AO579" s="89"/>
      <c r="AP579" s="93"/>
      <c r="AQ579" s="84"/>
    </row>
    <row r="580" spans="2:43" ht="39.950000000000003" customHeight="1" thickTop="1" thickBot="1" x14ac:dyDescent="0.3">
      <c r="B580" s="78"/>
      <c r="C580" s="75"/>
      <c r="D580" s="75"/>
      <c r="E580" s="75"/>
      <c r="F580" s="10" t="str">
        <f>IF(Tabla1[[#This Row],[Nombre del Contrato]]="","",IF(VLOOKUP(Tabla1[[#This Row],[Nombre del Contrato]],Tabla3[],31,FALSE)="","#N/A",IFERROR(VLOOKUP(Tabla1[[#This Row],[Nombre del Contrato]],Tabla3[],31,FALSE),"#N/A")))</f>
        <v/>
      </c>
      <c r="G580" s="10" t="str">
        <f>IF(Tabla1[[#This Row],[Nombre del Contrato]]="","",IF(VLOOKUP(Tabla1[[#This Row],[Nombre del Contrato]],Tabla3[],20,FALSE)="","#N/A",IFERROR(VLOOKUP(Tabla1[[#This Row],[Nombre del Contrato]],Tabla3[],20,FALSE),"#N/A")))</f>
        <v/>
      </c>
      <c r="H580" s="47" t="str">
        <f>IF(Tabla1[[#This Row],[Nombre del Contrato]]="","",IF(VLOOKUP(Tabla1[[#This Row],[Nombre del Contrato]],Tabla3[],22,FALSE)="","#N/A",IFERROR(VLOOKUP(Tabla1[[#This Row],[Nombre del Contrato]],Tabla3[],22,FALSE),"#N/A")))</f>
        <v/>
      </c>
      <c r="I580" s="81"/>
      <c r="J580" s="81"/>
      <c r="K580" s="75"/>
      <c r="L580" s="10" t="str">
        <f>IF(Tabla1[[#This Row],[Nombre del Contrato]]="","",IF(VLOOKUP(Tabla1[[#This Row],[Nombre del Contrato]],Tabla3[],6,FALSE)="","#N/A",IFERROR(VLOOKUP(Tabla1[[#This Row],[Nombre del Contrato]],Tabla3[],6,FALSE),"#N/A")))</f>
        <v/>
      </c>
      <c r="M580" s="55" t="str">
        <f>IF(Tabla1[[#This Row],[Nombre del Contrato]]="","",IF(VLOOKUP(Tabla1[[#This Row],[Nombre del Contrato]],Tabla3[],19,FALSE)="","#N/A",IFERROR(VLOOKUP(Tabla1[[#This Row],[Nombre del Contrato]],Tabla3[],19,FALSE),"#N/A")))</f>
        <v/>
      </c>
      <c r="N580" s="75"/>
      <c r="O580" s="75"/>
      <c r="P580" s="75"/>
      <c r="Q580" s="75"/>
      <c r="R580" s="75"/>
      <c r="S580" s="75"/>
      <c r="T580" s="75"/>
      <c r="U580" s="75"/>
      <c r="V580" s="75"/>
      <c r="W580" s="75"/>
      <c r="X580" s="75"/>
      <c r="Y580" s="75"/>
      <c r="Z580" s="75"/>
      <c r="AA580" s="75"/>
      <c r="AB580" s="75"/>
      <c r="AC580" s="75"/>
      <c r="AD580" s="75" t="str">
        <f>IF(SUM(Tabla1[[#This Row],[Primera Infancia]:[Adulto Mayor]])=0,"",SUM(Tabla1[[#This Row],[Primera Infancia]:[Adulto Mayor]]))</f>
        <v/>
      </c>
      <c r="AE580" s="75"/>
      <c r="AF580" s="75"/>
      <c r="AG580" s="10"/>
      <c r="AH580" s="10"/>
      <c r="AI580" s="88"/>
      <c r="AJ580" s="88"/>
      <c r="AK580" s="88"/>
      <c r="AL580" s="88"/>
      <c r="AM580" s="88"/>
      <c r="AN580" s="75"/>
      <c r="AO580" s="89"/>
      <c r="AP580" s="93"/>
      <c r="AQ580" s="84"/>
    </row>
    <row r="581" spans="2:43" ht="39.950000000000003" customHeight="1" thickTop="1" thickBot="1" x14ac:dyDescent="0.3">
      <c r="B581" s="78"/>
      <c r="C581" s="75"/>
      <c r="D581" s="75"/>
      <c r="E581" s="75"/>
      <c r="F581" s="10" t="str">
        <f>IF(Tabla1[[#This Row],[Nombre del Contrato]]="","",IF(VLOOKUP(Tabla1[[#This Row],[Nombre del Contrato]],Tabla3[],31,FALSE)="","#N/A",IFERROR(VLOOKUP(Tabla1[[#This Row],[Nombre del Contrato]],Tabla3[],31,FALSE),"#N/A")))</f>
        <v/>
      </c>
      <c r="G581" s="10" t="str">
        <f>IF(Tabla1[[#This Row],[Nombre del Contrato]]="","",IF(VLOOKUP(Tabla1[[#This Row],[Nombre del Contrato]],Tabla3[],20,FALSE)="","#N/A",IFERROR(VLOOKUP(Tabla1[[#This Row],[Nombre del Contrato]],Tabla3[],20,FALSE),"#N/A")))</f>
        <v/>
      </c>
      <c r="H581" s="47" t="str">
        <f>IF(Tabla1[[#This Row],[Nombre del Contrato]]="","",IF(VLOOKUP(Tabla1[[#This Row],[Nombre del Contrato]],Tabla3[],22,FALSE)="","#N/A",IFERROR(VLOOKUP(Tabla1[[#This Row],[Nombre del Contrato]],Tabla3[],22,FALSE),"#N/A")))</f>
        <v/>
      </c>
      <c r="I581" s="81"/>
      <c r="J581" s="81"/>
      <c r="K581" s="75"/>
      <c r="L581" s="10" t="str">
        <f>IF(Tabla1[[#This Row],[Nombre del Contrato]]="","",IF(VLOOKUP(Tabla1[[#This Row],[Nombre del Contrato]],Tabla3[],6,FALSE)="","#N/A",IFERROR(VLOOKUP(Tabla1[[#This Row],[Nombre del Contrato]],Tabla3[],6,FALSE),"#N/A")))</f>
        <v/>
      </c>
      <c r="M581" s="55" t="str">
        <f>IF(Tabla1[[#This Row],[Nombre del Contrato]]="","",IF(VLOOKUP(Tabla1[[#This Row],[Nombre del Contrato]],Tabla3[],19,FALSE)="","#N/A",IFERROR(VLOOKUP(Tabla1[[#This Row],[Nombre del Contrato]],Tabla3[],19,FALSE),"#N/A")))</f>
        <v/>
      </c>
      <c r="N581" s="75"/>
      <c r="O581" s="75"/>
      <c r="P581" s="75"/>
      <c r="Q581" s="75"/>
      <c r="R581" s="75"/>
      <c r="S581" s="75"/>
      <c r="T581" s="75"/>
      <c r="U581" s="75"/>
      <c r="V581" s="75"/>
      <c r="W581" s="75"/>
      <c r="X581" s="75"/>
      <c r="Y581" s="75"/>
      <c r="Z581" s="75"/>
      <c r="AA581" s="75"/>
      <c r="AB581" s="75"/>
      <c r="AC581" s="75"/>
      <c r="AD581" s="75" t="str">
        <f>IF(SUM(Tabla1[[#This Row],[Primera Infancia]:[Adulto Mayor]])=0,"",SUM(Tabla1[[#This Row],[Primera Infancia]:[Adulto Mayor]]))</f>
        <v/>
      </c>
      <c r="AE581" s="75"/>
      <c r="AF581" s="75"/>
      <c r="AG581" s="10"/>
      <c r="AH581" s="10"/>
      <c r="AI581" s="88"/>
      <c r="AJ581" s="88"/>
      <c r="AK581" s="88"/>
      <c r="AL581" s="88"/>
      <c r="AM581" s="88"/>
      <c r="AN581" s="75"/>
      <c r="AO581" s="89"/>
      <c r="AP581" s="93"/>
      <c r="AQ581" s="84"/>
    </row>
    <row r="582" spans="2:43" ht="39.950000000000003" customHeight="1" thickTop="1" thickBot="1" x14ac:dyDescent="0.3">
      <c r="B582" s="78"/>
      <c r="C582" s="75"/>
      <c r="D582" s="75"/>
      <c r="E582" s="75"/>
      <c r="F582" s="10" t="str">
        <f>IF(Tabla1[[#This Row],[Nombre del Contrato]]="","",IF(VLOOKUP(Tabla1[[#This Row],[Nombre del Contrato]],Tabla3[],31,FALSE)="","#N/A",IFERROR(VLOOKUP(Tabla1[[#This Row],[Nombre del Contrato]],Tabla3[],31,FALSE),"#N/A")))</f>
        <v/>
      </c>
      <c r="G582" s="10" t="str">
        <f>IF(Tabla1[[#This Row],[Nombre del Contrato]]="","",IF(VLOOKUP(Tabla1[[#This Row],[Nombre del Contrato]],Tabla3[],20,FALSE)="","#N/A",IFERROR(VLOOKUP(Tabla1[[#This Row],[Nombre del Contrato]],Tabla3[],20,FALSE),"#N/A")))</f>
        <v/>
      </c>
      <c r="H582" s="47" t="str">
        <f>IF(Tabla1[[#This Row],[Nombre del Contrato]]="","",IF(VLOOKUP(Tabla1[[#This Row],[Nombre del Contrato]],Tabla3[],22,FALSE)="","#N/A",IFERROR(VLOOKUP(Tabla1[[#This Row],[Nombre del Contrato]],Tabla3[],22,FALSE),"#N/A")))</f>
        <v/>
      </c>
      <c r="I582" s="81"/>
      <c r="J582" s="81"/>
      <c r="K582" s="75"/>
      <c r="L582" s="10" t="str">
        <f>IF(Tabla1[[#This Row],[Nombre del Contrato]]="","",IF(VLOOKUP(Tabla1[[#This Row],[Nombre del Contrato]],Tabla3[],6,FALSE)="","#N/A",IFERROR(VLOOKUP(Tabla1[[#This Row],[Nombre del Contrato]],Tabla3[],6,FALSE),"#N/A")))</f>
        <v/>
      </c>
      <c r="M582" s="55" t="str">
        <f>IF(Tabla1[[#This Row],[Nombre del Contrato]]="","",IF(VLOOKUP(Tabla1[[#This Row],[Nombre del Contrato]],Tabla3[],19,FALSE)="","#N/A",IFERROR(VLOOKUP(Tabla1[[#This Row],[Nombre del Contrato]],Tabla3[],19,FALSE),"#N/A")))</f>
        <v/>
      </c>
      <c r="N582" s="75"/>
      <c r="O582" s="75"/>
      <c r="P582" s="75"/>
      <c r="Q582" s="75"/>
      <c r="R582" s="75"/>
      <c r="S582" s="75"/>
      <c r="T582" s="75"/>
      <c r="U582" s="75"/>
      <c r="V582" s="75"/>
      <c r="W582" s="75"/>
      <c r="X582" s="75"/>
      <c r="Y582" s="75"/>
      <c r="Z582" s="75"/>
      <c r="AA582" s="75"/>
      <c r="AB582" s="75"/>
      <c r="AC582" s="75"/>
      <c r="AD582" s="75" t="str">
        <f>IF(SUM(Tabla1[[#This Row],[Primera Infancia]:[Adulto Mayor]])=0,"",SUM(Tabla1[[#This Row],[Primera Infancia]:[Adulto Mayor]]))</f>
        <v/>
      </c>
      <c r="AE582" s="75"/>
      <c r="AF582" s="75"/>
      <c r="AG582" s="10"/>
      <c r="AH582" s="10"/>
      <c r="AI582" s="88"/>
      <c r="AJ582" s="88"/>
      <c r="AK582" s="88"/>
      <c r="AL582" s="88"/>
      <c r="AM582" s="88"/>
      <c r="AN582" s="75"/>
      <c r="AO582" s="89"/>
      <c r="AP582" s="93"/>
      <c r="AQ582" s="84"/>
    </row>
    <row r="583" spans="2:43" ht="39.950000000000003" customHeight="1" thickTop="1" thickBot="1" x14ac:dyDescent="0.3">
      <c r="B583" s="78"/>
      <c r="C583" s="75"/>
      <c r="D583" s="75"/>
      <c r="E583" s="75"/>
      <c r="F583" s="10" t="str">
        <f>IF(Tabla1[[#This Row],[Nombre del Contrato]]="","",IF(VLOOKUP(Tabla1[[#This Row],[Nombre del Contrato]],Tabla3[],31,FALSE)="","#N/A",IFERROR(VLOOKUP(Tabla1[[#This Row],[Nombre del Contrato]],Tabla3[],31,FALSE),"#N/A")))</f>
        <v/>
      </c>
      <c r="G583" s="10" t="str">
        <f>IF(Tabla1[[#This Row],[Nombre del Contrato]]="","",IF(VLOOKUP(Tabla1[[#This Row],[Nombre del Contrato]],Tabla3[],20,FALSE)="","#N/A",IFERROR(VLOOKUP(Tabla1[[#This Row],[Nombre del Contrato]],Tabla3[],20,FALSE),"#N/A")))</f>
        <v/>
      </c>
      <c r="H583" s="47" t="str">
        <f>IF(Tabla1[[#This Row],[Nombre del Contrato]]="","",IF(VLOOKUP(Tabla1[[#This Row],[Nombre del Contrato]],Tabla3[],22,FALSE)="","#N/A",IFERROR(VLOOKUP(Tabla1[[#This Row],[Nombre del Contrato]],Tabla3[],22,FALSE),"#N/A")))</f>
        <v/>
      </c>
      <c r="I583" s="81"/>
      <c r="J583" s="81"/>
      <c r="K583" s="75"/>
      <c r="L583" s="10" t="str">
        <f>IF(Tabla1[[#This Row],[Nombre del Contrato]]="","",IF(VLOOKUP(Tabla1[[#This Row],[Nombre del Contrato]],Tabla3[],6,FALSE)="","#N/A",IFERROR(VLOOKUP(Tabla1[[#This Row],[Nombre del Contrato]],Tabla3[],6,FALSE),"#N/A")))</f>
        <v/>
      </c>
      <c r="M583" s="55" t="str">
        <f>IF(Tabla1[[#This Row],[Nombre del Contrato]]="","",IF(VLOOKUP(Tabla1[[#This Row],[Nombre del Contrato]],Tabla3[],19,FALSE)="","#N/A",IFERROR(VLOOKUP(Tabla1[[#This Row],[Nombre del Contrato]],Tabla3[],19,FALSE),"#N/A")))</f>
        <v/>
      </c>
      <c r="N583" s="75"/>
      <c r="O583" s="75"/>
      <c r="P583" s="75"/>
      <c r="Q583" s="75"/>
      <c r="R583" s="75"/>
      <c r="S583" s="75"/>
      <c r="T583" s="75"/>
      <c r="U583" s="75"/>
      <c r="V583" s="75"/>
      <c r="W583" s="75"/>
      <c r="X583" s="75"/>
      <c r="Y583" s="75"/>
      <c r="Z583" s="75"/>
      <c r="AA583" s="75"/>
      <c r="AB583" s="75"/>
      <c r="AC583" s="75"/>
      <c r="AD583" s="75" t="str">
        <f>IF(SUM(Tabla1[[#This Row],[Primera Infancia]:[Adulto Mayor]])=0,"",SUM(Tabla1[[#This Row],[Primera Infancia]:[Adulto Mayor]]))</f>
        <v/>
      </c>
      <c r="AE583" s="75"/>
      <c r="AF583" s="75"/>
      <c r="AG583" s="10"/>
      <c r="AH583" s="10"/>
      <c r="AI583" s="88"/>
      <c r="AJ583" s="88"/>
      <c r="AK583" s="88"/>
      <c r="AL583" s="88"/>
      <c r="AM583" s="88"/>
      <c r="AN583" s="75"/>
      <c r="AO583" s="89"/>
      <c r="AP583" s="93"/>
      <c r="AQ583" s="84"/>
    </row>
    <row r="584" spans="2:43" ht="39.950000000000003" customHeight="1" thickTop="1" thickBot="1" x14ac:dyDescent="0.3">
      <c r="B584" s="78"/>
      <c r="C584" s="75"/>
      <c r="D584" s="75"/>
      <c r="E584" s="75"/>
      <c r="F584" s="10" t="str">
        <f>IF(Tabla1[[#This Row],[Nombre del Contrato]]="","",IF(VLOOKUP(Tabla1[[#This Row],[Nombre del Contrato]],Tabla3[],31,FALSE)="","#N/A",IFERROR(VLOOKUP(Tabla1[[#This Row],[Nombre del Contrato]],Tabla3[],31,FALSE),"#N/A")))</f>
        <v/>
      </c>
      <c r="G584" s="10" t="str">
        <f>IF(Tabla1[[#This Row],[Nombre del Contrato]]="","",IF(VLOOKUP(Tabla1[[#This Row],[Nombre del Contrato]],Tabla3[],20,FALSE)="","#N/A",IFERROR(VLOOKUP(Tabla1[[#This Row],[Nombre del Contrato]],Tabla3[],20,FALSE),"#N/A")))</f>
        <v/>
      </c>
      <c r="H584" s="47" t="str">
        <f>IF(Tabla1[[#This Row],[Nombre del Contrato]]="","",IF(VLOOKUP(Tabla1[[#This Row],[Nombre del Contrato]],Tabla3[],22,FALSE)="","#N/A",IFERROR(VLOOKUP(Tabla1[[#This Row],[Nombre del Contrato]],Tabla3[],22,FALSE),"#N/A")))</f>
        <v/>
      </c>
      <c r="I584" s="81"/>
      <c r="J584" s="81"/>
      <c r="K584" s="75"/>
      <c r="L584" s="10" t="str">
        <f>IF(Tabla1[[#This Row],[Nombre del Contrato]]="","",IF(VLOOKUP(Tabla1[[#This Row],[Nombre del Contrato]],Tabla3[],6,FALSE)="","#N/A",IFERROR(VLOOKUP(Tabla1[[#This Row],[Nombre del Contrato]],Tabla3[],6,FALSE),"#N/A")))</f>
        <v/>
      </c>
      <c r="M584" s="55" t="str">
        <f>IF(Tabla1[[#This Row],[Nombre del Contrato]]="","",IF(VLOOKUP(Tabla1[[#This Row],[Nombre del Contrato]],Tabla3[],19,FALSE)="","#N/A",IFERROR(VLOOKUP(Tabla1[[#This Row],[Nombre del Contrato]],Tabla3[],19,FALSE),"#N/A")))</f>
        <v/>
      </c>
      <c r="N584" s="75"/>
      <c r="O584" s="75"/>
      <c r="P584" s="75"/>
      <c r="Q584" s="75"/>
      <c r="R584" s="75"/>
      <c r="S584" s="75"/>
      <c r="T584" s="75"/>
      <c r="U584" s="75"/>
      <c r="V584" s="75"/>
      <c r="W584" s="75"/>
      <c r="X584" s="75"/>
      <c r="Y584" s="75"/>
      <c r="Z584" s="75"/>
      <c r="AA584" s="75"/>
      <c r="AB584" s="75"/>
      <c r="AC584" s="75"/>
      <c r="AD584" s="75" t="str">
        <f>IF(SUM(Tabla1[[#This Row],[Primera Infancia]:[Adulto Mayor]])=0,"",SUM(Tabla1[[#This Row],[Primera Infancia]:[Adulto Mayor]]))</f>
        <v/>
      </c>
      <c r="AE584" s="75"/>
      <c r="AF584" s="75"/>
      <c r="AG584" s="10"/>
      <c r="AH584" s="10"/>
      <c r="AI584" s="88"/>
      <c r="AJ584" s="88"/>
      <c r="AK584" s="88"/>
      <c r="AL584" s="88"/>
      <c r="AM584" s="88"/>
      <c r="AN584" s="75"/>
      <c r="AO584" s="89"/>
      <c r="AP584" s="93"/>
      <c r="AQ584" s="84"/>
    </row>
    <row r="585" spans="2:43" ht="39.950000000000003" customHeight="1" thickTop="1" thickBot="1" x14ac:dyDescent="0.3">
      <c r="B585" s="78"/>
      <c r="C585" s="75"/>
      <c r="D585" s="75"/>
      <c r="E585" s="75"/>
      <c r="F585" s="10" t="str">
        <f>IF(Tabla1[[#This Row],[Nombre del Contrato]]="","",IF(VLOOKUP(Tabla1[[#This Row],[Nombre del Contrato]],Tabla3[],31,FALSE)="","#N/A",IFERROR(VLOOKUP(Tabla1[[#This Row],[Nombre del Contrato]],Tabla3[],31,FALSE),"#N/A")))</f>
        <v/>
      </c>
      <c r="G585" s="10" t="str">
        <f>IF(Tabla1[[#This Row],[Nombre del Contrato]]="","",IF(VLOOKUP(Tabla1[[#This Row],[Nombre del Contrato]],Tabla3[],20,FALSE)="","#N/A",IFERROR(VLOOKUP(Tabla1[[#This Row],[Nombre del Contrato]],Tabla3[],20,FALSE),"#N/A")))</f>
        <v/>
      </c>
      <c r="H585" s="47" t="str">
        <f>IF(Tabla1[[#This Row],[Nombre del Contrato]]="","",IF(VLOOKUP(Tabla1[[#This Row],[Nombre del Contrato]],Tabla3[],22,FALSE)="","#N/A",IFERROR(VLOOKUP(Tabla1[[#This Row],[Nombre del Contrato]],Tabla3[],22,FALSE),"#N/A")))</f>
        <v/>
      </c>
      <c r="I585" s="81"/>
      <c r="J585" s="81"/>
      <c r="K585" s="75"/>
      <c r="L585" s="10" t="str">
        <f>IF(Tabla1[[#This Row],[Nombre del Contrato]]="","",IF(VLOOKUP(Tabla1[[#This Row],[Nombre del Contrato]],Tabla3[],6,FALSE)="","#N/A",IFERROR(VLOOKUP(Tabla1[[#This Row],[Nombre del Contrato]],Tabla3[],6,FALSE),"#N/A")))</f>
        <v/>
      </c>
      <c r="M585" s="55" t="str">
        <f>IF(Tabla1[[#This Row],[Nombre del Contrato]]="","",IF(VLOOKUP(Tabla1[[#This Row],[Nombre del Contrato]],Tabla3[],19,FALSE)="","#N/A",IFERROR(VLOOKUP(Tabla1[[#This Row],[Nombre del Contrato]],Tabla3[],19,FALSE),"#N/A")))</f>
        <v/>
      </c>
      <c r="N585" s="75"/>
      <c r="O585" s="75"/>
      <c r="P585" s="75"/>
      <c r="Q585" s="75"/>
      <c r="R585" s="75"/>
      <c r="S585" s="75"/>
      <c r="T585" s="75"/>
      <c r="U585" s="75"/>
      <c r="V585" s="75"/>
      <c r="W585" s="75"/>
      <c r="X585" s="75"/>
      <c r="Y585" s="75"/>
      <c r="Z585" s="75"/>
      <c r="AA585" s="75"/>
      <c r="AB585" s="75"/>
      <c r="AC585" s="75"/>
      <c r="AD585" s="75" t="str">
        <f>IF(SUM(Tabla1[[#This Row],[Primera Infancia]:[Adulto Mayor]])=0,"",SUM(Tabla1[[#This Row],[Primera Infancia]:[Adulto Mayor]]))</f>
        <v/>
      </c>
      <c r="AE585" s="75"/>
      <c r="AF585" s="75"/>
      <c r="AG585" s="10"/>
      <c r="AH585" s="10"/>
      <c r="AI585" s="88"/>
      <c r="AJ585" s="88"/>
      <c r="AK585" s="88"/>
      <c r="AL585" s="88"/>
      <c r="AM585" s="88"/>
      <c r="AN585" s="75"/>
      <c r="AO585" s="89"/>
      <c r="AP585" s="93"/>
      <c r="AQ585" s="84"/>
    </row>
    <row r="586" spans="2:43" ht="39.950000000000003" customHeight="1" thickTop="1" thickBot="1" x14ac:dyDescent="0.3">
      <c r="B586" s="78"/>
      <c r="C586" s="75"/>
      <c r="D586" s="75"/>
      <c r="E586" s="75"/>
      <c r="F586" s="10" t="str">
        <f>IF(Tabla1[[#This Row],[Nombre del Contrato]]="","",IF(VLOOKUP(Tabla1[[#This Row],[Nombre del Contrato]],Tabla3[],31,FALSE)="","#N/A",IFERROR(VLOOKUP(Tabla1[[#This Row],[Nombre del Contrato]],Tabla3[],31,FALSE),"#N/A")))</f>
        <v/>
      </c>
      <c r="G586" s="10" t="str">
        <f>IF(Tabla1[[#This Row],[Nombre del Contrato]]="","",IF(VLOOKUP(Tabla1[[#This Row],[Nombre del Contrato]],Tabla3[],20,FALSE)="","#N/A",IFERROR(VLOOKUP(Tabla1[[#This Row],[Nombre del Contrato]],Tabla3[],20,FALSE),"#N/A")))</f>
        <v/>
      </c>
      <c r="H586" s="47" t="str">
        <f>IF(Tabla1[[#This Row],[Nombre del Contrato]]="","",IF(VLOOKUP(Tabla1[[#This Row],[Nombre del Contrato]],Tabla3[],22,FALSE)="","#N/A",IFERROR(VLOOKUP(Tabla1[[#This Row],[Nombre del Contrato]],Tabla3[],22,FALSE),"#N/A")))</f>
        <v/>
      </c>
      <c r="I586" s="81"/>
      <c r="J586" s="81"/>
      <c r="K586" s="75"/>
      <c r="L586" s="10" t="str">
        <f>IF(Tabla1[[#This Row],[Nombre del Contrato]]="","",IF(VLOOKUP(Tabla1[[#This Row],[Nombre del Contrato]],Tabla3[],6,FALSE)="","#N/A",IFERROR(VLOOKUP(Tabla1[[#This Row],[Nombre del Contrato]],Tabla3[],6,FALSE),"#N/A")))</f>
        <v/>
      </c>
      <c r="M586" s="55" t="str">
        <f>IF(Tabla1[[#This Row],[Nombre del Contrato]]="","",IF(VLOOKUP(Tabla1[[#This Row],[Nombre del Contrato]],Tabla3[],19,FALSE)="","#N/A",IFERROR(VLOOKUP(Tabla1[[#This Row],[Nombre del Contrato]],Tabla3[],19,FALSE),"#N/A")))</f>
        <v/>
      </c>
      <c r="N586" s="75"/>
      <c r="O586" s="75"/>
      <c r="P586" s="75"/>
      <c r="Q586" s="75"/>
      <c r="R586" s="75"/>
      <c r="S586" s="75"/>
      <c r="T586" s="75"/>
      <c r="U586" s="75"/>
      <c r="V586" s="75"/>
      <c r="W586" s="75"/>
      <c r="X586" s="75"/>
      <c r="Y586" s="75"/>
      <c r="Z586" s="75"/>
      <c r="AA586" s="75"/>
      <c r="AB586" s="75"/>
      <c r="AC586" s="75"/>
      <c r="AD586" s="75" t="str">
        <f>IF(SUM(Tabla1[[#This Row],[Primera Infancia]:[Adulto Mayor]])=0,"",SUM(Tabla1[[#This Row],[Primera Infancia]:[Adulto Mayor]]))</f>
        <v/>
      </c>
      <c r="AE586" s="75"/>
      <c r="AF586" s="75"/>
      <c r="AG586" s="10"/>
      <c r="AH586" s="10"/>
      <c r="AI586" s="88"/>
      <c r="AJ586" s="88"/>
      <c r="AK586" s="88"/>
      <c r="AL586" s="88"/>
      <c r="AM586" s="88"/>
      <c r="AN586" s="75"/>
      <c r="AO586" s="89"/>
      <c r="AP586" s="93"/>
      <c r="AQ586" s="84"/>
    </row>
    <row r="587" spans="2:43" ht="39.950000000000003" customHeight="1" thickTop="1" thickBot="1" x14ac:dyDescent="0.3">
      <c r="B587" s="78"/>
      <c r="C587" s="75"/>
      <c r="D587" s="75"/>
      <c r="E587" s="75"/>
      <c r="F587" s="10" t="str">
        <f>IF(Tabla1[[#This Row],[Nombre del Contrato]]="","",IF(VLOOKUP(Tabla1[[#This Row],[Nombre del Contrato]],Tabla3[],31,FALSE)="","#N/A",IFERROR(VLOOKUP(Tabla1[[#This Row],[Nombre del Contrato]],Tabla3[],31,FALSE),"#N/A")))</f>
        <v/>
      </c>
      <c r="G587" s="10" t="str">
        <f>IF(Tabla1[[#This Row],[Nombre del Contrato]]="","",IF(VLOOKUP(Tabla1[[#This Row],[Nombre del Contrato]],Tabla3[],20,FALSE)="","#N/A",IFERROR(VLOOKUP(Tabla1[[#This Row],[Nombre del Contrato]],Tabla3[],20,FALSE),"#N/A")))</f>
        <v/>
      </c>
      <c r="H587" s="47" t="str">
        <f>IF(Tabla1[[#This Row],[Nombre del Contrato]]="","",IF(VLOOKUP(Tabla1[[#This Row],[Nombre del Contrato]],Tabla3[],22,FALSE)="","#N/A",IFERROR(VLOOKUP(Tabla1[[#This Row],[Nombre del Contrato]],Tabla3[],22,FALSE),"#N/A")))</f>
        <v/>
      </c>
      <c r="I587" s="81"/>
      <c r="J587" s="81"/>
      <c r="K587" s="75"/>
      <c r="L587" s="10" t="str">
        <f>IF(Tabla1[[#This Row],[Nombre del Contrato]]="","",IF(VLOOKUP(Tabla1[[#This Row],[Nombre del Contrato]],Tabla3[],6,FALSE)="","#N/A",IFERROR(VLOOKUP(Tabla1[[#This Row],[Nombre del Contrato]],Tabla3[],6,FALSE),"#N/A")))</f>
        <v/>
      </c>
      <c r="M587" s="55" t="str">
        <f>IF(Tabla1[[#This Row],[Nombre del Contrato]]="","",IF(VLOOKUP(Tabla1[[#This Row],[Nombre del Contrato]],Tabla3[],19,FALSE)="","#N/A",IFERROR(VLOOKUP(Tabla1[[#This Row],[Nombre del Contrato]],Tabla3[],19,FALSE),"#N/A")))</f>
        <v/>
      </c>
      <c r="N587" s="75"/>
      <c r="O587" s="75"/>
      <c r="P587" s="75"/>
      <c r="Q587" s="75"/>
      <c r="R587" s="75"/>
      <c r="S587" s="75"/>
      <c r="T587" s="75"/>
      <c r="U587" s="75"/>
      <c r="V587" s="75"/>
      <c r="W587" s="75"/>
      <c r="X587" s="75"/>
      <c r="Y587" s="75"/>
      <c r="Z587" s="75"/>
      <c r="AA587" s="75"/>
      <c r="AB587" s="75"/>
      <c r="AC587" s="75"/>
      <c r="AD587" s="75" t="str">
        <f>IF(SUM(Tabla1[[#This Row],[Primera Infancia]:[Adulto Mayor]])=0,"",SUM(Tabla1[[#This Row],[Primera Infancia]:[Adulto Mayor]]))</f>
        <v/>
      </c>
      <c r="AE587" s="75"/>
      <c r="AF587" s="75"/>
      <c r="AG587" s="10"/>
      <c r="AH587" s="10"/>
      <c r="AI587" s="88"/>
      <c r="AJ587" s="88"/>
      <c r="AK587" s="88"/>
      <c r="AL587" s="88"/>
      <c r="AM587" s="88"/>
      <c r="AN587" s="75"/>
      <c r="AO587" s="89"/>
      <c r="AP587" s="93"/>
      <c r="AQ587" s="84"/>
    </row>
    <row r="588" spans="2:43" ht="39.950000000000003" customHeight="1" thickTop="1" thickBot="1" x14ac:dyDescent="0.3">
      <c r="B588" s="78"/>
      <c r="C588" s="75"/>
      <c r="D588" s="75"/>
      <c r="E588" s="75"/>
      <c r="F588" s="10" t="str">
        <f>IF(Tabla1[[#This Row],[Nombre del Contrato]]="","",IF(VLOOKUP(Tabla1[[#This Row],[Nombre del Contrato]],Tabla3[],31,FALSE)="","#N/A",IFERROR(VLOOKUP(Tabla1[[#This Row],[Nombre del Contrato]],Tabla3[],31,FALSE),"#N/A")))</f>
        <v/>
      </c>
      <c r="G588" s="10" t="str">
        <f>IF(Tabla1[[#This Row],[Nombre del Contrato]]="","",IF(VLOOKUP(Tabla1[[#This Row],[Nombre del Contrato]],Tabla3[],20,FALSE)="","#N/A",IFERROR(VLOOKUP(Tabla1[[#This Row],[Nombre del Contrato]],Tabla3[],20,FALSE),"#N/A")))</f>
        <v/>
      </c>
      <c r="H588" s="47" t="str">
        <f>IF(Tabla1[[#This Row],[Nombre del Contrato]]="","",IF(VLOOKUP(Tabla1[[#This Row],[Nombre del Contrato]],Tabla3[],22,FALSE)="","#N/A",IFERROR(VLOOKUP(Tabla1[[#This Row],[Nombre del Contrato]],Tabla3[],22,FALSE),"#N/A")))</f>
        <v/>
      </c>
      <c r="I588" s="81"/>
      <c r="J588" s="81"/>
      <c r="K588" s="75"/>
      <c r="L588" s="10" t="str">
        <f>IF(Tabla1[[#This Row],[Nombre del Contrato]]="","",IF(VLOOKUP(Tabla1[[#This Row],[Nombre del Contrato]],Tabla3[],6,FALSE)="","#N/A",IFERROR(VLOOKUP(Tabla1[[#This Row],[Nombre del Contrato]],Tabla3[],6,FALSE),"#N/A")))</f>
        <v/>
      </c>
      <c r="M588" s="55" t="str">
        <f>IF(Tabla1[[#This Row],[Nombre del Contrato]]="","",IF(VLOOKUP(Tabla1[[#This Row],[Nombre del Contrato]],Tabla3[],19,FALSE)="","#N/A",IFERROR(VLOOKUP(Tabla1[[#This Row],[Nombre del Contrato]],Tabla3[],19,FALSE),"#N/A")))</f>
        <v/>
      </c>
      <c r="N588" s="75"/>
      <c r="O588" s="75"/>
      <c r="P588" s="75"/>
      <c r="Q588" s="75"/>
      <c r="R588" s="75"/>
      <c r="S588" s="75"/>
      <c r="T588" s="75"/>
      <c r="U588" s="75"/>
      <c r="V588" s="75"/>
      <c r="W588" s="75"/>
      <c r="X588" s="75"/>
      <c r="Y588" s="75"/>
      <c r="Z588" s="75"/>
      <c r="AA588" s="75"/>
      <c r="AB588" s="75"/>
      <c r="AC588" s="75"/>
      <c r="AD588" s="75" t="str">
        <f>IF(SUM(Tabla1[[#This Row],[Primera Infancia]:[Adulto Mayor]])=0,"",SUM(Tabla1[[#This Row],[Primera Infancia]:[Adulto Mayor]]))</f>
        <v/>
      </c>
      <c r="AE588" s="75"/>
      <c r="AF588" s="75"/>
      <c r="AG588" s="10"/>
      <c r="AH588" s="10"/>
      <c r="AI588" s="88"/>
      <c r="AJ588" s="88"/>
      <c r="AK588" s="88"/>
      <c r="AL588" s="88"/>
      <c r="AM588" s="88"/>
      <c r="AN588" s="75"/>
      <c r="AO588" s="89"/>
      <c r="AP588" s="93"/>
      <c r="AQ588" s="84"/>
    </row>
    <row r="589" spans="2:43" ht="39.950000000000003" customHeight="1" thickTop="1" thickBot="1" x14ac:dyDescent="0.3">
      <c r="B589" s="78"/>
      <c r="C589" s="75"/>
      <c r="D589" s="75"/>
      <c r="E589" s="75"/>
      <c r="F589" s="10" t="str">
        <f>IF(Tabla1[[#This Row],[Nombre del Contrato]]="","",IF(VLOOKUP(Tabla1[[#This Row],[Nombre del Contrato]],Tabla3[],31,FALSE)="","#N/A",IFERROR(VLOOKUP(Tabla1[[#This Row],[Nombre del Contrato]],Tabla3[],31,FALSE),"#N/A")))</f>
        <v/>
      </c>
      <c r="G589" s="10" t="str">
        <f>IF(Tabla1[[#This Row],[Nombre del Contrato]]="","",IF(VLOOKUP(Tabla1[[#This Row],[Nombre del Contrato]],Tabla3[],20,FALSE)="","#N/A",IFERROR(VLOOKUP(Tabla1[[#This Row],[Nombre del Contrato]],Tabla3[],20,FALSE),"#N/A")))</f>
        <v/>
      </c>
      <c r="H589" s="47" t="str">
        <f>IF(Tabla1[[#This Row],[Nombre del Contrato]]="","",IF(VLOOKUP(Tabla1[[#This Row],[Nombre del Contrato]],Tabla3[],22,FALSE)="","#N/A",IFERROR(VLOOKUP(Tabla1[[#This Row],[Nombre del Contrato]],Tabla3[],22,FALSE),"#N/A")))</f>
        <v/>
      </c>
      <c r="I589" s="81"/>
      <c r="J589" s="81"/>
      <c r="K589" s="75"/>
      <c r="L589" s="10" t="str">
        <f>IF(Tabla1[[#This Row],[Nombre del Contrato]]="","",IF(VLOOKUP(Tabla1[[#This Row],[Nombre del Contrato]],Tabla3[],6,FALSE)="","#N/A",IFERROR(VLOOKUP(Tabla1[[#This Row],[Nombre del Contrato]],Tabla3[],6,FALSE),"#N/A")))</f>
        <v/>
      </c>
      <c r="M589" s="55" t="str">
        <f>IF(Tabla1[[#This Row],[Nombre del Contrato]]="","",IF(VLOOKUP(Tabla1[[#This Row],[Nombre del Contrato]],Tabla3[],19,FALSE)="","#N/A",IFERROR(VLOOKUP(Tabla1[[#This Row],[Nombre del Contrato]],Tabla3[],19,FALSE),"#N/A")))</f>
        <v/>
      </c>
      <c r="N589" s="75"/>
      <c r="O589" s="75"/>
      <c r="P589" s="75"/>
      <c r="Q589" s="75"/>
      <c r="R589" s="75"/>
      <c r="S589" s="75"/>
      <c r="T589" s="75"/>
      <c r="U589" s="75"/>
      <c r="V589" s="75"/>
      <c r="W589" s="75"/>
      <c r="X589" s="75"/>
      <c r="Y589" s="75"/>
      <c r="Z589" s="75"/>
      <c r="AA589" s="75"/>
      <c r="AB589" s="75"/>
      <c r="AC589" s="75"/>
      <c r="AD589" s="75" t="str">
        <f>IF(SUM(Tabla1[[#This Row],[Primera Infancia]:[Adulto Mayor]])=0,"",SUM(Tabla1[[#This Row],[Primera Infancia]:[Adulto Mayor]]))</f>
        <v/>
      </c>
      <c r="AE589" s="75"/>
      <c r="AF589" s="75"/>
      <c r="AG589" s="10"/>
      <c r="AH589" s="10"/>
      <c r="AI589" s="88"/>
      <c r="AJ589" s="88"/>
      <c r="AK589" s="88"/>
      <c r="AL589" s="88"/>
      <c r="AM589" s="88"/>
      <c r="AN589" s="75"/>
      <c r="AO589" s="89"/>
      <c r="AP589" s="93"/>
      <c r="AQ589" s="84"/>
    </row>
    <row r="590" spans="2:43" ht="39.950000000000003" customHeight="1" thickTop="1" thickBot="1" x14ac:dyDescent="0.3">
      <c r="B590" s="78"/>
      <c r="C590" s="75"/>
      <c r="D590" s="75"/>
      <c r="E590" s="75"/>
      <c r="F590" s="10" t="str">
        <f>IF(Tabla1[[#This Row],[Nombre del Contrato]]="","",IF(VLOOKUP(Tabla1[[#This Row],[Nombre del Contrato]],Tabla3[],31,FALSE)="","#N/A",IFERROR(VLOOKUP(Tabla1[[#This Row],[Nombre del Contrato]],Tabla3[],31,FALSE),"#N/A")))</f>
        <v/>
      </c>
      <c r="G590" s="10" t="str">
        <f>IF(Tabla1[[#This Row],[Nombre del Contrato]]="","",IF(VLOOKUP(Tabla1[[#This Row],[Nombre del Contrato]],Tabla3[],20,FALSE)="","#N/A",IFERROR(VLOOKUP(Tabla1[[#This Row],[Nombre del Contrato]],Tabla3[],20,FALSE),"#N/A")))</f>
        <v/>
      </c>
      <c r="H590" s="47" t="str">
        <f>IF(Tabla1[[#This Row],[Nombre del Contrato]]="","",IF(VLOOKUP(Tabla1[[#This Row],[Nombre del Contrato]],Tabla3[],22,FALSE)="","#N/A",IFERROR(VLOOKUP(Tabla1[[#This Row],[Nombre del Contrato]],Tabla3[],22,FALSE),"#N/A")))</f>
        <v/>
      </c>
      <c r="I590" s="81"/>
      <c r="J590" s="81"/>
      <c r="K590" s="75"/>
      <c r="L590" s="10" t="str">
        <f>IF(Tabla1[[#This Row],[Nombre del Contrato]]="","",IF(VLOOKUP(Tabla1[[#This Row],[Nombre del Contrato]],Tabla3[],6,FALSE)="","#N/A",IFERROR(VLOOKUP(Tabla1[[#This Row],[Nombre del Contrato]],Tabla3[],6,FALSE),"#N/A")))</f>
        <v/>
      </c>
      <c r="M590" s="55" t="str">
        <f>IF(Tabla1[[#This Row],[Nombre del Contrato]]="","",IF(VLOOKUP(Tabla1[[#This Row],[Nombre del Contrato]],Tabla3[],19,FALSE)="","#N/A",IFERROR(VLOOKUP(Tabla1[[#This Row],[Nombre del Contrato]],Tabla3[],19,FALSE),"#N/A")))</f>
        <v/>
      </c>
      <c r="N590" s="75"/>
      <c r="O590" s="75"/>
      <c r="P590" s="75"/>
      <c r="Q590" s="75"/>
      <c r="R590" s="75"/>
      <c r="S590" s="75"/>
      <c r="T590" s="75"/>
      <c r="U590" s="75"/>
      <c r="V590" s="75"/>
      <c r="W590" s="75"/>
      <c r="X590" s="75"/>
      <c r="Y590" s="75"/>
      <c r="Z590" s="75"/>
      <c r="AA590" s="75"/>
      <c r="AB590" s="75"/>
      <c r="AC590" s="75"/>
      <c r="AD590" s="75" t="str">
        <f>IF(SUM(Tabla1[[#This Row],[Primera Infancia]:[Adulto Mayor]])=0,"",SUM(Tabla1[[#This Row],[Primera Infancia]:[Adulto Mayor]]))</f>
        <v/>
      </c>
      <c r="AE590" s="75"/>
      <c r="AF590" s="75"/>
      <c r="AG590" s="10"/>
      <c r="AH590" s="10"/>
      <c r="AI590" s="88"/>
      <c r="AJ590" s="88"/>
      <c r="AK590" s="88"/>
      <c r="AL590" s="88"/>
      <c r="AM590" s="88"/>
      <c r="AN590" s="75"/>
      <c r="AO590" s="89"/>
      <c r="AP590" s="93"/>
      <c r="AQ590" s="84"/>
    </row>
    <row r="591" spans="2:43" ht="39.950000000000003" customHeight="1" thickTop="1" thickBot="1" x14ac:dyDescent="0.3">
      <c r="B591" s="78"/>
      <c r="C591" s="75"/>
      <c r="D591" s="75"/>
      <c r="E591" s="75"/>
      <c r="F591" s="10" t="str">
        <f>IF(Tabla1[[#This Row],[Nombre del Contrato]]="","",IF(VLOOKUP(Tabla1[[#This Row],[Nombre del Contrato]],Tabla3[],31,FALSE)="","#N/A",IFERROR(VLOOKUP(Tabla1[[#This Row],[Nombre del Contrato]],Tabla3[],31,FALSE),"#N/A")))</f>
        <v/>
      </c>
      <c r="G591" s="10" t="str">
        <f>IF(Tabla1[[#This Row],[Nombre del Contrato]]="","",IF(VLOOKUP(Tabla1[[#This Row],[Nombre del Contrato]],Tabla3[],20,FALSE)="","#N/A",IFERROR(VLOOKUP(Tabla1[[#This Row],[Nombre del Contrato]],Tabla3[],20,FALSE),"#N/A")))</f>
        <v/>
      </c>
      <c r="H591" s="47" t="str">
        <f>IF(Tabla1[[#This Row],[Nombre del Contrato]]="","",IF(VLOOKUP(Tabla1[[#This Row],[Nombre del Contrato]],Tabla3[],22,FALSE)="","#N/A",IFERROR(VLOOKUP(Tabla1[[#This Row],[Nombre del Contrato]],Tabla3[],22,FALSE),"#N/A")))</f>
        <v/>
      </c>
      <c r="I591" s="81"/>
      <c r="J591" s="81"/>
      <c r="K591" s="75"/>
      <c r="L591" s="10" t="str">
        <f>IF(Tabla1[[#This Row],[Nombre del Contrato]]="","",IF(VLOOKUP(Tabla1[[#This Row],[Nombre del Contrato]],Tabla3[],6,FALSE)="","#N/A",IFERROR(VLOOKUP(Tabla1[[#This Row],[Nombre del Contrato]],Tabla3[],6,FALSE),"#N/A")))</f>
        <v/>
      </c>
      <c r="M591" s="55" t="str">
        <f>IF(Tabla1[[#This Row],[Nombre del Contrato]]="","",IF(VLOOKUP(Tabla1[[#This Row],[Nombre del Contrato]],Tabla3[],19,FALSE)="","#N/A",IFERROR(VLOOKUP(Tabla1[[#This Row],[Nombre del Contrato]],Tabla3[],19,FALSE),"#N/A")))</f>
        <v/>
      </c>
      <c r="N591" s="75"/>
      <c r="O591" s="75"/>
      <c r="P591" s="75"/>
      <c r="Q591" s="75"/>
      <c r="R591" s="75"/>
      <c r="S591" s="75"/>
      <c r="T591" s="75"/>
      <c r="U591" s="75"/>
      <c r="V591" s="75"/>
      <c r="W591" s="75"/>
      <c r="X591" s="75"/>
      <c r="Y591" s="75"/>
      <c r="Z591" s="75"/>
      <c r="AA591" s="75"/>
      <c r="AB591" s="75"/>
      <c r="AC591" s="75"/>
      <c r="AD591" s="75" t="str">
        <f>IF(SUM(Tabla1[[#This Row],[Primera Infancia]:[Adulto Mayor]])=0,"",SUM(Tabla1[[#This Row],[Primera Infancia]:[Adulto Mayor]]))</f>
        <v/>
      </c>
      <c r="AE591" s="75"/>
      <c r="AF591" s="75"/>
      <c r="AG591" s="10"/>
      <c r="AH591" s="10"/>
      <c r="AI591" s="88"/>
      <c r="AJ591" s="88"/>
      <c r="AK591" s="88"/>
      <c r="AL591" s="88"/>
      <c r="AM591" s="88"/>
      <c r="AN591" s="75"/>
      <c r="AO591" s="89"/>
      <c r="AP591" s="93"/>
      <c r="AQ591" s="84"/>
    </row>
    <row r="592" spans="2:43" ht="39.950000000000003" customHeight="1" thickTop="1" thickBot="1" x14ac:dyDescent="0.3">
      <c r="B592" s="78"/>
      <c r="C592" s="75"/>
      <c r="D592" s="75"/>
      <c r="E592" s="75"/>
      <c r="F592" s="10" t="str">
        <f>IF(Tabla1[[#This Row],[Nombre del Contrato]]="","",IF(VLOOKUP(Tabla1[[#This Row],[Nombre del Contrato]],Tabla3[],31,FALSE)="","#N/A",IFERROR(VLOOKUP(Tabla1[[#This Row],[Nombre del Contrato]],Tabla3[],31,FALSE),"#N/A")))</f>
        <v/>
      </c>
      <c r="G592" s="10" t="str">
        <f>IF(Tabla1[[#This Row],[Nombre del Contrato]]="","",IF(VLOOKUP(Tabla1[[#This Row],[Nombre del Contrato]],Tabla3[],20,FALSE)="","#N/A",IFERROR(VLOOKUP(Tabla1[[#This Row],[Nombre del Contrato]],Tabla3[],20,FALSE),"#N/A")))</f>
        <v/>
      </c>
      <c r="H592" s="47" t="str">
        <f>IF(Tabla1[[#This Row],[Nombre del Contrato]]="","",IF(VLOOKUP(Tabla1[[#This Row],[Nombre del Contrato]],Tabla3[],22,FALSE)="","#N/A",IFERROR(VLOOKUP(Tabla1[[#This Row],[Nombre del Contrato]],Tabla3[],22,FALSE),"#N/A")))</f>
        <v/>
      </c>
      <c r="I592" s="81"/>
      <c r="J592" s="81"/>
      <c r="K592" s="75"/>
      <c r="L592" s="10" t="str">
        <f>IF(Tabla1[[#This Row],[Nombre del Contrato]]="","",IF(VLOOKUP(Tabla1[[#This Row],[Nombre del Contrato]],Tabla3[],6,FALSE)="","#N/A",IFERROR(VLOOKUP(Tabla1[[#This Row],[Nombre del Contrato]],Tabla3[],6,FALSE),"#N/A")))</f>
        <v/>
      </c>
      <c r="M592" s="55" t="str">
        <f>IF(Tabla1[[#This Row],[Nombre del Contrato]]="","",IF(VLOOKUP(Tabla1[[#This Row],[Nombre del Contrato]],Tabla3[],19,FALSE)="","#N/A",IFERROR(VLOOKUP(Tabla1[[#This Row],[Nombre del Contrato]],Tabla3[],19,FALSE),"#N/A")))</f>
        <v/>
      </c>
      <c r="N592" s="75"/>
      <c r="O592" s="75"/>
      <c r="P592" s="75"/>
      <c r="Q592" s="75"/>
      <c r="R592" s="75"/>
      <c r="S592" s="75"/>
      <c r="T592" s="75"/>
      <c r="U592" s="75"/>
      <c r="V592" s="75"/>
      <c r="W592" s="75"/>
      <c r="X592" s="75"/>
      <c r="Y592" s="75"/>
      <c r="Z592" s="75"/>
      <c r="AA592" s="75"/>
      <c r="AB592" s="75"/>
      <c r="AC592" s="75"/>
      <c r="AD592" s="75" t="str">
        <f>IF(SUM(Tabla1[[#This Row],[Primera Infancia]:[Adulto Mayor]])=0,"",SUM(Tabla1[[#This Row],[Primera Infancia]:[Adulto Mayor]]))</f>
        <v/>
      </c>
      <c r="AE592" s="75"/>
      <c r="AF592" s="75"/>
      <c r="AG592" s="10"/>
      <c r="AH592" s="10"/>
      <c r="AI592" s="88"/>
      <c r="AJ592" s="88"/>
      <c r="AK592" s="88"/>
      <c r="AL592" s="88"/>
      <c r="AM592" s="88"/>
      <c r="AN592" s="75"/>
      <c r="AO592" s="89"/>
      <c r="AP592" s="93"/>
      <c r="AQ592" s="84"/>
    </row>
    <row r="593" spans="2:43" ht="39.950000000000003" customHeight="1" thickTop="1" thickBot="1" x14ac:dyDescent="0.3">
      <c r="B593" s="78"/>
      <c r="C593" s="75"/>
      <c r="D593" s="75"/>
      <c r="E593" s="75"/>
      <c r="F593" s="10" t="str">
        <f>IF(Tabla1[[#This Row],[Nombre del Contrato]]="","",IF(VLOOKUP(Tabla1[[#This Row],[Nombre del Contrato]],Tabla3[],31,FALSE)="","#N/A",IFERROR(VLOOKUP(Tabla1[[#This Row],[Nombre del Contrato]],Tabla3[],31,FALSE),"#N/A")))</f>
        <v/>
      </c>
      <c r="G593" s="10" t="str">
        <f>IF(Tabla1[[#This Row],[Nombre del Contrato]]="","",IF(VLOOKUP(Tabla1[[#This Row],[Nombre del Contrato]],Tabla3[],20,FALSE)="","#N/A",IFERROR(VLOOKUP(Tabla1[[#This Row],[Nombre del Contrato]],Tabla3[],20,FALSE),"#N/A")))</f>
        <v/>
      </c>
      <c r="H593" s="47" t="str">
        <f>IF(Tabla1[[#This Row],[Nombre del Contrato]]="","",IF(VLOOKUP(Tabla1[[#This Row],[Nombre del Contrato]],Tabla3[],22,FALSE)="","#N/A",IFERROR(VLOOKUP(Tabla1[[#This Row],[Nombre del Contrato]],Tabla3[],22,FALSE),"#N/A")))</f>
        <v/>
      </c>
      <c r="I593" s="81"/>
      <c r="J593" s="81"/>
      <c r="K593" s="75"/>
      <c r="L593" s="10" t="str">
        <f>IF(Tabla1[[#This Row],[Nombre del Contrato]]="","",IF(VLOOKUP(Tabla1[[#This Row],[Nombre del Contrato]],Tabla3[],6,FALSE)="","#N/A",IFERROR(VLOOKUP(Tabla1[[#This Row],[Nombre del Contrato]],Tabla3[],6,FALSE),"#N/A")))</f>
        <v/>
      </c>
      <c r="M593" s="55" t="str">
        <f>IF(Tabla1[[#This Row],[Nombre del Contrato]]="","",IF(VLOOKUP(Tabla1[[#This Row],[Nombre del Contrato]],Tabla3[],19,FALSE)="","#N/A",IFERROR(VLOOKUP(Tabla1[[#This Row],[Nombre del Contrato]],Tabla3[],19,FALSE),"#N/A")))</f>
        <v/>
      </c>
      <c r="N593" s="75"/>
      <c r="O593" s="75"/>
      <c r="P593" s="75"/>
      <c r="Q593" s="75"/>
      <c r="R593" s="75"/>
      <c r="S593" s="75"/>
      <c r="T593" s="75"/>
      <c r="U593" s="75"/>
      <c r="V593" s="75"/>
      <c r="W593" s="75"/>
      <c r="X593" s="75"/>
      <c r="Y593" s="75"/>
      <c r="Z593" s="75"/>
      <c r="AA593" s="75"/>
      <c r="AB593" s="75"/>
      <c r="AC593" s="75"/>
      <c r="AD593" s="75" t="str">
        <f>IF(SUM(Tabla1[[#This Row],[Primera Infancia]:[Adulto Mayor]])=0,"",SUM(Tabla1[[#This Row],[Primera Infancia]:[Adulto Mayor]]))</f>
        <v/>
      </c>
      <c r="AE593" s="75"/>
      <c r="AF593" s="75"/>
      <c r="AG593" s="10"/>
      <c r="AH593" s="10"/>
      <c r="AI593" s="88"/>
      <c r="AJ593" s="88"/>
      <c r="AK593" s="88"/>
      <c r="AL593" s="88"/>
      <c r="AM593" s="88"/>
      <c r="AN593" s="75"/>
      <c r="AO593" s="89"/>
      <c r="AP593" s="93"/>
      <c r="AQ593" s="84"/>
    </row>
    <row r="594" spans="2:43" ht="39.950000000000003" customHeight="1" thickTop="1" thickBot="1" x14ac:dyDescent="0.3">
      <c r="B594" s="78"/>
      <c r="C594" s="75"/>
      <c r="D594" s="75"/>
      <c r="E594" s="75"/>
      <c r="F594" s="10" t="str">
        <f>IF(Tabla1[[#This Row],[Nombre del Contrato]]="","",IF(VLOOKUP(Tabla1[[#This Row],[Nombre del Contrato]],Tabla3[],31,FALSE)="","#N/A",IFERROR(VLOOKUP(Tabla1[[#This Row],[Nombre del Contrato]],Tabla3[],31,FALSE),"#N/A")))</f>
        <v/>
      </c>
      <c r="G594" s="10" t="str">
        <f>IF(Tabla1[[#This Row],[Nombre del Contrato]]="","",IF(VLOOKUP(Tabla1[[#This Row],[Nombre del Contrato]],Tabla3[],20,FALSE)="","#N/A",IFERROR(VLOOKUP(Tabla1[[#This Row],[Nombre del Contrato]],Tabla3[],20,FALSE),"#N/A")))</f>
        <v/>
      </c>
      <c r="H594" s="47" t="str">
        <f>IF(Tabla1[[#This Row],[Nombre del Contrato]]="","",IF(VLOOKUP(Tabla1[[#This Row],[Nombre del Contrato]],Tabla3[],22,FALSE)="","#N/A",IFERROR(VLOOKUP(Tabla1[[#This Row],[Nombre del Contrato]],Tabla3[],22,FALSE),"#N/A")))</f>
        <v/>
      </c>
      <c r="I594" s="81"/>
      <c r="J594" s="81"/>
      <c r="K594" s="75"/>
      <c r="L594" s="10" t="str">
        <f>IF(Tabla1[[#This Row],[Nombre del Contrato]]="","",IF(VLOOKUP(Tabla1[[#This Row],[Nombre del Contrato]],Tabla3[],6,FALSE)="","#N/A",IFERROR(VLOOKUP(Tabla1[[#This Row],[Nombre del Contrato]],Tabla3[],6,FALSE),"#N/A")))</f>
        <v/>
      </c>
      <c r="M594" s="55" t="str">
        <f>IF(Tabla1[[#This Row],[Nombre del Contrato]]="","",IF(VLOOKUP(Tabla1[[#This Row],[Nombre del Contrato]],Tabla3[],19,FALSE)="","#N/A",IFERROR(VLOOKUP(Tabla1[[#This Row],[Nombre del Contrato]],Tabla3[],19,FALSE),"#N/A")))</f>
        <v/>
      </c>
      <c r="N594" s="75"/>
      <c r="O594" s="75"/>
      <c r="P594" s="75"/>
      <c r="Q594" s="75"/>
      <c r="R594" s="75"/>
      <c r="S594" s="75"/>
      <c r="T594" s="75"/>
      <c r="U594" s="75"/>
      <c r="V594" s="75"/>
      <c r="W594" s="75"/>
      <c r="X594" s="75"/>
      <c r="Y594" s="75"/>
      <c r="Z594" s="75"/>
      <c r="AA594" s="75"/>
      <c r="AB594" s="75"/>
      <c r="AC594" s="75"/>
      <c r="AD594" s="75" t="str">
        <f>IF(SUM(Tabla1[[#This Row],[Primera Infancia]:[Adulto Mayor]])=0,"",SUM(Tabla1[[#This Row],[Primera Infancia]:[Adulto Mayor]]))</f>
        <v/>
      </c>
      <c r="AE594" s="75"/>
      <c r="AF594" s="75"/>
      <c r="AG594" s="10"/>
      <c r="AH594" s="10"/>
      <c r="AI594" s="88"/>
      <c r="AJ594" s="88"/>
      <c r="AK594" s="88"/>
      <c r="AL594" s="88"/>
      <c r="AM594" s="88"/>
      <c r="AN594" s="75"/>
      <c r="AO594" s="89"/>
      <c r="AP594" s="93"/>
      <c r="AQ594" s="84"/>
    </row>
    <row r="595" spans="2:43" ht="39.950000000000003" customHeight="1" thickTop="1" thickBot="1" x14ac:dyDescent="0.3">
      <c r="B595" s="78"/>
      <c r="C595" s="75"/>
      <c r="D595" s="75"/>
      <c r="E595" s="75"/>
      <c r="F595" s="10" t="str">
        <f>IF(Tabla1[[#This Row],[Nombre del Contrato]]="","",IF(VLOOKUP(Tabla1[[#This Row],[Nombre del Contrato]],Tabla3[],31,FALSE)="","#N/A",IFERROR(VLOOKUP(Tabla1[[#This Row],[Nombre del Contrato]],Tabla3[],31,FALSE),"#N/A")))</f>
        <v/>
      </c>
      <c r="G595" s="10" t="str">
        <f>IF(Tabla1[[#This Row],[Nombre del Contrato]]="","",IF(VLOOKUP(Tabla1[[#This Row],[Nombre del Contrato]],Tabla3[],20,FALSE)="","#N/A",IFERROR(VLOOKUP(Tabla1[[#This Row],[Nombre del Contrato]],Tabla3[],20,FALSE),"#N/A")))</f>
        <v/>
      </c>
      <c r="H595" s="47" t="str">
        <f>IF(Tabla1[[#This Row],[Nombre del Contrato]]="","",IF(VLOOKUP(Tabla1[[#This Row],[Nombre del Contrato]],Tabla3[],22,FALSE)="","#N/A",IFERROR(VLOOKUP(Tabla1[[#This Row],[Nombre del Contrato]],Tabla3[],22,FALSE),"#N/A")))</f>
        <v/>
      </c>
      <c r="I595" s="81"/>
      <c r="J595" s="81"/>
      <c r="K595" s="75"/>
      <c r="L595" s="10" t="str">
        <f>IF(Tabla1[[#This Row],[Nombre del Contrato]]="","",IF(VLOOKUP(Tabla1[[#This Row],[Nombre del Contrato]],Tabla3[],6,FALSE)="","#N/A",IFERROR(VLOOKUP(Tabla1[[#This Row],[Nombre del Contrato]],Tabla3[],6,FALSE),"#N/A")))</f>
        <v/>
      </c>
      <c r="M595" s="55" t="str">
        <f>IF(Tabla1[[#This Row],[Nombre del Contrato]]="","",IF(VLOOKUP(Tabla1[[#This Row],[Nombre del Contrato]],Tabla3[],19,FALSE)="","#N/A",IFERROR(VLOOKUP(Tabla1[[#This Row],[Nombre del Contrato]],Tabla3[],19,FALSE),"#N/A")))</f>
        <v/>
      </c>
      <c r="N595" s="75"/>
      <c r="O595" s="75"/>
      <c r="P595" s="75"/>
      <c r="Q595" s="75"/>
      <c r="R595" s="75"/>
      <c r="S595" s="75"/>
      <c r="T595" s="75"/>
      <c r="U595" s="75"/>
      <c r="V595" s="75"/>
      <c r="W595" s="75"/>
      <c r="X595" s="75"/>
      <c r="Y595" s="75"/>
      <c r="Z595" s="75"/>
      <c r="AA595" s="75"/>
      <c r="AB595" s="75"/>
      <c r="AC595" s="75"/>
      <c r="AD595" s="75" t="str">
        <f>IF(SUM(Tabla1[[#This Row],[Primera Infancia]:[Adulto Mayor]])=0,"",SUM(Tabla1[[#This Row],[Primera Infancia]:[Adulto Mayor]]))</f>
        <v/>
      </c>
      <c r="AE595" s="75"/>
      <c r="AF595" s="75"/>
      <c r="AG595" s="10"/>
      <c r="AH595" s="10"/>
      <c r="AI595" s="88"/>
      <c r="AJ595" s="88"/>
      <c r="AK595" s="88"/>
      <c r="AL595" s="88"/>
      <c r="AM595" s="88"/>
      <c r="AN595" s="75"/>
      <c r="AO595" s="89"/>
      <c r="AP595" s="93"/>
      <c r="AQ595" s="84"/>
    </row>
    <row r="596" spans="2:43" ht="39.950000000000003" customHeight="1" thickTop="1" thickBot="1" x14ac:dyDescent="0.3">
      <c r="B596" s="78"/>
      <c r="C596" s="75"/>
      <c r="D596" s="75"/>
      <c r="E596" s="75"/>
      <c r="F596" s="10" t="str">
        <f>IF(Tabla1[[#This Row],[Nombre del Contrato]]="","",IF(VLOOKUP(Tabla1[[#This Row],[Nombre del Contrato]],Tabla3[],31,FALSE)="","#N/A",IFERROR(VLOOKUP(Tabla1[[#This Row],[Nombre del Contrato]],Tabla3[],31,FALSE),"#N/A")))</f>
        <v/>
      </c>
      <c r="G596" s="10" t="str">
        <f>IF(Tabla1[[#This Row],[Nombre del Contrato]]="","",IF(VLOOKUP(Tabla1[[#This Row],[Nombre del Contrato]],Tabla3[],20,FALSE)="","#N/A",IFERROR(VLOOKUP(Tabla1[[#This Row],[Nombre del Contrato]],Tabla3[],20,FALSE),"#N/A")))</f>
        <v/>
      </c>
      <c r="H596" s="47" t="str">
        <f>IF(Tabla1[[#This Row],[Nombre del Contrato]]="","",IF(VLOOKUP(Tabla1[[#This Row],[Nombre del Contrato]],Tabla3[],22,FALSE)="","#N/A",IFERROR(VLOOKUP(Tabla1[[#This Row],[Nombre del Contrato]],Tabla3[],22,FALSE),"#N/A")))</f>
        <v/>
      </c>
      <c r="I596" s="81"/>
      <c r="J596" s="81"/>
      <c r="K596" s="75"/>
      <c r="L596" s="10" t="str">
        <f>IF(Tabla1[[#This Row],[Nombre del Contrato]]="","",IF(VLOOKUP(Tabla1[[#This Row],[Nombre del Contrato]],Tabla3[],6,FALSE)="","#N/A",IFERROR(VLOOKUP(Tabla1[[#This Row],[Nombre del Contrato]],Tabla3[],6,FALSE),"#N/A")))</f>
        <v/>
      </c>
      <c r="M596" s="55" t="str">
        <f>IF(Tabla1[[#This Row],[Nombre del Contrato]]="","",IF(VLOOKUP(Tabla1[[#This Row],[Nombre del Contrato]],Tabla3[],19,FALSE)="","#N/A",IFERROR(VLOOKUP(Tabla1[[#This Row],[Nombre del Contrato]],Tabla3[],19,FALSE),"#N/A")))</f>
        <v/>
      </c>
      <c r="N596" s="75"/>
      <c r="O596" s="75"/>
      <c r="P596" s="75"/>
      <c r="Q596" s="75"/>
      <c r="R596" s="75"/>
      <c r="S596" s="75"/>
      <c r="T596" s="75"/>
      <c r="U596" s="75"/>
      <c r="V596" s="75"/>
      <c r="W596" s="75"/>
      <c r="X596" s="75"/>
      <c r="Y596" s="75"/>
      <c r="Z596" s="75"/>
      <c r="AA596" s="75"/>
      <c r="AB596" s="75"/>
      <c r="AC596" s="75"/>
      <c r="AD596" s="75" t="str">
        <f>IF(SUM(Tabla1[[#This Row],[Primera Infancia]:[Adulto Mayor]])=0,"",SUM(Tabla1[[#This Row],[Primera Infancia]:[Adulto Mayor]]))</f>
        <v/>
      </c>
      <c r="AE596" s="75"/>
      <c r="AF596" s="75"/>
      <c r="AG596" s="10"/>
      <c r="AH596" s="10"/>
      <c r="AI596" s="88"/>
      <c r="AJ596" s="88"/>
      <c r="AK596" s="88"/>
      <c r="AL596" s="88"/>
      <c r="AM596" s="88"/>
      <c r="AN596" s="75"/>
      <c r="AO596" s="89"/>
      <c r="AP596" s="93"/>
      <c r="AQ596" s="84"/>
    </row>
    <row r="597" spans="2:43" ht="39.950000000000003" customHeight="1" thickTop="1" thickBot="1" x14ac:dyDescent="0.3">
      <c r="B597" s="78"/>
      <c r="C597" s="75"/>
      <c r="D597" s="75"/>
      <c r="E597" s="75"/>
      <c r="F597" s="10" t="str">
        <f>IF(Tabla1[[#This Row],[Nombre del Contrato]]="","",IF(VLOOKUP(Tabla1[[#This Row],[Nombre del Contrato]],Tabla3[],31,FALSE)="","#N/A",IFERROR(VLOOKUP(Tabla1[[#This Row],[Nombre del Contrato]],Tabla3[],31,FALSE),"#N/A")))</f>
        <v/>
      </c>
      <c r="G597" s="10" t="str">
        <f>IF(Tabla1[[#This Row],[Nombre del Contrato]]="","",IF(VLOOKUP(Tabla1[[#This Row],[Nombre del Contrato]],Tabla3[],20,FALSE)="","#N/A",IFERROR(VLOOKUP(Tabla1[[#This Row],[Nombre del Contrato]],Tabla3[],20,FALSE),"#N/A")))</f>
        <v/>
      </c>
      <c r="H597" s="47" t="str">
        <f>IF(Tabla1[[#This Row],[Nombre del Contrato]]="","",IF(VLOOKUP(Tabla1[[#This Row],[Nombre del Contrato]],Tabla3[],22,FALSE)="","#N/A",IFERROR(VLOOKUP(Tabla1[[#This Row],[Nombre del Contrato]],Tabla3[],22,FALSE),"#N/A")))</f>
        <v/>
      </c>
      <c r="I597" s="81"/>
      <c r="J597" s="81"/>
      <c r="K597" s="75"/>
      <c r="L597" s="10" t="str">
        <f>IF(Tabla1[[#This Row],[Nombre del Contrato]]="","",IF(VLOOKUP(Tabla1[[#This Row],[Nombre del Contrato]],Tabla3[],6,FALSE)="","#N/A",IFERROR(VLOOKUP(Tabla1[[#This Row],[Nombre del Contrato]],Tabla3[],6,FALSE),"#N/A")))</f>
        <v/>
      </c>
      <c r="M597" s="55" t="str">
        <f>IF(Tabla1[[#This Row],[Nombre del Contrato]]="","",IF(VLOOKUP(Tabla1[[#This Row],[Nombre del Contrato]],Tabla3[],19,FALSE)="","#N/A",IFERROR(VLOOKUP(Tabla1[[#This Row],[Nombre del Contrato]],Tabla3[],19,FALSE),"#N/A")))</f>
        <v/>
      </c>
      <c r="N597" s="75"/>
      <c r="O597" s="75"/>
      <c r="P597" s="75"/>
      <c r="Q597" s="75"/>
      <c r="R597" s="75"/>
      <c r="S597" s="75"/>
      <c r="T597" s="75"/>
      <c r="U597" s="75"/>
      <c r="V597" s="75"/>
      <c r="W597" s="75"/>
      <c r="X597" s="75"/>
      <c r="Y597" s="75"/>
      <c r="Z597" s="75"/>
      <c r="AA597" s="75"/>
      <c r="AB597" s="75"/>
      <c r="AC597" s="75"/>
      <c r="AD597" s="75" t="str">
        <f>IF(SUM(Tabla1[[#This Row],[Primera Infancia]:[Adulto Mayor]])=0,"",SUM(Tabla1[[#This Row],[Primera Infancia]:[Adulto Mayor]]))</f>
        <v/>
      </c>
      <c r="AE597" s="75"/>
      <c r="AF597" s="75"/>
      <c r="AG597" s="10"/>
      <c r="AH597" s="10"/>
      <c r="AI597" s="88"/>
      <c r="AJ597" s="88"/>
      <c r="AK597" s="88"/>
      <c r="AL597" s="88"/>
      <c r="AM597" s="88"/>
      <c r="AN597" s="75"/>
      <c r="AO597" s="89"/>
      <c r="AP597" s="93"/>
      <c r="AQ597" s="84"/>
    </row>
    <row r="598" spans="2:43" ht="39.950000000000003" customHeight="1" thickTop="1" thickBot="1" x14ac:dyDescent="0.3">
      <c r="B598" s="78"/>
      <c r="C598" s="75"/>
      <c r="D598" s="75"/>
      <c r="E598" s="75"/>
      <c r="F598" s="10" t="str">
        <f>IF(Tabla1[[#This Row],[Nombre del Contrato]]="","",IF(VLOOKUP(Tabla1[[#This Row],[Nombre del Contrato]],Tabla3[],31,FALSE)="","#N/A",IFERROR(VLOOKUP(Tabla1[[#This Row],[Nombre del Contrato]],Tabla3[],31,FALSE),"#N/A")))</f>
        <v/>
      </c>
      <c r="G598" s="10" t="str">
        <f>IF(Tabla1[[#This Row],[Nombre del Contrato]]="","",IF(VLOOKUP(Tabla1[[#This Row],[Nombre del Contrato]],Tabla3[],20,FALSE)="","#N/A",IFERROR(VLOOKUP(Tabla1[[#This Row],[Nombre del Contrato]],Tabla3[],20,FALSE),"#N/A")))</f>
        <v/>
      </c>
      <c r="H598" s="47" t="str">
        <f>IF(Tabla1[[#This Row],[Nombre del Contrato]]="","",IF(VLOOKUP(Tabla1[[#This Row],[Nombre del Contrato]],Tabla3[],22,FALSE)="","#N/A",IFERROR(VLOOKUP(Tabla1[[#This Row],[Nombre del Contrato]],Tabla3[],22,FALSE),"#N/A")))</f>
        <v/>
      </c>
      <c r="I598" s="81"/>
      <c r="J598" s="81"/>
      <c r="K598" s="75"/>
      <c r="L598" s="10" t="str">
        <f>IF(Tabla1[[#This Row],[Nombre del Contrato]]="","",IF(VLOOKUP(Tabla1[[#This Row],[Nombre del Contrato]],Tabla3[],6,FALSE)="","#N/A",IFERROR(VLOOKUP(Tabla1[[#This Row],[Nombre del Contrato]],Tabla3[],6,FALSE),"#N/A")))</f>
        <v/>
      </c>
      <c r="M598" s="55" t="str">
        <f>IF(Tabla1[[#This Row],[Nombre del Contrato]]="","",IF(VLOOKUP(Tabla1[[#This Row],[Nombre del Contrato]],Tabla3[],19,FALSE)="","#N/A",IFERROR(VLOOKUP(Tabla1[[#This Row],[Nombre del Contrato]],Tabla3[],19,FALSE),"#N/A")))</f>
        <v/>
      </c>
      <c r="N598" s="75"/>
      <c r="O598" s="75"/>
      <c r="P598" s="75"/>
      <c r="Q598" s="75"/>
      <c r="R598" s="75"/>
      <c r="S598" s="75"/>
      <c r="T598" s="75"/>
      <c r="U598" s="75"/>
      <c r="V598" s="75"/>
      <c r="W598" s="75"/>
      <c r="X598" s="75"/>
      <c r="Y598" s="75"/>
      <c r="Z598" s="75"/>
      <c r="AA598" s="75"/>
      <c r="AB598" s="75"/>
      <c r="AC598" s="75"/>
      <c r="AD598" s="75" t="str">
        <f>IF(SUM(Tabla1[[#This Row],[Primera Infancia]:[Adulto Mayor]])=0,"",SUM(Tabla1[[#This Row],[Primera Infancia]:[Adulto Mayor]]))</f>
        <v/>
      </c>
      <c r="AE598" s="75"/>
      <c r="AF598" s="75"/>
      <c r="AG598" s="10"/>
      <c r="AH598" s="10"/>
      <c r="AI598" s="88"/>
      <c r="AJ598" s="88"/>
      <c r="AK598" s="88"/>
      <c r="AL598" s="88"/>
      <c r="AM598" s="88"/>
      <c r="AN598" s="75"/>
      <c r="AO598" s="89"/>
      <c r="AP598" s="93"/>
      <c r="AQ598" s="84"/>
    </row>
    <row r="599" spans="2:43" ht="39.950000000000003" customHeight="1" thickTop="1" thickBot="1" x14ac:dyDescent="0.3">
      <c r="B599" s="78"/>
      <c r="C599" s="75"/>
      <c r="D599" s="75"/>
      <c r="E599" s="75"/>
      <c r="F599" s="10" t="str">
        <f>IF(Tabla1[[#This Row],[Nombre del Contrato]]="","",IF(VLOOKUP(Tabla1[[#This Row],[Nombre del Contrato]],Tabla3[],31,FALSE)="","#N/A",IFERROR(VLOOKUP(Tabla1[[#This Row],[Nombre del Contrato]],Tabla3[],31,FALSE),"#N/A")))</f>
        <v/>
      </c>
      <c r="G599" s="10" t="str">
        <f>IF(Tabla1[[#This Row],[Nombre del Contrato]]="","",IF(VLOOKUP(Tabla1[[#This Row],[Nombre del Contrato]],Tabla3[],20,FALSE)="","#N/A",IFERROR(VLOOKUP(Tabla1[[#This Row],[Nombre del Contrato]],Tabla3[],20,FALSE),"#N/A")))</f>
        <v/>
      </c>
      <c r="H599" s="47" t="str">
        <f>IF(Tabla1[[#This Row],[Nombre del Contrato]]="","",IF(VLOOKUP(Tabla1[[#This Row],[Nombre del Contrato]],Tabla3[],22,FALSE)="","#N/A",IFERROR(VLOOKUP(Tabla1[[#This Row],[Nombre del Contrato]],Tabla3[],22,FALSE),"#N/A")))</f>
        <v/>
      </c>
      <c r="I599" s="81"/>
      <c r="J599" s="81"/>
      <c r="K599" s="75"/>
      <c r="L599" s="10" t="str">
        <f>IF(Tabla1[[#This Row],[Nombre del Contrato]]="","",IF(VLOOKUP(Tabla1[[#This Row],[Nombre del Contrato]],Tabla3[],6,FALSE)="","#N/A",IFERROR(VLOOKUP(Tabla1[[#This Row],[Nombre del Contrato]],Tabla3[],6,FALSE),"#N/A")))</f>
        <v/>
      </c>
      <c r="M599" s="55" t="str">
        <f>IF(Tabla1[[#This Row],[Nombre del Contrato]]="","",IF(VLOOKUP(Tabla1[[#This Row],[Nombre del Contrato]],Tabla3[],19,FALSE)="","#N/A",IFERROR(VLOOKUP(Tabla1[[#This Row],[Nombre del Contrato]],Tabla3[],19,FALSE),"#N/A")))</f>
        <v/>
      </c>
      <c r="N599" s="75"/>
      <c r="O599" s="75"/>
      <c r="P599" s="75"/>
      <c r="Q599" s="75"/>
      <c r="R599" s="75"/>
      <c r="S599" s="75"/>
      <c r="T599" s="75"/>
      <c r="U599" s="75"/>
      <c r="V599" s="75"/>
      <c r="W599" s="75"/>
      <c r="X599" s="75"/>
      <c r="Y599" s="75"/>
      <c r="Z599" s="75"/>
      <c r="AA599" s="75"/>
      <c r="AB599" s="75"/>
      <c r="AC599" s="75"/>
      <c r="AD599" s="75" t="str">
        <f>IF(SUM(Tabla1[[#This Row],[Primera Infancia]:[Adulto Mayor]])=0,"",SUM(Tabla1[[#This Row],[Primera Infancia]:[Adulto Mayor]]))</f>
        <v/>
      </c>
      <c r="AE599" s="75"/>
      <c r="AF599" s="75"/>
      <c r="AG599" s="10"/>
      <c r="AH599" s="10"/>
      <c r="AI599" s="88"/>
      <c r="AJ599" s="88"/>
      <c r="AK599" s="88"/>
      <c r="AL599" s="88"/>
      <c r="AM599" s="88"/>
      <c r="AN599" s="75"/>
      <c r="AO599" s="89"/>
      <c r="AP599" s="93"/>
      <c r="AQ599" s="84"/>
    </row>
    <row r="600" spans="2:43" ht="39.950000000000003" customHeight="1" thickTop="1" thickBot="1" x14ac:dyDescent="0.3">
      <c r="B600" s="78"/>
      <c r="C600" s="75"/>
      <c r="D600" s="75"/>
      <c r="E600" s="75"/>
      <c r="F600" s="10" t="str">
        <f>IF(Tabla1[[#This Row],[Nombre del Contrato]]="","",IF(VLOOKUP(Tabla1[[#This Row],[Nombre del Contrato]],Tabla3[],31,FALSE)="","#N/A",IFERROR(VLOOKUP(Tabla1[[#This Row],[Nombre del Contrato]],Tabla3[],31,FALSE),"#N/A")))</f>
        <v/>
      </c>
      <c r="G600" s="10" t="str">
        <f>IF(Tabla1[[#This Row],[Nombre del Contrato]]="","",IF(VLOOKUP(Tabla1[[#This Row],[Nombre del Contrato]],Tabla3[],20,FALSE)="","#N/A",IFERROR(VLOOKUP(Tabla1[[#This Row],[Nombre del Contrato]],Tabla3[],20,FALSE),"#N/A")))</f>
        <v/>
      </c>
      <c r="H600" s="47" t="str">
        <f>IF(Tabla1[[#This Row],[Nombre del Contrato]]="","",IF(VLOOKUP(Tabla1[[#This Row],[Nombre del Contrato]],Tabla3[],22,FALSE)="","#N/A",IFERROR(VLOOKUP(Tabla1[[#This Row],[Nombre del Contrato]],Tabla3[],22,FALSE),"#N/A")))</f>
        <v/>
      </c>
      <c r="I600" s="81"/>
      <c r="J600" s="81"/>
      <c r="K600" s="75"/>
      <c r="L600" s="10" t="str">
        <f>IF(Tabla1[[#This Row],[Nombre del Contrato]]="","",IF(VLOOKUP(Tabla1[[#This Row],[Nombre del Contrato]],Tabla3[],6,FALSE)="","#N/A",IFERROR(VLOOKUP(Tabla1[[#This Row],[Nombre del Contrato]],Tabla3[],6,FALSE),"#N/A")))</f>
        <v/>
      </c>
      <c r="M600" s="55" t="str">
        <f>IF(Tabla1[[#This Row],[Nombre del Contrato]]="","",IF(VLOOKUP(Tabla1[[#This Row],[Nombre del Contrato]],Tabla3[],19,FALSE)="","#N/A",IFERROR(VLOOKUP(Tabla1[[#This Row],[Nombre del Contrato]],Tabla3[],19,FALSE),"#N/A")))</f>
        <v/>
      </c>
      <c r="N600" s="75"/>
      <c r="O600" s="75"/>
      <c r="P600" s="75"/>
      <c r="Q600" s="75"/>
      <c r="R600" s="75"/>
      <c r="S600" s="75"/>
      <c r="T600" s="75"/>
      <c r="U600" s="75"/>
      <c r="V600" s="75"/>
      <c r="W600" s="75"/>
      <c r="X600" s="75"/>
      <c r="Y600" s="75"/>
      <c r="Z600" s="75"/>
      <c r="AA600" s="75"/>
      <c r="AB600" s="75"/>
      <c r="AC600" s="75"/>
      <c r="AD600" s="75" t="str">
        <f>IF(SUM(Tabla1[[#This Row],[Primera Infancia]:[Adulto Mayor]])=0,"",SUM(Tabla1[[#This Row],[Primera Infancia]:[Adulto Mayor]]))</f>
        <v/>
      </c>
      <c r="AE600" s="75"/>
      <c r="AF600" s="75"/>
      <c r="AG600" s="10"/>
      <c r="AH600" s="10"/>
      <c r="AI600" s="88"/>
      <c r="AJ600" s="88"/>
      <c r="AK600" s="88"/>
      <c r="AL600" s="88"/>
      <c r="AM600" s="88"/>
      <c r="AN600" s="75"/>
      <c r="AO600" s="89"/>
      <c r="AP600" s="93"/>
      <c r="AQ600" s="84"/>
    </row>
    <row r="601" spans="2:43" ht="39.950000000000003" customHeight="1" thickTop="1" thickBot="1" x14ac:dyDescent="0.3">
      <c r="B601" s="78"/>
      <c r="C601" s="75"/>
      <c r="D601" s="75"/>
      <c r="E601" s="75"/>
      <c r="F601" s="10" t="str">
        <f>IF(Tabla1[[#This Row],[Nombre del Contrato]]="","",IF(VLOOKUP(Tabla1[[#This Row],[Nombre del Contrato]],Tabla3[],31,FALSE)="","#N/A",IFERROR(VLOOKUP(Tabla1[[#This Row],[Nombre del Contrato]],Tabla3[],31,FALSE),"#N/A")))</f>
        <v/>
      </c>
      <c r="G601" s="10" t="str">
        <f>IF(Tabla1[[#This Row],[Nombre del Contrato]]="","",IF(VLOOKUP(Tabla1[[#This Row],[Nombre del Contrato]],Tabla3[],20,FALSE)="","#N/A",IFERROR(VLOOKUP(Tabla1[[#This Row],[Nombre del Contrato]],Tabla3[],20,FALSE),"#N/A")))</f>
        <v/>
      </c>
      <c r="H601" s="47" t="str">
        <f>IF(Tabla1[[#This Row],[Nombre del Contrato]]="","",IF(VLOOKUP(Tabla1[[#This Row],[Nombre del Contrato]],Tabla3[],22,FALSE)="","#N/A",IFERROR(VLOOKUP(Tabla1[[#This Row],[Nombre del Contrato]],Tabla3[],22,FALSE),"#N/A")))</f>
        <v/>
      </c>
      <c r="I601" s="81"/>
      <c r="J601" s="81"/>
      <c r="K601" s="75"/>
      <c r="L601" s="10" t="str">
        <f>IF(Tabla1[[#This Row],[Nombre del Contrato]]="","",IF(VLOOKUP(Tabla1[[#This Row],[Nombre del Contrato]],Tabla3[],6,FALSE)="","#N/A",IFERROR(VLOOKUP(Tabla1[[#This Row],[Nombre del Contrato]],Tabla3[],6,FALSE),"#N/A")))</f>
        <v/>
      </c>
      <c r="M601" s="55" t="str">
        <f>IF(Tabla1[[#This Row],[Nombre del Contrato]]="","",IF(VLOOKUP(Tabla1[[#This Row],[Nombre del Contrato]],Tabla3[],19,FALSE)="","#N/A",IFERROR(VLOOKUP(Tabla1[[#This Row],[Nombre del Contrato]],Tabla3[],19,FALSE),"#N/A")))</f>
        <v/>
      </c>
      <c r="N601" s="75"/>
      <c r="O601" s="75"/>
      <c r="P601" s="75"/>
      <c r="Q601" s="75"/>
      <c r="R601" s="75"/>
      <c r="S601" s="75"/>
      <c r="T601" s="75"/>
      <c r="U601" s="75"/>
      <c r="V601" s="75"/>
      <c r="W601" s="75"/>
      <c r="X601" s="75"/>
      <c r="Y601" s="75"/>
      <c r="Z601" s="75"/>
      <c r="AA601" s="75"/>
      <c r="AB601" s="75"/>
      <c r="AC601" s="75"/>
      <c r="AD601" s="75" t="str">
        <f>IF(SUM(Tabla1[[#This Row],[Primera Infancia]:[Adulto Mayor]])=0,"",SUM(Tabla1[[#This Row],[Primera Infancia]:[Adulto Mayor]]))</f>
        <v/>
      </c>
      <c r="AE601" s="75"/>
      <c r="AF601" s="75"/>
      <c r="AG601" s="10"/>
      <c r="AH601" s="10"/>
      <c r="AI601" s="88"/>
      <c r="AJ601" s="88"/>
      <c r="AK601" s="88"/>
      <c r="AL601" s="88"/>
      <c r="AM601" s="88"/>
      <c r="AN601" s="75"/>
      <c r="AO601" s="89"/>
      <c r="AP601" s="93"/>
      <c r="AQ601" s="84"/>
    </row>
    <row r="602" spans="2:43" ht="39.950000000000003" customHeight="1" thickTop="1" thickBot="1" x14ac:dyDescent="0.3">
      <c r="B602" s="78"/>
      <c r="C602" s="75"/>
      <c r="D602" s="75"/>
      <c r="E602" s="75"/>
      <c r="F602" s="10" t="str">
        <f>IF(Tabla1[[#This Row],[Nombre del Contrato]]="","",IF(VLOOKUP(Tabla1[[#This Row],[Nombre del Contrato]],Tabla3[],31,FALSE)="","#N/A",IFERROR(VLOOKUP(Tabla1[[#This Row],[Nombre del Contrato]],Tabla3[],31,FALSE),"#N/A")))</f>
        <v/>
      </c>
      <c r="G602" s="10" t="str">
        <f>IF(Tabla1[[#This Row],[Nombre del Contrato]]="","",IF(VLOOKUP(Tabla1[[#This Row],[Nombre del Contrato]],Tabla3[],20,FALSE)="","#N/A",IFERROR(VLOOKUP(Tabla1[[#This Row],[Nombre del Contrato]],Tabla3[],20,FALSE),"#N/A")))</f>
        <v/>
      </c>
      <c r="H602" s="47" t="str">
        <f>IF(Tabla1[[#This Row],[Nombre del Contrato]]="","",IF(VLOOKUP(Tabla1[[#This Row],[Nombre del Contrato]],Tabla3[],22,FALSE)="","#N/A",IFERROR(VLOOKUP(Tabla1[[#This Row],[Nombre del Contrato]],Tabla3[],22,FALSE),"#N/A")))</f>
        <v/>
      </c>
      <c r="I602" s="81"/>
      <c r="J602" s="81"/>
      <c r="K602" s="75"/>
      <c r="L602" s="10" t="str">
        <f>IF(Tabla1[[#This Row],[Nombre del Contrato]]="","",IF(VLOOKUP(Tabla1[[#This Row],[Nombre del Contrato]],Tabla3[],6,FALSE)="","#N/A",IFERROR(VLOOKUP(Tabla1[[#This Row],[Nombre del Contrato]],Tabla3[],6,FALSE),"#N/A")))</f>
        <v/>
      </c>
      <c r="M602" s="55" t="str">
        <f>IF(Tabla1[[#This Row],[Nombre del Contrato]]="","",IF(VLOOKUP(Tabla1[[#This Row],[Nombre del Contrato]],Tabla3[],19,FALSE)="","#N/A",IFERROR(VLOOKUP(Tabla1[[#This Row],[Nombre del Contrato]],Tabla3[],19,FALSE),"#N/A")))</f>
        <v/>
      </c>
      <c r="N602" s="75"/>
      <c r="O602" s="75"/>
      <c r="P602" s="75"/>
      <c r="Q602" s="75"/>
      <c r="R602" s="75"/>
      <c r="S602" s="75"/>
      <c r="T602" s="75"/>
      <c r="U602" s="75"/>
      <c r="V602" s="75"/>
      <c r="W602" s="75"/>
      <c r="X602" s="75"/>
      <c r="Y602" s="75"/>
      <c r="Z602" s="75"/>
      <c r="AA602" s="75"/>
      <c r="AB602" s="75"/>
      <c r="AC602" s="75"/>
      <c r="AD602" s="75" t="str">
        <f>IF(SUM(Tabla1[[#This Row],[Primera Infancia]:[Adulto Mayor]])=0,"",SUM(Tabla1[[#This Row],[Primera Infancia]:[Adulto Mayor]]))</f>
        <v/>
      </c>
      <c r="AE602" s="75"/>
      <c r="AF602" s="75"/>
      <c r="AG602" s="10"/>
      <c r="AH602" s="10"/>
      <c r="AI602" s="88"/>
      <c r="AJ602" s="88"/>
      <c r="AK602" s="88"/>
      <c r="AL602" s="88"/>
      <c r="AM602" s="88"/>
      <c r="AN602" s="75"/>
      <c r="AO602" s="89"/>
      <c r="AP602" s="93"/>
      <c r="AQ602" s="84"/>
    </row>
    <row r="603" spans="2:43" ht="39.950000000000003" customHeight="1" thickTop="1" thickBot="1" x14ac:dyDescent="0.3">
      <c r="B603" s="78"/>
      <c r="C603" s="75"/>
      <c r="D603" s="75"/>
      <c r="E603" s="75"/>
      <c r="F603" s="10" t="str">
        <f>IF(Tabla1[[#This Row],[Nombre del Contrato]]="","",IF(VLOOKUP(Tabla1[[#This Row],[Nombre del Contrato]],Tabla3[],31,FALSE)="","#N/A",IFERROR(VLOOKUP(Tabla1[[#This Row],[Nombre del Contrato]],Tabla3[],31,FALSE),"#N/A")))</f>
        <v/>
      </c>
      <c r="G603" s="10" t="str">
        <f>IF(Tabla1[[#This Row],[Nombre del Contrato]]="","",IF(VLOOKUP(Tabla1[[#This Row],[Nombre del Contrato]],Tabla3[],20,FALSE)="","#N/A",IFERROR(VLOOKUP(Tabla1[[#This Row],[Nombre del Contrato]],Tabla3[],20,FALSE),"#N/A")))</f>
        <v/>
      </c>
      <c r="H603" s="47" t="str">
        <f>IF(Tabla1[[#This Row],[Nombre del Contrato]]="","",IF(VLOOKUP(Tabla1[[#This Row],[Nombre del Contrato]],Tabla3[],22,FALSE)="","#N/A",IFERROR(VLOOKUP(Tabla1[[#This Row],[Nombre del Contrato]],Tabla3[],22,FALSE),"#N/A")))</f>
        <v/>
      </c>
      <c r="I603" s="81"/>
      <c r="J603" s="81"/>
      <c r="K603" s="75"/>
      <c r="L603" s="10" t="str">
        <f>IF(Tabla1[[#This Row],[Nombre del Contrato]]="","",IF(VLOOKUP(Tabla1[[#This Row],[Nombre del Contrato]],Tabla3[],6,FALSE)="","#N/A",IFERROR(VLOOKUP(Tabla1[[#This Row],[Nombre del Contrato]],Tabla3[],6,FALSE),"#N/A")))</f>
        <v/>
      </c>
      <c r="M603" s="55" t="str">
        <f>IF(Tabla1[[#This Row],[Nombre del Contrato]]="","",IF(VLOOKUP(Tabla1[[#This Row],[Nombre del Contrato]],Tabla3[],19,FALSE)="","#N/A",IFERROR(VLOOKUP(Tabla1[[#This Row],[Nombre del Contrato]],Tabla3[],19,FALSE),"#N/A")))</f>
        <v/>
      </c>
      <c r="N603" s="75"/>
      <c r="O603" s="75"/>
      <c r="P603" s="75"/>
      <c r="Q603" s="75"/>
      <c r="R603" s="75"/>
      <c r="S603" s="75"/>
      <c r="T603" s="75"/>
      <c r="U603" s="75"/>
      <c r="V603" s="75"/>
      <c r="W603" s="75"/>
      <c r="X603" s="75"/>
      <c r="Y603" s="75"/>
      <c r="Z603" s="75"/>
      <c r="AA603" s="75"/>
      <c r="AB603" s="75"/>
      <c r="AC603" s="75"/>
      <c r="AD603" s="75" t="str">
        <f>IF(SUM(Tabla1[[#This Row],[Primera Infancia]:[Adulto Mayor]])=0,"",SUM(Tabla1[[#This Row],[Primera Infancia]:[Adulto Mayor]]))</f>
        <v/>
      </c>
      <c r="AE603" s="75"/>
      <c r="AF603" s="75"/>
      <c r="AG603" s="10"/>
      <c r="AH603" s="10"/>
      <c r="AI603" s="88"/>
      <c r="AJ603" s="88"/>
      <c r="AK603" s="88"/>
      <c r="AL603" s="88"/>
      <c r="AM603" s="88"/>
      <c r="AN603" s="75"/>
      <c r="AO603" s="89"/>
      <c r="AP603" s="93"/>
      <c r="AQ603" s="84"/>
    </row>
    <row r="604" spans="2:43" ht="39.950000000000003" customHeight="1" thickTop="1" thickBot="1" x14ac:dyDescent="0.3">
      <c r="B604" s="78"/>
      <c r="C604" s="75"/>
      <c r="D604" s="75"/>
      <c r="E604" s="75"/>
      <c r="F604" s="10" t="str">
        <f>IF(Tabla1[[#This Row],[Nombre del Contrato]]="","",IF(VLOOKUP(Tabla1[[#This Row],[Nombre del Contrato]],Tabla3[],31,FALSE)="","#N/A",IFERROR(VLOOKUP(Tabla1[[#This Row],[Nombre del Contrato]],Tabla3[],31,FALSE),"#N/A")))</f>
        <v/>
      </c>
      <c r="G604" s="10" t="str">
        <f>IF(Tabla1[[#This Row],[Nombre del Contrato]]="","",IF(VLOOKUP(Tabla1[[#This Row],[Nombre del Contrato]],Tabla3[],20,FALSE)="","#N/A",IFERROR(VLOOKUP(Tabla1[[#This Row],[Nombre del Contrato]],Tabla3[],20,FALSE),"#N/A")))</f>
        <v/>
      </c>
      <c r="H604" s="47" t="str">
        <f>IF(Tabla1[[#This Row],[Nombre del Contrato]]="","",IF(VLOOKUP(Tabla1[[#This Row],[Nombre del Contrato]],Tabla3[],22,FALSE)="","#N/A",IFERROR(VLOOKUP(Tabla1[[#This Row],[Nombre del Contrato]],Tabla3[],22,FALSE),"#N/A")))</f>
        <v/>
      </c>
      <c r="I604" s="81"/>
      <c r="J604" s="81"/>
      <c r="K604" s="75"/>
      <c r="L604" s="10" t="str">
        <f>IF(Tabla1[[#This Row],[Nombre del Contrato]]="","",IF(VLOOKUP(Tabla1[[#This Row],[Nombre del Contrato]],Tabla3[],6,FALSE)="","#N/A",IFERROR(VLOOKUP(Tabla1[[#This Row],[Nombre del Contrato]],Tabla3[],6,FALSE),"#N/A")))</f>
        <v/>
      </c>
      <c r="M604" s="55" t="str">
        <f>IF(Tabla1[[#This Row],[Nombre del Contrato]]="","",IF(VLOOKUP(Tabla1[[#This Row],[Nombre del Contrato]],Tabla3[],19,FALSE)="","#N/A",IFERROR(VLOOKUP(Tabla1[[#This Row],[Nombre del Contrato]],Tabla3[],19,FALSE),"#N/A")))</f>
        <v/>
      </c>
      <c r="N604" s="75"/>
      <c r="O604" s="75"/>
      <c r="P604" s="75"/>
      <c r="Q604" s="75"/>
      <c r="R604" s="75"/>
      <c r="S604" s="75"/>
      <c r="T604" s="75"/>
      <c r="U604" s="75"/>
      <c r="V604" s="75"/>
      <c r="W604" s="75"/>
      <c r="X604" s="75"/>
      <c r="Y604" s="75"/>
      <c r="Z604" s="75"/>
      <c r="AA604" s="75"/>
      <c r="AB604" s="75"/>
      <c r="AC604" s="75"/>
      <c r="AD604" s="75" t="str">
        <f>IF(SUM(Tabla1[[#This Row],[Primera Infancia]:[Adulto Mayor]])=0,"",SUM(Tabla1[[#This Row],[Primera Infancia]:[Adulto Mayor]]))</f>
        <v/>
      </c>
      <c r="AE604" s="75"/>
      <c r="AF604" s="75"/>
      <c r="AG604" s="10"/>
      <c r="AH604" s="10"/>
      <c r="AI604" s="88"/>
      <c r="AJ604" s="88"/>
      <c r="AK604" s="88"/>
      <c r="AL604" s="88"/>
      <c r="AM604" s="88"/>
      <c r="AN604" s="75"/>
      <c r="AO604" s="89"/>
      <c r="AP604" s="93"/>
      <c r="AQ604" s="84"/>
    </row>
    <row r="605" spans="2:43" ht="39.950000000000003" customHeight="1" thickTop="1" thickBot="1" x14ac:dyDescent="0.3">
      <c r="B605" s="78"/>
      <c r="C605" s="75"/>
      <c r="D605" s="75"/>
      <c r="E605" s="75"/>
      <c r="F605" s="10" t="str">
        <f>IF(Tabla1[[#This Row],[Nombre del Contrato]]="","",IF(VLOOKUP(Tabla1[[#This Row],[Nombre del Contrato]],Tabla3[],31,FALSE)="","#N/A",IFERROR(VLOOKUP(Tabla1[[#This Row],[Nombre del Contrato]],Tabla3[],31,FALSE),"#N/A")))</f>
        <v/>
      </c>
      <c r="G605" s="10" t="str">
        <f>IF(Tabla1[[#This Row],[Nombre del Contrato]]="","",IF(VLOOKUP(Tabla1[[#This Row],[Nombre del Contrato]],Tabla3[],20,FALSE)="","#N/A",IFERROR(VLOOKUP(Tabla1[[#This Row],[Nombre del Contrato]],Tabla3[],20,FALSE),"#N/A")))</f>
        <v/>
      </c>
      <c r="H605" s="47" t="str">
        <f>IF(Tabla1[[#This Row],[Nombre del Contrato]]="","",IF(VLOOKUP(Tabla1[[#This Row],[Nombre del Contrato]],Tabla3[],22,FALSE)="","#N/A",IFERROR(VLOOKUP(Tabla1[[#This Row],[Nombre del Contrato]],Tabla3[],22,FALSE),"#N/A")))</f>
        <v/>
      </c>
      <c r="I605" s="81"/>
      <c r="J605" s="81"/>
      <c r="K605" s="75"/>
      <c r="L605" s="10" t="str">
        <f>IF(Tabla1[[#This Row],[Nombre del Contrato]]="","",IF(VLOOKUP(Tabla1[[#This Row],[Nombre del Contrato]],Tabla3[],6,FALSE)="","#N/A",IFERROR(VLOOKUP(Tabla1[[#This Row],[Nombre del Contrato]],Tabla3[],6,FALSE),"#N/A")))</f>
        <v/>
      </c>
      <c r="M605" s="55" t="str">
        <f>IF(Tabla1[[#This Row],[Nombre del Contrato]]="","",IF(VLOOKUP(Tabla1[[#This Row],[Nombre del Contrato]],Tabla3[],19,FALSE)="","#N/A",IFERROR(VLOOKUP(Tabla1[[#This Row],[Nombre del Contrato]],Tabla3[],19,FALSE),"#N/A")))</f>
        <v/>
      </c>
      <c r="N605" s="75"/>
      <c r="O605" s="75"/>
      <c r="P605" s="75"/>
      <c r="Q605" s="75"/>
      <c r="R605" s="75"/>
      <c r="S605" s="75"/>
      <c r="T605" s="75"/>
      <c r="U605" s="75"/>
      <c r="V605" s="75"/>
      <c r="W605" s="75"/>
      <c r="X605" s="75"/>
      <c r="Y605" s="75"/>
      <c r="Z605" s="75"/>
      <c r="AA605" s="75"/>
      <c r="AB605" s="75"/>
      <c r="AC605" s="75"/>
      <c r="AD605" s="75" t="str">
        <f>IF(SUM(Tabla1[[#This Row],[Primera Infancia]:[Adulto Mayor]])=0,"",SUM(Tabla1[[#This Row],[Primera Infancia]:[Adulto Mayor]]))</f>
        <v/>
      </c>
      <c r="AE605" s="75"/>
      <c r="AF605" s="75"/>
      <c r="AG605" s="10"/>
      <c r="AH605" s="10"/>
      <c r="AI605" s="88"/>
      <c r="AJ605" s="88"/>
      <c r="AK605" s="88"/>
      <c r="AL605" s="88"/>
      <c r="AM605" s="88"/>
      <c r="AN605" s="75"/>
      <c r="AO605" s="89"/>
      <c r="AP605" s="93"/>
      <c r="AQ605" s="84"/>
    </row>
    <row r="606" spans="2:43" ht="39.950000000000003" customHeight="1" thickTop="1" thickBot="1" x14ac:dyDescent="0.3">
      <c r="B606" s="78"/>
      <c r="C606" s="75"/>
      <c r="D606" s="75"/>
      <c r="E606" s="75"/>
      <c r="F606" s="10" t="str">
        <f>IF(Tabla1[[#This Row],[Nombre del Contrato]]="","",IF(VLOOKUP(Tabla1[[#This Row],[Nombre del Contrato]],Tabla3[],31,FALSE)="","#N/A",IFERROR(VLOOKUP(Tabla1[[#This Row],[Nombre del Contrato]],Tabla3[],31,FALSE),"#N/A")))</f>
        <v/>
      </c>
      <c r="G606" s="10" t="str">
        <f>IF(Tabla1[[#This Row],[Nombre del Contrato]]="","",IF(VLOOKUP(Tabla1[[#This Row],[Nombre del Contrato]],Tabla3[],20,FALSE)="","#N/A",IFERROR(VLOOKUP(Tabla1[[#This Row],[Nombre del Contrato]],Tabla3[],20,FALSE),"#N/A")))</f>
        <v/>
      </c>
      <c r="H606" s="47" t="str">
        <f>IF(Tabla1[[#This Row],[Nombre del Contrato]]="","",IF(VLOOKUP(Tabla1[[#This Row],[Nombre del Contrato]],Tabla3[],22,FALSE)="","#N/A",IFERROR(VLOOKUP(Tabla1[[#This Row],[Nombre del Contrato]],Tabla3[],22,FALSE),"#N/A")))</f>
        <v/>
      </c>
      <c r="I606" s="81"/>
      <c r="J606" s="81"/>
      <c r="K606" s="75"/>
      <c r="L606" s="10" t="str">
        <f>IF(Tabla1[[#This Row],[Nombre del Contrato]]="","",IF(VLOOKUP(Tabla1[[#This Row],[Nombre del Contrato]],Tabla3[],6,FALSE)="","#N/A",IFERROR(VLOOKUP(Tabla1[[#This Row],[Nombre del Contrato]],Tabla3[],6,FALSE),"#N/A")))</f>
        <v/>
      </c>
      <c r="M606" s="55" t="str">
        <f>IF(Tabla1[[#This Row],[Nombre del Contrato]]="","",IF(VLOOKUP(Tabla1[[#This Row],[Nombre del Contrato]],Tabla3[],19,FALSE)="","#N/A",IFERROR(VLOOKUP(Tabla1[[#This Row],[Nombre del Contrato]],Tabla3[],19,FALSE),"#N/A")))</f>
        <v/>
      </c>
      <c r="N606" s="75"/>
      <c r="O606" s="75"/>
      <c r="P606" s="75"/>
      <c r="Q606" s="75"/>
      <c r="R606" s="75"/>
      <c r="S606" s="75"/>
      <c r="T606" s="75"/>
      <c r="U606" s="75"/>
      <c r="V606" s="75"/>
      <c r="W606" s="75"/>
      <c r="X606" s="75"/>
      <c r="Y606" s="75"/>
      <c r="Z606" s="75"/>
      <c r="AA606" s="75"/>
      <c r="AB606" s="75"/>
      <c r="AC606" s="75"/>
      <c r="AD606" s="75" t="str">
        <f>IF(SUM(Tabla1[[#This Row],[Primera Infancia]:[Adulto Mayor]])=0,"",SUM(Tabla1[[#This Row],[Primera Infancia]:[Adulto Mayor]]))</f>
        <v/>
      </c>
      <c r="AE606" s="75"/>
      <c r="AF606" s="75"/>
      <c r="AG606" s="10"/>
      <c r="AH606" s="10"/>
      <c r="AI606" s="88"/>
      <c r="AJ606" s="88"/>
      <c r="AK606" s="88"/>
      <c r="AL606" s="88"/>
      <c r="AM606" s="88"/>
      <c r="AN606" s="75"/>
      <c r="AO606" s="89"/>
      <c r="AP606" s="93"/>
      <c r="AQ606" s="84"/>
    </row>
    <row r="607" spans="2:43" ht="39.950000000000003" customHeight="1" thickTop="1" thickBot="1" x14ac:dyDescent="0.3">
      <c r="B607" s="78"/>
      <c r="C607" s="75"/>
      <c r="D607" s="75"/>
      <c r="E607" s="75"/>
      <c r="F607" s="10" t="str">
        <f>IF(Tabla1[[#This Row],[Nombre del Contrato]]="","",IF(VLOOKUP(Tabla1[[#This Row],[Nombre del Contrato]],Tabla3[],31,FALSE)="","#N/A",IFERROR(VLOOKUP(Tabla1[[#This Row],[Nombre del Contrato]],Tabla3[],31,FALSE),"#N/A")))</f>
        <v/>
      </c>
      <c r="G607" s="10" t="str">
        <f>IF(Tabla1[[#This Row],[Nombre del Contrato]]="","",IF(VLOOKUP(Tabla1[[#This Row],[Nombre del Contrato]],Tabla3[],20,FALSE)="","#N/A",IFERROR(VLOOKUP(Tabla1[[#This Row],[Nombre del Contrato]],Tabla3[],20,FALSE),"#N/A")))</f>
        <v/>
      </c>
      <c r="H607" s="47" t="str">
        <f>IF(Tabla1[[#This Row],[Nombre del Contrato]]="","",IF(VLOOKUP(Tabla1[[#This Row],[Nombre del Contrato]],Tabla3[],22,FALSE)="","#N/A",IFERROR(VLOOKUP(Tabla1[[#This Row],[Nombre del Contrato]],Tabla3[],22,FALSE),"#N/A")))</f>
        <v/>
      </c>
      <c r="I607" s="81"/>
      <c r="J607" s="81"/>
      <c r="K607" s="75"/>
      <c r="L607" s="10" t="str">
        <f>IF(Tabla1[[#This Row],[Nombre del Contrato]]="","",IF(VLOOKUP(Tabla1[[#This Row],[Nombre del Contrato]],Tabla3[],6,FALSE)="","#N/A",IFERROR(VLOOKUP(Tabla1[[#This Row],[Nombre del Contrato]],Tabla3[],6,FALSE),"#N/A")))</f>
        <v/>
      </c>
      <c r="M607" s="55" t="str">
        <f>IF(Tabla1[[#This Row],[Nombre del Contrato]]="","",IF(VLOOKUP(Tabla1[[#This Row],[Nombre del Contrato]],Tabla3[],19,FALSE)="","#N/A",IFERROR(VLOOKUP(Tabla1[[#This Row],[Nombre del Contrato]],Tabla3[],19,FALSE),"#N/A")))</f>
        <v/>
      </c>
      <c r="N607" s="75"/>
      <c r="O607" s="75"/>
      <c r="P607" s="75"/>
      <c r="Q607" s="75"/>
      <c r="R607" s="75"/>
      <c r="S607" s="75"/>
      <c r="T607" s="75"/>
      <c r="U607" s="75"/>
      <c r="V607" s="75"/>
      <c r="W607" s="75"/>
      <c r="X607" s="75"/>
      <c r="Y607" s="75"/>
      <c r="Z607" s="75"/>
      <c r="AA607" s="75"/>
      <c r="AB607" s="75"/>
      <c r="AC607" s="75"/>
      <c r="AD607" s="75" t="str">
        <f>IF(SUM(Tabla1[[#This Row],[Primera Infancia]:[Adulto Mayor]])=0,"",SUM(Tabla1[[#This Row],[Primera Infancia]:[Adulto Mayor]]))</f>
        <v/>
      </c>
      <c r="AE607" s="75"/>
      <c r="AF607" s="75"/>
      <c r="AG607" s="10"/>
      <c r="AH607" s="10"/>
      <c r="AI607" s="88"/>
      <c r="AJ607" s="88"/>
      <c r="AK607" s="88"/>
      <c r="AL607" s="88"/>
      <c r="AM607" s="88"/>
      <c r="AN607" s="75"/>
      <c r="AO607" s="89"/>
      <c r="AP607" s="93"/>
      <c r="AQ607" s="84"/>
    </row>
    <row r="608" spans="2:43" ht="39.950000000000003" customHeight="1" thickTop="1" thickBot="1" x14ac:dyDescent="0.3">
      <c r="B608" s="78"/>
      <c r="C608" s="75"/>
      <c r="D608" s="75"/>
      <c r="E608" s="75"/>
      <c r="F608" s="10" t="str">
        <f>IF(Tabla1[[#This Row],[Nombre del Contrato]]="","",IF(VLOOKUP(Tabla1[[#This Row],[Nombre del Contrato]],Tabla3[],31,FALSE)="","#N/A",IFERROR(VLOOKUP(Tabla1[[#This Row],[Nombre del Contrato]],Tabla3[],31,FALSE),"#N/A")))</f>
        <v/>
      </c>
      <c r="G608" s="10" t="str">
        <f>IF(Tabla1[[#This Row],[Nombre del Contrato]]="","",IF(VLOOKUP(Tabla1[[#This Row],[Nombre del Contrato]],Tabla3[],20,FALSE)="","#N/A",IFERROR(VLOOKUP(Tabla1[[#This Row],[Nombre del Contrato]],Tabla3[],20,FALSE),"#N/A")))</f>
        <v/>
      </c>
      <c r="H608" s="47" t="str">
        <f>IF(Tabla1[[#This Row],[Nombre del Contrato]]="","",IF(VLOOKUP(Tabla1[[#This Row],[Nombre del Contrato]],Tabla3[],22,FALSE)="","#N/A",IFERROR(VLOOKUP(Tabla1[[#This Row],[Nombre del Contrato]],Tabla3[],22,FALSE),"#N/A")))</f>
        <v/>
      </c>
      <c r="I608" s="81"/>
      <c r="J608" s="81"/>
      <c r="K608" s="75"/>
      <c r="L608" s="10" t="str">
        <f>IF(Tabla1[[#This Row],[Nombre del Contrato]]="","",IF(VLOOKUP(Tabla1[[#This Row],[Nombre del Contrato]],Tabla3[],6,FALSE)="","#N/A",IFERROR(VLOOKUP(Tabla1[[#This Row],[Nombre del Contrato]],Tabla3[],6,FALSE),"#N/A")))</f>
        <v/>
      </c>
      <c r="M608" s="55" t="str">
        <f>IF(Tabla1[[#This Row],[Nombre del Contrato]]="","",IF(VLOOKUP(Tabla1[[#This Row],[Nombre del Contrato]],Tabla3[],19,FALSE)="","#N/A",IFERROR(VLOOKUP(Tabla1[[#This Row],[Nombre del Contrato]],Tabla3[],19,FALSE),"#N/A")))</f>
        <v/>
      </c>
      <c r="N608" s="75"/>
      <c r="O608" s="75"/>
      <c r="P608" s="75"/>
      <c r="Q608" s="75"/>
      <c r="R608" s="75"/>
      <c r="S608" s="75"/>
      <c r="T608" s="75"/>
      <c r="U608" s="75"/>
      <c r="V608" s="75"/>
      <c r="W608" s="75"/>
      <c r="X608" s="75"/>
      <c r="Y608" s="75"/>
      <c r="Z608" s="75"/>
      <c r="AA608" s="75"/>
      <c r="AB608" s="75"/>
      <c r="AC608" s="75"/>
      <c r="AD608" s="75" t="str">
        <f>IF(SUM(Tabla1[[#This Row],[Primera Infancia]:[Adulto Mayor]])=0,"",SUM(Tabla1[[#This Row],[Primera Infancia]:[Adulto Mayor]]))</f>
        <v/>
      </c>
      <c r="AE608" s="75"/>
      <c r="AF608" s="75"/>
      <c r="AG608" s="10"/>
      <c r="AH608" s="10"/>
      <c r="AI608" s="88"/>
      <c r="AJ608" s="88"/>
      <c r="AK608" s="88"/>
      <c r="AL608" s="88"/>
      <c r="AM608" s="88"/>
      <c r="AN608" s="75"/>
      <c r="AO608" s="89"/>
      <c r="AP608" s="93"/>
      <c r="AQ608" s="84"/>
    </row>
    <row r="609" spans="2:43" ht="39.950000000000003" customHeight="1" thickTop="1" thickBot="1" x14ac:dyDescent="0.3">
      <c r="B609" s="78"/>
      <c r="C609" s="75"/>
      <c r="D609" s="75"/>
      <c r="E609" s="75"/>
      <c r="F609" s="10" t="str">
        <f>IF(Tabla1[[#This Row],[Nombre del Contrato]]="","",IF(VLOOKUP(Tabla1[[#This Row],[Nombre del Contrato]],Tabla3[],31,FALSE)="","#N/A",IFERROR(VLOOKUP(Tabla1[[#This Row],[Nombre del Contrato]],Tabla3[],31,FALSE),"#N/A")))</f>
        <v/>
      </c>
      <c r="G609" s="10" t="str">
        <f>IF(Tabla1[[#This Row],[Nombre del Contrato]]="","",IF(VLOOKUP(Tabla1[[#This Row],[Nombre del Contrato]],Tabla3[],20,FALSE)="","#N/A",IFERROR(VLOOKUP(Tabla1[[#This Row],[Nombre del Contrato]],Tabla3[],20,FALSE),"#N/A")))</f>
        <v/>
      </c>
      <c r="H609" s="47" t="str">
        <f>IF(Tabla1[[#This Row],[Nombre del Contrato]]="","",IF(VLOOKUP(Tabla1[[#This Row],[Nombre del Contrato]],Tabla3[],22,FALSE)="","#N/A",IFERROR(VLOOKUP(Tabla1[[#This Row],[Nombre del Contrato]],Tabla3[],22,FALSE),"#N/A")))</f>
        <v/>
      </c>
      <c r="I609" s="81"/>
      <c r="J609" s="81"/>
      <c r="K609" s="75"/>
      <c r="L609" s="10" t="str">
        <f>IF(Tabla1[[#This Row],[Nombre del Contrato]]="","",IF(VLOOKUP(Tabla1[[#This Row],[Nombre del Contrato]],Tabla3[],6,FALSE)="","#N/A",IFERROR(VLOOKUP(Tabla1[[#This Row],[Nombre del Contrato]],Tabla3[],6,FALSE),"#N/A")))</f>
        <v/>
      </c>
      <c r="M609" s="55" t="str">
        <f>IF(Tabla1[[#This Row],[Nombre del Contrato]]="","",IF(VLOOKUP(Tabla1[[#This Row],[Nombre del Contrato]],Tabla3[],19,FALSE)="","#N/A",IFERROR(VLOOKUP(Tabla1[[#This Row],[Nombre del Contrato]],Tabla3[],19,FALSE),"#N/A")))</f>
        <v/>
      </c>
      <c r="N609" s="75"/>
      <c r="O609" s="75"/>
      <c r="P609" s="75"/>
      <c r="Q609" s="75"/>
      <c r="R609" s="75"/>
      <c r="S609" s="75"/>
      <c r="T609" s="75"/>
      <c r="U609" s="75"/>
      <c r="V609" s="75"/>
      <c r="W609" s="75"/>
      <c r="X609" s="75"/>
      <c r="Y609" s="75"/>
      <c r="Z609" s="75"/>
      <c r="AA609" s="75"/>
      <c r="AB609" s="75"/>
      <c r="AC609" s="75"/>
      <c r="AD609" s="75" t="str">
        <f>IF(SUM(Tabla1[[#This Row],[Primera Infancia]:[Adulto Mayor]])=0,"",SUM(Tabla1[[#This Row],[Primera Infancia]:[Adulto Mayor]]))</f>
        <v/>
      </c>
      <c r="AE609" s="75"/>
      <c r="AF609" s="75"/>
      <c r="AG609" s="10"/>
      <c r="AH609" s="10"/>
      <c r="AI609" s="88"/>
      <c r="AJ609" s="88"/>
      <c r="AK609" s="88"/>
      <c r="AL609" s="88"/>
      <c r="AM609" s="88"/>
      <c r="AN609" s="75"/>
      <c r="AO609" s="89"/>
      <c r="AP609" s="93"/>
      <c r="AQ609" s="84"/>
    </row>
    <row r="610" spans="2:43" ht="39.950000000000003" customHeight="1" thickTop="1" thickBot="1" x14ac:dyDescent="0.3">
      <c r="B610" s="78"/>
      <c r="C610" s="75"/>
      <c r="D610" s="75"/>
      <c r="E610" s="75"/>
      <c r="F610" s="10" t="str">
        <f>IF(Tabla1[[#This Row],[Nombre del Contrato]]="","",IF(VLOOKUP(Tabla1[[#This Row],[Nombre del Contrato]],Tabla3[],31,FALSE)="","#N/A",IFERROR(VLOOKUP(Tabla1[[#This Row],[Nombre del Contrato]],Tabla3[],31,FALSE),"#N/A")))</f>
        <v/>
      </c>
      <c r="G610" s="10" t="str">
        <f>IF(Tabla1[[#This Row],[Nombre del Contrato]]="","",IF(VLOOKUP(Tabla1[[#This Row],[Nombre del Contrato]],Tabla3[],20,FALSE)="","#N/A",IFERROR(VLOOKUP(Tabla1[[#This Row],[Nombre del Contrato]],Tabla3[],20,FALSE),"#N/A")))</f>
        <v/>
      </c>
      <c r="H610" s="47" t="str">
        <f>IF(Tabla1[[#This Row],[Nombre del Contrato]]="","",IF(VLOOKUP(Tabla1[[#This Row],[Nombre del Contrato]],Tabla3[],22,FALSE)="","#N/A",IFERROR(VLOOKUP(Tabla1[[#This Row],[Nombre del Contrato]],Tabla3[],22,FALSE),"#N/A")))</f>
        <v/>
      </c>
      <c r="I610" s="81"/>
      <c r="J610" s="81"/>
      <c r="K610" s="75"/>
      <c r="L610" s="10" t="str">
        <f>IF(Tabla1[[#This Row],[Nombre del Contrato]]="","",IF(VLOOKUP(Tabla1[[#This Row],[Nombre del Contrato]],Tabla3[],6,FALSE)="","#N/A",IFERROR(VLOOKUP(Tabla1[[#This Row],[Nombre del Contrato]],Tabla3[],6,FALSE),"#N/A")))</f>
        <v/>
      </c>
      <c r="M610" s="55" t="str">
        <f>IF(Tabla1[[#This Row],[Nombre del Contrato]]="","",IF(VLOOKUP(Tabla1[[#This Row],[Nombre del Contrato]],Tabla3[],19,FALSE)="","#N/A",IFERROR(VLOOKUP(Tabla1[[#This Row],[Nombre del Contrato]],Tabla3[],19,FALSE),"#N/A")))</f>
        <v/>
      </c>
      <c r="N610" s="75"/>
      <c r="O610" s="75"/>
      <c r="P610" s="75"/>
      <c r="Q610" s="75"/>
      <c r="R610" s="75"/>
      <c r="S610" s="75"/>
      <c r="T610" s="75"/>
      <c r="U610" s="75"/>
      <c r="V610" s="75"/>
      <c r="W610" s="75"/>
      <c r="X610" s="75"/>
      <c r="Y610" s="75"/>
      <c r="Z610" s="75"/>
      <c r="AA610" s="75"/>
      <c r="AB610" s="75"/>
      <c r="AC610" s="75"/>
      <c r="AD610" s="75" t="str">
        <f>IF(SUM(Tabla1[[#This Row],[Primera Infancia]:[Adulto Mayor]])=0,"",SUM(Tabla1[[#This Row],[Primera Infancia]:[Adulto Mayor]]))</f>
        <v/>
      </c>
      <c r="AE610" s="75"/>
      <c r="AF610" s="75"/>
      <c r="AG610" s="10"/>
      <c r="AH610" s="10"/>
      <c r="AI610" s="88"/>
      <c r="AJ610" s="88"/>
      <c r="AK610" s="88"/>
      <c r="AL610" s="88"/>
      <c r="AM610" s="88"/>
      <c r="AN610" s="75"/>
      <c r="AO610" s="89"/>
      <c r="AP610" s="93"/>
      <c r="AQ610" s="84"/>
    </row>
    <row r="611" spans="2:43" ht="39.950000000000003" customHeight="1" thickTop="1" thickBot="1" x14ac:dyDescent="0.3">
      <c r="B611" s="78"/>
      <c r="C611" s="75"/>
      <c r="D611" s="75"/>
      <c r="E611" s="75"/>
      <c r="F611" s="10" t="str">
        <f>IF(Tabla1[[#This Row],[Nombre del Contrato]]="","",IF(VLOOKUP(Tabla1[[#This Row],[Nombre del Contrato]],Tabla3[],31,FALSE)="","#N/A",IFERROR(VLOOKUP(Tabla1[[#This Row],[Nombre del Contrato]],Tabla3[],31,FALSE),"#N/A")))</f>
        <v/>
      </c>
      <c r="G611" s="10" t="str">
        <f>IF(Tabla1[[#This Row],[Nombre del Contrato]]="","",IF(VLOOKUP(Tabla1[[#This Row],[Nombre del Contrato]],Tabla3[],20,FALSE)="","#N/A",IFERROR(VLOOKUP(Tabla1[[#This Row],[Nombre del Contrato]],Tabla3[],20,FALSE),"#N/A")))</f>
        <v/>
      </c>
      <c r="H611" s="47" t="str">
        <f>IF(Tabla1[[#This Row],[Nombre del Contrato]]="","",IF(VLOOKUP(Tabla1[[#This Row],[Nombre del Contrato]],Tabla3[],22,FALSE)="","#N/A",IFERROR(VLOOKUP(Tabla1[[#This Row],[Nombre del Contrato]],Tabla3[],22,FALSE),"#N/A")))</f>
        <v/>
      </c>
      <c r="I611" s="81"/>
      <c r="J611" s="81"/>
      <c r="K611" s="75"/>
      <c r="L611" s="10" t="str">
        <f>IF(Tabla1[[#This Row],[Nombre del Contrato]]="","",IF(VLOOKUP(Tabla1[[#This Row],[Nombre del Contrato]],Tabla3[],6,FALSE)="","#N/A",IFERROR(VLOOKUP(Tabla1[[#This Row],[Nombre del Contrato]],Tabla3[],6,FALSE),"#N/A")))</f>
        <v/>
      </c>
      <c r="M611" s="55" t="str">
        <f>IF(Tabla1[[#This Row],[Nombre del Contrato]]="","",IF(VLOOKUP(Tabla1[[#This Row],[Nombre del Contrato]],Tabla3[],19,FALSE)="","#N/A",IFERROR(VLOOKUP(Tabla1[[#This Row],[Nombre del Contrato]],Tabla3[],19,FALSE),"#N/A")))</f>
        <v/>
      </c>
      <c r="N611" s="75"/>
      <c r="O611" s="75"/>
      <c r="P611" s="75"/>
      <c r="Q611" s="75"/>
      <c r="R611" s="75"/>
      <c r="S611" s="75"/>
      <c r="T611" s="75"/>
      <c r="U611" s="75"/>
      <c r="V611" s="75"/>
      <c r="W611" s="75"/>
      <c r="X611" s="75"/>
      <c r="Y611" s="75"/>
      <c r="Z611" s="75"/>
      <c r="AA611" s="75"/>
      <c r="AB611" s="75"/>
      <c r="AC611" s="75"/>
      <c r="AD611" s="75" t="str">
        <f>IF(SUM(Tabla1[[#This Row],[Primera Infancia]:[Adulto Mayor]])=0,"",SUM(Tabla1[[#This Row],[Primera Infancia]:[Adulto Mayor]]))</f>
        <v/>
      </c>
      <c r="AE611" s="75"/>
      <c r="AF611" s="75"/>
      <c r="AG611" s="10"/>
      <c r="AH611" s="10"/>
      <c r="AI611" s="88"/>
      <c r="AJ611" s="88"/>
      <c r="AK611" s="88"/>
      <c r="AL611" s="88"/>
      <c r="AM611" s="88"/>
      <c r="AN611" s="75"/>
      <c r="AO611" s="89"/>
      <c r="AP611" s="93"/>
      <c r="AQ611" s="84"/>
    </row>
    <row r="612" spans="2:43" ht="39.950000000000003" customHeight="1" thickTop="1" thickBot="1" x14ac:dyDescent="0.3">
      <c r="B612" s="78"/>
      <c r="C612" s="75"/>
      <c r="D612" s="75"/>
      <c r="E612" s="75"/>
      <c r="F612" s="10" t="str">
        <f>IF(Tabla1[[#This Row],[Nombre del Contrato]]="","",IF(VLOOKUP(Tabla1[[#This Row],[Nombre del Contrato]],Tabla3[],31,FALSE)="","#N/A",IFERROR(VLOOKUP(Tabla1[[#This Row],[Nombre del Contrato]],Tabla3[],31,FALSE),"#N/A")))</f>
        <v/>
      </c>
      <c r="G612" s="10" t="str">
        <f>IF(Tabla1[[#This Row],[Nombre del Contrato]]="","",IF(VLOOKUP(Tabla1[[#This Row],[Nombre del Contrato]],Tabla3[],20,FALSE)="","#N/A",IFERROR(VLOOKUP(Tabla1[[#This Row],[Nombre del Contrato]],Tabla3[],20,FALSE),"#N/A")))</f>
        <v/>
      </c>
      <c r="H612" s="47" t="str">
        <f>IF(Tabla1[[#This Row],[Nombre del Contrato]]="","",IF(VLOOKUP(Tabla1[[#This Row],[Nombre del Contrato]],Tabla3[],22,FALSE)="","#N/A",IFERROR(VLOOKUP(Tabla1[[#This Row],[Nombre del Contrato]],Tabla3[],22,FALSE),"#N/A")))</f>
        <v/>
      </c>
      <c r="I612" s="81"/>
      <c r="J612" s="81"/>
      <c r="K612" s="75"/>
      <c r="L612" s="10" t="str">
        <f>IF(Tabla1[[#This Row],[Nombre del Contrato]]="","",IF(VLOOKUP(Tabla1[[#This Row],[Nombre del Contrato]],Tabla3[],6,FALSE)="","#N/A",IFERROR(VLOOKUP(Tabla1[[#This Row],[Nombre del Contrato]],Tabla3[],6,FALSE),"#N/A")))</f>
        <v/>
      </c>
      <c r="M612" s="55" t="str">
        <f>IF(Tabla1[[#This Row],[Nombre del Contrato]]="","",IF(VLOOKUP(Tabla1[[#This Row],[Nombre del Contrato]],Tabla3[],19,FALSE)="","#N/A",IFERROR(VLOOKUP(Tabla1[[#This Row],[Nombre del Contrato]],Tabla3[],19,FALSE),"#N/A")))</f>
        <v/>
      </c>
      <c r="N612" s="75"/>
      <c r="O612" s="75"/>
      <c r="P612" s="75"/>
      <c r="Q612" s="75"/>
      <c r="R612" s="75"/>
      <c r="S612" s="75"/>
      <c r="T612" s="75"/>
      <c r="U612" s="75"/>
      <c r="V612" s="75"/>
      <c r="W612" s="75"/>
      <c r="X612" s="75"/>
      <c r="Y612" s="75"/>
      <c r="Z612" s="75"/>
      <c r="AA612" s="75"/>
      <c r="AB612" s="75"/>
      <c r="AC612" s="75"/>
      <c r="AD612" s="75" t="str">
        <f>IF(SUM(Tabla1[[#This Row],[Primera Infancia]:[Adulto Mayor]])=0,"",SUM(Tabla1[[#This Row],[Primera Infancia]:[Adulto Mayor]]))</f>
        <v/>
      </c>
      <c r="AE612" s="75"/>
      <c r="AF612" s="75"/>
      <c r="AG612" s="10"/>
      <c r="AH612" s="10"/>
      <c r="AI612" s="88"/>
      <c r="AJ612" s="88"/>
      <c r="AK612" s="88"/>
      <c r="AL612" s="88"/>
      <c r="AM612" s="88"/>
      <c r="AN612" s="75"/>
      <c r="AO612" s="89"/>
      <c r="AP612" s="93"/>
      <c r="AQ612" s="84"/>
    </row>
    <row r="613" spans="2:43" ht="39.950000000000003" customHeight="1" thickTop="1" thickBot="1" x14ac:dyDescent="0.3">
      <c r="B613" s="78"/>
      <c r="C613" s="75"/>
      <c r="D613" s="75"/>
      <c r="E613" s="75"/>
      <c r="F613" s="10" t="str">
        <f>IF(Tabla1[[#This Row],[Nombre del Contrato]]="","",IF(VLOOKUP(Tabla1[[#This Row],[Nombre del Contrato]],Tabla3[],31,FALSE)="","#N/A",IFERROR(VLOOKUP(Tabla1[[#This Row],[Nombre del Contrato]],Tabla3[],31,FALSE),"#N/A")))</f>
        <v/>
      </c>
      <c r="G613" s="10" t="str">
        <f>IF(Tabla1[[#This Row],[Nombre del Contrato]]="","",IF(VLOOKUP(Tabla1[[#This Row],[Nombre del Contrato]],Tabla3[],20,FALSE)="","#N/A",IFERROR(VLOOKUP(Tabla1[[#This Row],[Nombre del Contrato]],Tabla3[],20,FALSE),"#N/A")))</f>
        <v/>
      </c>
      <c r="H613" s="47" t="str">
        <f>IF(Tabla1[[#This Row],[Nombre del Contrato]]="","",IF(VLOOKUP(Tabla1[[#This Row],[Nombre del Contrato]],Tabla3[],22,FALSE)="","#N/A",IFERROR(VLOOKUP(Tabla1[[#This Row],[Nombre del Contrato]],Tabla3[],22,FALSE),"#N/A")))</f>
        <v/>
      </c>
      <c r="I613" s="81"/>
      <c r="J613" s="81"/>
      <c r="K613" s="75"/>
      <c r="L613" s="10" t="str">
        <f>IF(Tabla1[[#This Row],[Nombre del Contrato]]="","",IF(VLOOKUP(Tabla1[[#This Row],[Nombre del Contrato]],Tabla3[],6,FALSE)="","#N/A",IFERROR(VLOOKUP(Tabla1[[#This Row],[Nombre del Contrato]],Tabla3[],6,FALSE),"#N/A")))</f>
        <v/>
      </c>
      <c r="M613" s="55" t="str">
        <f>IF(Tabla1[[#This Row],[Nombre del Contrato]]="","",IF(VLOOKUP(Tabla1[[#This Row],[Nombre del Contrato]],Tabla3[],19,FALSE)="","#N/A",IFERROR(VLOOKUP(Tabla1[[#This Row],[Nombre del Contrato]],Tabla3[],19,FALSE),"#N/A")))</f>
        <v/>
      </c>
      <c r="N613" s="75"/>
      <c r="O613" s="75"/>
      <c r="P613" s="75"/>
      <c r="Q613" s="75"/>
      <c r="R613" s="75"/>
      <c r="S613" s="75"/>
      <c r="T613" s="75"/>
      <c r="U613" s="75"/>
      <c r="V613" s="75"/>
      <c r="W613" s="75"/>
      <c r="X613" s="75"/>
      <c r="Y613" s="75"/>
      <c r="Z613" s="75"/>
      <c r="AA613" s="75"/>
      <c r="AB613" s="75"/>
      <c r="AC613" s="75"/>
      <c r="AD613" s="75" t="str">
        <f>IF(SUM(Tabla1[[#This Row],[Primera Infancia]:[Adulto Mayor]])=0,"",SUM(Tabla1[[#This Row],[Primera Infancia]:[Adulto Mayor]]))</f>
        <v/>
      </c>
      <c r="AE613" s="75"/>
      <c r="AF613" s="75"/>
      <c r="AG613" s="10"/>
      <c r="AH613" s="10"/>
      <c r="AI613" s="88"/>
      <c r="AJ613" s="88"/>
      <c r="AK613" s="88"/>
      <c r="AL613" s="88"/>
      <c r="AM613" s="88"/>
      <c r="AN613" s="75"/>
      <c r="AO613" s="89"/>
      <c r="AP613" s="93"/>
      <c r="AQ613" s="84"/>
    </row>
    <row r="614" spans="2:43" ht="39.950000000000003" customHeight="1" thickTop="1" thickBot="1" x14ac:dyDescent="0.3">
      <c r="B614" s="78"/>
      <c r="C614" s="75"/>
      <c r="D614" s="75"/>
      <c r="E614" s="75"/>
      <c r="F614" s="10" t="str">
        <f>IF(Tabla1[[#This Row],[Nombre del Contrato]]="","",IF(VLOOKUP(Tabla1[[#This Row],[Nombre del Contrato]],Tabla3[],31,FALSE)="","#N/A",IFERROR(VLOOKUP(Tabla1[[#This Row],[Nombre del Contrato]],Tabla3[],31,FALSE),"#N/A")))</f>
        <v/>
      </c>
      <c r="G614" s="10" t="str">
        <f>IF(Tabla1[[#This Row],[Nombre del Contrato]]="","",IF(VLOOKUP(Tabla1[[#This Row],[Nombre del Contrato]],Tabla3[],20,FALSE)="","#N/A",IFERROR(VLOOKUP(Tabla1[[#This Row],[Nombre del Contrato]],Tabla3[],20,FALSE),"#N/A")))</f>
        <v/>
      </c>
      <c r="H614" s="47" t="str">
        <f>IF(Tabla1[[#This Row],[Nombre del Contrato]]="","",IF(VLOOKUP(Tabla1[[#This Row],[Nombre del Contrato]],Tabla3[],22,FALSE)="","#N/A",IFERROR(VLOOKUP(Tabla1[[#This Row],[Nombre del Contrato]],Tabla3[],22,FALSE),"#N/A")))</f>
        <v/>
      </c>
      <c r="I614" s="81"/>
      <c r="J614" s="81"/>
      <c r="K614" s="75"/>
      <c r="L614" s="10" t="str">
        <f>IF(Tabla1[[#This Row],[Nombre del Contrato]]="","",IF(VLOOKUP(Tabla1[[#This Row],[Nombre del Contrato]],Tabla3[],6,FALSE)="","#N/A",IFERROR(VLOOKUP(Tabla1[[#This Row],[Nombre del Contrato]],Tabla3[],6,FALSE),"#N/A")))</f>
        <v/>
      </c>
      <c r="M614" s="55" t="str">
        <f>IF(Tabla1[[#This Row],[Nombre del Contrato]]="","",IF(VLOOKUP(Tabla1[[#This Row],[Nombre del Contrato]],Tabla3[],19,FALSE)="","#N/A",IFERROR(VLOOKUP(Tabla1[[#This Row],[Nombre del Contrato]],Tabla3[],19,FALSE),"#N/A")))</f>
        <v/>
      </c>
      <c r="N614" s="75"/>
      <c r="O614" s="75"/>
      <c r="P614" s="75"/>
      <c r="Q614" s="75"/>
      <c r="R614" s="75"/>
      <c r="S614" s="75"/>
      <c r="T614" s="75"/>
      <c r="U614" s="75"/>
      <c r="V614" s="75"/>
      <c r="W614" s="75"/>
      <c r="X614" s="75"/>
      <c r="Y614" s="75"/>
      <c r="Z614" s="75"/>
      <c r="AA614" s="75"/>
      <c r="AB614" s="75"/>
      <c r="AC614" s="75"/>
      <c r="AD614" s="75" t="str">
        <f>IF(SUM(Tabla1[[#This Row],[Primera Infancia]:[Adulto Mayor]])=0,"",SUM(Tabla1[[#This Row],[Primera Infancia]:[Adulto Mayor]]))</f>
        <v/>
      </c>
      <c r="AE614" s="75"/>
      <c r="AF614" s="75"/>
      <c r="AG614" s="10"/>
      <c r="AH614" s="10"/>
      <c r="AI614" s="88"/>
      <c r="AJ614" s="88"/>
      <c r="AK614" s="88"/>
      <c r="AL614" s="88"/>
      <c r="AM614" s="88"/>
      <c r="AN614" s="75"/>
      <c r="AO614" s="89"/>
      <c r="AP614" s="93"/>
      <c r="AQ614" s="84"/>
    </row>
    <row r="615" spans="2:43" ht="39.950000000000003" customHeight="1" thickTop="1" thickBot="1" x14ac:dyDescent="0.3">
      <c r="B615" s="78"/>
      <c r="C615" s="75"/>
      <c r="D615" s="75"/>
      <c r="E615" s="75"/>
      <c r="F615" s="10" t="str">
        <f>IF(Tabla1[[#This Row],[Nombre del Contrato]]="","",IF(VLOOKUP(Tabla1[[#This Row],[Nombre del Contrato]],Tabla3[],31,FALSE)="","#N/A",IFERROR(VLOOKUP(Tabla1[[#This Row],[Nombre del Contrato]],Tabla3[],31,FALSE),"#N/A")))</f>
        <v/>
      </c>
      <c r="G615" s="10" t="str">
        <f>IF(Tabla1[[#This Row],[Nombre del Contrato]]="","",IF(VLOOKUP(Tabla1[[#This Row],[Nombre del Contrato]],Tabla3[],20,FALSE)="","#N/A",IFERROR(VLOOKUP(Tabla1[[#This Row],[Nombre del Contrato]],Tabla3[],20,FALSE),"#N/A")))</f>
        <v/>
      </c>
      <c r="H615" s="47" t="str">
        <f>IF(Tabla1[[#This Row],[Nombre del Contrato]]="","",IF(VLOOKUP(Tabla1[[#This Row],[Nombre del Contrato]],Tabla3[],22,FALSE)="","#N/A",IFERROR(VLOOKUP(Tabla1[[#This Row],[Nombre del Contrato]],Tabla3[],22,FALSE),"#N/A")))</f>
        <v/>
      </c>
      <c r="I615" s="81"/>
      <c r="J615" s="81"/>
      <c r="K615" s="75"/>
      <c r="L615" s="10" t="str">
        <f>IF(Tabla1[[#This Row],[Nombre del Contrato]]="","",IF(VLOOKUP(Tabla1[[#This Row],[Nombre del Contrato]],Tabla3[],6,FALSE)="","#N/A",IFERROR(VLOOKUP(Tabla1[[#This Row],[Nombre del Contrato]],Tabla3[],6,FALSE),"#N/A")))</f>
        <v/>
      </c>
      <c r="M615" s="55" t="str">
        <f>IF(Tabla1[[#This Row],[Nombre del Contrato]]="","",IF(VLOOKUP(Tabla1[[#This Row],[Nombre del Contrato]],Tabla3[],19,FALSE)="","#N/A",IFERROR(VLOOKUP(Tabla1[[#This Row],[Nombre del Contrato]],Tabla3[],19,FALSE),"#N/A")))</f>
        <v/>
      </c>
      <c r="N615" s="75"/>
      <c r="O615" s="75"/>
      <c r="P615" s="75"/>
      <c r="Q615" s="75"/>
      <c r="R615" s="75"/>
      <c r="S615" s="75"/>
      <c r="T615" s="75"/>
      <c r="U615" s="75"/>
      <c r="V615" s="75"/>
      <c r="W615" s="75"/>
      <c r="X615" s="75"/>
      <c r="Y615" s="75"/>
      <c r="Z615" s="75"/>
      <c r="AA615" s="75"/>
      <c r="AB615" s="75"/>
      <c r="AC615" s="75"/>
      <c r="AD615" s="75" t="str">
        <f>IF(SUM(Tabla1[[#This Row],[Primera Infancia]:[Adulto Mayor]])=0,"",SUM(Tabla1[[#This Row],[Primera Infancia]:[Adulto Mayor]]))</f>
        <v/>
      </c>
      <c r="AE615" s="75"/>
      <c r="AF615" s="75"/>
      <c r="AG615" s="10"/>
      <c r="AH615" s="10"/>
      <c r="AI615" s="88"/>
      <c r="AJ615" s="88"/>
      <c r="AK615" s="88"/>
      <c r="AL615" s="88"/>
      <c r="AM615" s="88"/>
      <c r="AN615" s="75"/>
      <c r="AO615" s="89"/>
      <c r="AP615" s="93"/>
      <c r="AQ615" s="84"/>
    </row>
    <row r="616" spans="2:43" ht="39.950000000000003" customHeight="1" thickTop="1" thickBot="1" x14ac:dyDescent="0.3">
      <c r="B616" s="78"/>
      <c r="C616" s="75"/>
      <c r="D616" s="75"/>
      <c r="E616" s="75"/>
      <c r="F616" s="10" t="str">
        <f>IF(Tabla1[[#This Row],[Nombre del Contrato]]="","",IF(VLOOKUP(Tabla1[[#This Row],[Nombre del Contrato]],Tabla3[],31,FALSE)="","#N/A",IFERROR(VLOOKUP(Tabla1[[#This Row],[Nombre del Contrato]],Tabla3[],31,FALSE),"#N/A")))</f>
        <v/>
      </c>
      <c r="G616" s="10" t="str">
        <f>IF(Tabla1[[#This Row],[Nombre del Contrato]]="","",IF(VLOOKUP(Tabla1[[#This Row],[Nombre del Contrato]],Tabla3[],20,FALSE)="","#N/A",IFERROR(VLOOKUP(Tabla1[[#This Row],[Nombre del Contrato]],Tabla3[],20,FALSE),"#N/A")))</f>
        <v/>
      </c>
      <c r="H616" s="47" t="str">
        <f>IF(Tabla1[[#This Row],[Nombre del Contrato]]="","",IF(VLOOKUP(Tabla1[[#This Row],[Nombre del Contrato]],Tabla3[],22,FALSE)="","#N/A",IFERROR(VLOOKUP(Tabla1[[#This Row],[Nombre del Contrato]],Tabla3[],22,FALSE),"#N/A")))</f>
        <v/>
      </c>
      <c r="I616" s="81"/>
      <c r="J616" s="81"/>
      <c r="K616" s="75"/>
      <c r="L616" s="10" t="str">
        <f>IF(Tabla1[[#This Row],[Nombre del Contrato]]="","",IF(VLOOKUP(Tabla1[[#This Row],[Nombre del Contrato]],Tabla3[],6,FALSE)="","#N/A",IFERROR(VLOOKUP(Tabla1[[#This Row],[Nombre del Contrato]],Tabla3[],6,FALSE),"#N/A")))</f>
        <v/>
      </c>
      <c r="M616" s="55" t="str">
        <f>IF(Tabla1[[#This Row],[Nombre del Contrato]]="","",IF(VLOOKUP(Tabla1[[#This Row],[Nombre del Contrato]],Tabla3[],19,FALSE)="","#N/A",IFERROR(VLOOKUP(Tabla1[[#This Row],[Nombre del Contrato]],Tabla3[],19,FALSE),"#N/A")))</f>
        <v/>
      </c>
      <c r="N616" s="75"/>
      <c r="O616" s="75"/>
      <c r="P616" s="75"/>
      <c r="Q616" s="75"/>
      <c r="R616" s="75"/>
      <c r="S616" s="75"/>
      <c r="T616" s="75"/>
      <c r="U616" s="75"/>
      <c r="V616" s="75"/>
      <c r="W616" s="75"/>
      <c r="X616" s="75"/>
      <c r="Y616" s="75"/>
      <c r="Z616" s="75"/>
      <c r="AA616" s="75"/>
      <c r="AB616" s="75"/>
      <c r="AC616" s="75"/>
      <c r="AD616" s="75" t="str">
        <f>IF(SUM(Tabla1[[#This Row],[Primera Infancia]:[Adulto Mayor]])=0,"",SUM(Tabla1[[#This Row],[Primera Infancia]:[Adulto Mayor]]))</f>
        <v/>
      </c>
      <c r="AE616" s="75"/>
      <c r="AF616" s="75"/>
      <c r="AG616" s="10"/>
      <c r="AH616" s="10"/>
      <c r="AI616" s="88"/>
      <c r="AJ616" s="88"/>
      <c r="AK616" s="88"/>
      <c r="AL616" s="88"/>
      <c r="AM616" s="88"/>
      <c r="AN616" s="75"/>
      <c r="AO616" s="89"/>
      <c r="AP616" s="93"/>
      <c r="AQ616" s="84"/>
    </row>
    <row r="617" spans="2:43" ht="39.950000000000003" customHeight="1" thickTop="1" thickBot="1" x14ac:dyDescent="0.3">
      <c r="B617" s="78"/>
      <c r="C617" s="75"/>
      <c r="D617" s="75"/>
      <c r="E617" s="75"/>
      <c r="F617" s="10" t="str">
        <f>IF(Tabla1[[#This Row],[Nombre del Contrato]]="","",IF(VLOOKUP(Tabla1[[#This Row],[Nombre del Contrato]],Tabla3[],31,FALSE)="","#N/A",IFERROR(VLOOKUP(Tabla1[[#This Row],[Nombre del Contrato]],Tabla3[],31,FALSE),"#N/A")))</f>
        <v/>
      </c>
      <c r="G617" s="10" t="str">
        <f>IF(Tabla1[[#This Row],[Nombre del Contrato]]="","",IF(VLOOKUP(Tabla1[[#This Row],[Nombre del Contrato]],Tabla3[],20,FALSE)="","#N/A",IFERROR(VLOOKUP(Tabla1[[#This Row],[Nombre del Contrato]],Tabla3[],20,FALSE),"#N/A")))</f>
        <v/>
      </c>
      <c r="H617" s="47" t="str">
        <f>IF(Tabla1[[#This Row],[Nombre del Contrato]]="","",IF(VLOOKUP(Tabla1[[#This Row],[Nombre del Contrato]],Tabla3[],22,FALSE)="","#N/A",IFERROR(VLOOKUP(Tabla1[[#This Row],[Nombre del Contrato]],Tabla3[],22,FALSE),"#N/A")))</f>
        <v/>
      </c>
      <c r="I617" s="81"/>
      <c r="J617" s="81"/>
      <c r="K617" s="75"/>
      <c r="L617" s="10" t="str">
        <f>IF(Tabla1[[#This Row],[Nombre del Contrato]]="","",IF(VLOOKUP(Tabla1[[#This Row],[Nombre del Contrato]],Tabla3[],6,FALSE)="","#N/A",IFERROR(VLOOKUP(Tabla1[[#This Row],[Nombre del Contrato]],Tabla3[],6,FALSE),"#N/A")))</f>
        <v/>
      </c>
      <c r="M617" s="55" t="str">
        <f>IF(Tabla1[[#This Row],[Nombre del Contrato]]="","",IF(VLOOKUP(Tabla1[[#This Row],[Nombre del Contrato]],Tabla3[],19,FALSE)="","#N/A",IFERROR(VLOOKUP(Tabla1[[#This Row],[Nombre del Contrato]],Tabla3[],19,FALSE),"#N/A")))</f>
        <v/>
      </c>
      <c r="N617" s="75"/>
      <c r="O617" s="75"/>
      <c r="P617" s="75"/>
      <c r="Q617" s="75"/>
      <c r="R617" s="75"/>
      <c r="S617" s="75"/>
      <c r="T617" s="75"/>
      <c r="U617" s="75"/>
      <c r="V617" s="75"/>
      <c r="W617" s="75"/>
      <c r="X617" s="75"/>
      <c r="Y617" s="75"/>
      <c r="Z617" s="75"/>
      <c r="AA617" s="75"/>
      <c r="AB617" s="75"/>
      <c r="AC617" s="75"/>
      <c r="AD617" s="75" t="str">
        <f>IF(SUM(Tabla1[[#This Row],[Primera Infancia]:[Adulto Mayor]])=0,"",SUM(Tabla1[[#This Row],[Primera Infancia]:[Adulto Mayor]]))</f>
        <v/>
      </c>
      <c r="AE617" s="75"/>
      <c r="AF617" s="75"/>
      <c r="AG617" s="10"/>
      <c r="AH617" s="10"/>
      <c r="AI617" s="88"/>
      <c r="AJ617" s="88"/>
      <c r="AK617" s="88"/>
      <c r="AL617" s="88"/>
      <c r="AM617" s="88"/>
      <c r="AN617" s="75"/>
      <c r="AO617" s="89"/>
      <c r="AP617" s="93"/>
      <c r="AQ617" s="84"/>
    </row>
    <row r="618" spans="2:43" ht="39.950000000000003" customHeight="1" thickTop="1" thickBot="1" x14ac:dyDescent="0.3">
      <c r="B618" s="78"/>
      <c r="C618" s="75"/>
      <c r="D618" s="75"/>
      <c r="E618" s="75"/>
      <c r="F618" s="10" t="str">
        <f>IF(Tabla1[[#This Row],[Nombre del Contrato]]="","",IF(VLOOKUP(Tabla1[[#This Row],[Nombre del Contrato]],Tabla3[],31,FALSE)="","#N/A",IFERROR(VLOOKUP(Tabla1[[#This Row],[Nombre del Contrato]],Tabla3[],31,FALSE),"#N/A")))</f>
        <v/>
      </c>
      <c r="G618" s="10" t="str">
        <f>IF(Tabla1[[#This Row],[Nombre del Contrato]]="","",IF(VLOOKUP(Tabla1[[#This Row],[Nombre del Contrato]],Tabla3[],20,FALSE)="","#N/A",IFERROR(VLOOKUP(Tabla1[[#This Row],[Nombre del Contrato]],Tabla3[],20,FALSE),"#N/A")))</f>
        <v/>
      </c>
      <c r="H618" s="47" t="str">
        <f>IF(Tabla1[[#This Row],[Nombre del Contrato]]="","",IF(VLOOKUP(Tabla1[[#This Row],[Nombre del Contrato]],Tabla3[],22,FALSE)="","#N/A",IFERROR(VLOOKUP(Tabla1[[#This Row],[Nombre del Contrato]],Tabla3[],22,FALSE),"#N/A")))</f>
        <v/>
      </c>
      <c r="I618" s="81"/>
      <c r="J618" s="81"/>
      <c r="K618" s="75"/>
      <c r="L618" s="10" t="str">
        <f>IF(Tabla1[[#This Row],[Nombre del Contrato]]="","",IF(VLOOKUP(Tabla1[[#This Row],[Nombre del Contrato]],Tabla3[],6,FALSE)="","#N/A",IFERROR(VLOOKUP(Tabla1[[#This Row],[Nombre del Contrato]],Tabla3[],6,FALSE),"#N/A")))</f>
        <v/>
      </c>
      <c r="M618" s="55" t="str">
        <f>IF(Tabla1[[#This Row],[Nombre del Contrato]]="","",IF(VLOOKUP(Tabla1[[#This Row],[Nombre del Contrato]],Tabla3[],19,FALSE)="","#N/A",IFERROR(VLOOKUP(Tabla1[[#This Row],[Nombre del Contrato]],Tabla3[],19,FALSE),"#N/A")))</f>
        <v/>
      </c>
      <c r="N618" s="75"/>
      <c r="O618" s="75"/>
      <c r="P618" s="75"/>
      <c r="Q618" s="75"/>
      <c r="R618" s="75"/>
      <c r="S618" s="75"/>
      <c r="T618" s="75"/>
      <c r="U618" s="75"/>
      <c r="V618" s="75"/>
      <c r="W618" s="75"/>
      <c r="X618" s="75"/>
      <c r="Y618" s="75"/>
      <c r="Z618" s="75"/>
      <c r="AA618" s="75"/>
      <c r="AB618" s="75"/>
      <c r="AC618" s="75"/>
      <c r="AD618" s="75" t="str">
        <f>IF(SUM(Tabla1[[#This Row],[Primera Infancia]:[Adulto Mayor]])=0,"",SUM(Tabla1[[#This Row],[Primera Infancia]:[Adulto Mayor]]))</f>
        <v/>
      </c>
      <c r="AE618" s="75"/>
      <c r="AF618" s="75"/>
      <c r="AG618" s="10"/>
      <c r="AH618" s="10"/>
      <c r="AI618" s="88"/>
      <c r="AJ618" s="88"/>
      <c r="AK618" s="88"/>
      <c r="AL618" s="88"/>
      <c r="AM618" s="88"/>
      <c r="AN618" s="75"/>
      <c r="AO618" s="89"/>
      <c r="AP618" s="93"/>
      <c r="AQ618" s="84"/>
    </row>
    <row r="619" spans="2:43" ht="39.950000000000003" customHeight="1" thickTop="1" thickBot="1" x14ac:dyDescent="0.3">
      <c r="B619" s="78"/>
      <c r="C619" s="75"/>
      <c r="D619" s="75"/>
      <c r="E619" s="75"/>
      <c r="F619" s="10" t="str">
        <f>IF(Tabla1[[#This Row],[Nombre del Contrato]]="","",IF(VLOOKUP(Tabla1[[#This Row],[Nombre del Contrato]],Tabla3[],31,FALSE)="","#N/A",IFERROR(VLOOKUP(Tabla1[[#This Row],[Nombre del Contrato]],Tabla3[],31,FALSE),"#N/A")))</f>
        <v/>
      </c>
      <c r="G619" s="10" t="str">
        <f>IF(Tabla1[[#This Row],[Nombre del Contrato]]="","",IF(VLOOKUP(Tabla1[[#This Row],[Nombre del Contrato]],Tabla3[],20,FALSE)="","#N/A",IFERROR(VLOOKUP(Tabla1[[#This Row],[Nombre del Contrato]],Tabla3[],20,FALSE),"#N/A")))</f>
        <v/>
      </c>
      <c r="H619" s="47" t="str">
        <f>IF(Tabla1[[#This Row],[Nombre del Contrato]]="","",IF(VLOOKUP(Tabla1[[#This Row],[Nombre del Contrato]],Tabla3[],22,FALSE)="","#N/A",IFERROR(VLOOKUP(Tabla1[[#This Row],[Nombre del Contrato]],Tabla3[],22,FALSE),"#N/A")))</f>
        <v/>
      </c>
      <c r="I619" s="81"/>
      <c r="J619" s="81"/>
      <c r="K619" s="75"/>
      <c r="L619" s="10" t="str">
        <f>IF(Tabla1[[#This Row],[Nombre del Contrato]]="","",IF(VLOOKUP(Tabla1[[#This Row],[Nombre del Contrato]],Tabla3[],6,FALSE)="","#N/A",IFERROR(VLOOKUP(Tabla1[[#This Row],[Nombre del Contrato]],Tabla3[],6,FALSE),"#N/A")))</f>
        <v/>
      </c>
      <c r="M619" s="55" t="str">
        <f>IF(Tabla1[[#This Row],[Nombre del Contrato]]="","",IF(VLOOKUP(Tabla1[[#This Row],[Nombre del Contrato]],Tabla3[],19,FALSE)="","#N/A",IFERROR(VLOOKUP(Tabla1[[#This Row],[Nombre del Contrato]],Tabla3[],19,FALSE),"#N/A")))</f>
        <v/>
      </c>
      <c r="N619" s="75"/>
      <c r="O619" s="75"/>
      <c r="P619" s="75"/>
      <c r="Q619" s="75"/>
      <c r="R619" s="75"/>
      <c r="S619" s="75"/>
      <c r="T619" s="75"/>
      <c r="U619" s="75"/>
      <c r="V619" s="75"/>
      <c r="W619" s="75"/>
      <c r="X619" s="75"/>
      <c r="Y619" s="75"/>
      <c r="Z619" s="75"/>
      <c r="AA619" s="75"/>
      <c r="AB619" s="75"/>
      <c r="AC619" s="75"/>
      <c r="AD619" s="75" t="str">
        <f>IF(SUM(Tabla1[[#This Row],[Primera Infancia]:[Adulto Mayor]])=0,"",SUM(Tabla1[[#This Row],[Primera Infancia]:[Adulto Mayor]]))</f>
        <v/>
      </c>
      <c r="AE619" s="75"/>
      <c r="AF619" s="75"/>
      <c r="AG619" s="10"/>
      <c r="AH619" s="10"/>
      <c r="AI619" s="88"/>
      <c r="AJ619" s="88"/>
      <c r="AK619" s="88"/>
      <c r="AL619" s="88"/>
      <c r="AM619" s="88"/>
      <c r="AN619" s="75"/>
      <c r="AO619" s="89"/>
      <c r="AP619" s="93"/>
      <c r="AQ619" s="84"/>
    </row>
    <row r="620" spans="2:43" ht="39.950000000000003" customHeight="1" thickTop="1" thickBot="1" x14ac:dyDescent="0.3">
      <c r="B620" s="78"/>
      <c r="C620" s="75"/>
      <c r="D620" s="75"/>
      <c r="E620" s="75"/>
      <c r="F620" s="10" t="str">
        <f>IF(Tabla1[[#This Row],[Nombre del Contrato]]="","",IF(VLOOKUP(Tabla1[[#This Row],[Nombre del Contrato]],Tabla3[],31,FALSE)="","#N/A",IFERROR(VLOOKUP(Tabla1[[#This Row],[Nombre del Contrato]],Tabla3[],31,FALSE),"#N/A")))</f>
        <v/>
      </c>
      <c r="G620" s="10" t="str">
        <f>IF(Tabla1[[#This Row],[Nombre del Contrato]]="","",IF(VLOOKUP(Tabla1[[#This Row],[Nombre del Contrato]],Tabla3[],20,FALSE)="","#N/A",IFERROR(VLOOKUP(Tabla1[[#This Row],[Nombre del Contrato]],Tabla3[],20,FALSE),"#N/A")))</f>
        <v/>
      </c>
      <c r="H620" s="47" t="str">
        <f>IF(Tabla1[[#This Row],[Nombre del Contrato]]="","",IF(VLOOKUP(Tabla1[[#This Row],[Nombre del Contrato]],Tabla3[],22,FALSE)="","#N/A",IFERROR(VLOOKUP(Tabla1[[#This Row],[Nombre del Contrato]],Tabla3[],22,FALSE),"#N/A")))</f>
        <v/>
      </c>
      <c r="I620" s="81"/>
      <c r="J620" s="81"/>
      <c r="K620" s="75"/>
      <c r="L620" s="10" t="str">
        <f>IF(Tabla1[[#This Row],[Nombre del Contrato]]="","",IF(VLOOKUP(Tabla1[[#This Row],[Nombre del Contrato]],Tabla3[],6,FALSE)="","#N/A",IFERROR(VLOOKUP(Tabla1[[#This Row],[Nombre del Contrato]],Tabla3[],6,FALSE),"#N/A")))</f>
        <v/>
      </c>
      <c r="M620" s="55" t="str">
        <f>IF(Tabla1[[#This Row],[Nombre del Contrato]]="","",IF(VLOOKUP(Tabla1[[#This Row],[Nombre del Contrato]],Tabla3[],19,FALSE)="","#N/A",IFERROR(VLOOKUP(Tabla1[[#This Row],[Nombre del Contrato]],Tabla3[],19,FALSE),"#N/A")))</f>
        <v/>
      </c>
      <c r="N620" s="75"/>
      <c r="O620" s="75"/>
      <c r="P620" s="75"/>
      <c r="Q620" s="75"/>
      <c r="R620" s="75"/>
      <c r="S620" s="75"/>
      <c r="T620" s="75"/>
      <c r="U620" s="75"/>
      <c r="V620" s="75"/>
      <c r="W620" s="75"/>
      <c r="X620" s="75"/>
      <c r="Y620" s="75"/>
      <c r="Z620" s="75"/>
      <c r="AA620" s="75"/>
      <c r="AB620" s="75"/>
      <c r="AC620" s="75"/>
      <c r="AD620" s="75" t="str">
        <f>IF(SUM(Tabla1[[#This Row],[Primera Infancia]:[Adulto Mayor]])=0,"",SUM(Tabla1[[#This Row],[Primera Infancia]:[Adulto Mayor]]))</f>
        <v/>
      </c>
      <c r="AE620" s="75"/>
      <c r="AF620" s="75"/>
      <c r="AG620" s="10"/>
      <c r="AH620" s="10"/>
      <c r="AI620" s="88"/>
      <c r="AJ620" s="88"/>
      <c r="AK620" s="88"/>
      <c r="AL620" s="88"/>
      <c r="AM620" s="88"/>
      <c r="AN620" s="75"/>
      <c r="AO620" s="89"/>
      <c r="AP620" s="93"/>
      <c r="AQ620" s="84"/>
    </row>
    <row r="621" spans="2:43" ht="39.950000000000003" customHeight="1" thickTop="1" thickBot="1" x14ac:dyDescent="0.3">
      <c r="B621" s="78"/>
      <c r="C621" s="75"/>
      <c r="D621" s="75"/>
      <c r="E621" s="75"/>
      <c r="F621" s="10" t="str">
        <f>IF(Tabla1[[#This Row],[Nombre del Contrato]]="","",IF(VLOOKUP(Tabla1[[#This Row],[Nombre del Contrato]],Tabla3[],31,FALSE)="","#N/A",IFERROR(VLOOKUP(Tabla1[[#This Row],[Nombre del Contrato]],Tabla3[],31,FALSE),"#N/A")))</f>
        <v/>
      </c>
      <c r="G621" s="10" t="str">
        <f>IF(Tabla1[[#This Row],[Nombre del Contrato]]="","",IF(VLOOKUP(Tabla1[[#This Row],[Nombre del Contrato]],Tabla3[],20,FALSE)="","#N/A",IFERROR(VLOOKUP(Tabla1[[#This Row],[Nombre del Contrato]],Tabla3[],20,FALSE),"#N/A")))</f>
        <v/>
      </c>
      <c r="H621" s="47" t="str">
        <f>IF(Tabla1[[#This Row],[Nombre del Contrato]]="","",IF(VLOOKUP(Tabla1[[#This Row],[Nombre del Contrato]],Tabla3[],22,FALSE)="","#N/A",IFERROR(VLOOKUP(Tabla1[[#This Row],[Nombre del Contrato]],Tabla3[],22,FALSE),"#N/A")))</f>
        <v/>
      </c>
      <c r="I621" s="81"/>
      <c r="J621" s="81"/>
      <c r="K621" s="75"/>
      <c r="L621" s="10" t="str">
        <f>IF(Tabla1[[#This Row],[Nombre del Contrato]]="","",IF(VLOOKUP(Tabla1[[#This Row],[Nombre del Contrato]],Tabla3[],6,FALSE)="","#N/A",IFERROR(VLOOKUP(Tabla1[[#This Row],[Nombre del Contrato]],Tabla3[],6,FALSE),"#N/A")))</f>
        <v/>
      </c>
      <c r="M621" s="55" t="str">
        <f>IF(Tabla1[[#This Row],[Nombre del Contrato]]="","",IF(VLOOKUP(Tabla1[[#This Row],[Nombre del Contrato]],Tabla3[],19,FALSE)="","#N/A",IFERROR(VLOOKUP(Tabla1[[#This Row],[Nombre del Contrato]],Tabla3[],19,FALSE),"#N/A")))</f>
        <v/>
      </c>
      <c r="N621" s="75"/>
      <c r="O621" s="75"/>
      <c r="P621" s="75"/>
      <c r="Q621" s="75"/>
      <c r="R621" s="75"/>
      <c r="S621" s="75"/>
      <c r="T621" s="75"/>
      <c r="U621" s="75"/>
      <c r="V621" s="75"/>
      <c r="W621" s="75"/>
      <c r="X621" s="75"/>
      <c r="Y621" s="75"/>
      <c r="Z621" s="75"/>
      <c r="AA621" s="75"/>
      <c r="AB621" s="75"/>
      <c r="AC621" s="75"/>
      <c r="AD621" s="75" t="str">
        <f>IF(SUM(Tabla1[[#This Row],[Primera Infancia]:[Adulto Mayor]])=0,"",SUM(Tabla1[[#This Row],[Primera Infancia]:[Adulto Mayor]]))</f>
        <v/>
      </c>
      <c r="AE621" s="75"/>
      <c r="AF621" s="75"/>
      <c r="AG621" s="10"/>
      <c r="AH621" s="10"/>
      <c r="AI621" s="88"/>
      <c r="AJ621" s="88"/>
      <c r="AK621" s="88"/>
      <c r="AL621" s="88"/>
      <c r="AM621" s="88"/>
      <c r="AN621" s="75"/>
      <c r="AO621" s="89"/>
      <c r="AP621" s="93"/>
      <c r="AQ621" s="84"/>
    </row>
    <row r="622" spans="2:43" ht="39.950000000000003" customHeight="1" thickTop="1" thickBot="1" x14ac:dyDescent="0.3">
      <c r="B622" s="78"/>
      <c r="C622" s="75"/>
      <c r="D622" s="75"/>
      <c r="E622" s="75"/>
      <c r="F622" s="10" t="str">
        <f>IF(Tabla1[[#This Row],[Nombre del Contrato]]="","",IF(VLOOKUP(Tabla1[[#This Row],[Nombre del Contrato]],Tabla3[],31,FALSE)="","#N/A",IFERROR(VLOOKUP(Tabla1[[#This Row],[Nombre del Contrato]],Tabla3[],31,FALSE),"#N/A")))</f>
        <v/>
      </c>
      <c r="G622" s="10" t="str">
        <f>IF(Tabla1[[#This Row],[Nombre del Contrato]]="","",IF(VLOOKUP(Tabla1[[#This Row],[Nombre del Contrato]],Tabla3[],20,FALSE)="","#N/A",IFERROR(VLOOKUP(Tabla1[[#This Row],[Nombre del Contrato]],Tabla3[],20,FALSE),"#N/A")))</f>
        <v/>
      </c>
      <c r="H622" s="47" t="str">
        <f>IF(Tabla1[[#This Row],[Nombre del Contrato]]="","",IF(VLOOKUP(Tabla1[[#This Row],[Nombre del Contrato]],Tabla3[],22,FALSE)="","#N/A",IFERROR(VLOOKUP(Tabla1[[#This Row],[Nombre del Contrato]],Tabla3[],22,FALSE),"#N/A")))</f>
        <v/>
      </c>
      <c r="I622" s="81"/>
      <c r="J622" s="81"/>
      <c r="K622" s="75"/>
      <c r="L622" s="10" t="str">
        <f>IF(Tabla1[[#This Row],[Nombre del Contrato]]="","",IF(VLOOKUP(Tabla1[[#This Row],[Nombre del Contrato]],Tabla3[],6,FALSE)="","#N/A",IFERROR(VLOOKUP(Tabla1[[#This Row],[Nombre del Contrato]],Tabla3[],6,FALSE),"#N/A")))</f>
        <v/>
      </c>
      <c r="M622" s="55" t="str">
        <f>IF(Tabla1[[#This Row],[Nombre del Contrato]]="","",IF(VLOOKUP(Tabla1[[#This Row],[Nombre del Contrato]],Tabla3[],19,FALSE)="","#N/A",IFERROR(VLOOKUP(Tabla1[[#This Row],[Nombre del Contrato]],Tabla3[],19,FALSE),"#N/A")))</f>
        <v/>
      </c>
      <c r="N622" s="75"/>
      <c r="O622" s="75"/>
      <c r="P622" s="75"/>
      <c r="Q622" s="75"/>
      <c r="R622" s="75"/>
      <c r="S622" s="75"/>
      <c r="T622" s="75"/>
      <c r="U622" s="75"/>
      <c r="V622" s="75"/>
      <c r="W622" s="75"/>
      <c r="X622" s="75"/>
      <c r="Y622" s="75"/>
      <c r="Z622" s="75"/>
      <c r="AA622" s="75"/>
      <c r="AB622" s="75"/>
      <c r="AC622" s="75"/>
      <c r="AD622" s="75" t="str">
        <f>IF(SUM(Tabla1[[#This Row],[Primera Infancia]:[Adulto Mayor]])=0,"",SUM(Tabla1[[#This Row],[Primera Infancia]:[Adulto Mayor]]))</f>
        <v/>
      </c>
      <c r="AE622" s="75"/>
      <c r="AF622" s="75"/>
      <c r="AG622" s="10"/>
      <c r="AH622" s="10"/>
      <c r="AI622" s="88"/>
      <c r="AJ622" s="88"/>
      <c r="AK622" s="88"/>
      <c r="AL622" s="88"/>
      <c r="AM622" s="88"/>
      <c r="AN622" s="75"/>
      <c r="AO622" s="89"/>
      <c r="AP622" s="93"/>
      <c r="AQ622" s="84"/>
    </row>
    <row r="623" spans="2:43" ht="39.950000000000003" customHeight="1" thickTop="1" thickBot="1" x14ac:dyDescent="0.3">
      <c r="B623" s="78"/>
      <c r="C623" s="75"/>
      <c r="D623" s="75"/>
      <c r="E623" s="75"/>
      <c r="F623" s="10" t="str">
        <f>IF(Tabla1[[#This Row],[Nombre del Contrato]]="","",IF(VLOOKUP(Tabla1[[#This Row],[Nombre del Contrato]],Tabla3[],31,FALSE)="","#N/A",IFERROR(VLOOKUP(Tabla1[[#This Row],[Nombre del Contrato]],Tabla3[],31,FALSE),"#N/A")))</f>
        <v/>
      </c>
      <c r="G623" s="10" t="str">
        <f>IF(Tabla1[[#This Row],[Nombre del Contrato]]="","",IF(VLOOKUP(Tabla1[[#This Row],[Nombre del Contrato]],Tabla3[],20,FALSE)="","#N/A",IFERROR(VLOOKUP(Tabla1[[#This Row],[Nombre del Contrato]],Tabla3[],20,FALSE),"#N/A")))</f>
        <v/>
      </c>
      <c r="H623" s="47" t="str">
        <f>IF(Tabla1[[#This Row],[Nombre del Contrato]]="","",IF(VLOOKUP(Tabla1[[#This Row],[Nombre del Contrato]],Tabla3[],22,FALSE)="","#N/A",IFERROR(VLOOKUP(Tabla1[[#This Row],[Nombre del Contrato]],Tabla3[],22,FALSE),"#N/A")))</f>
        <v/>
      </c>
      <c r="I623" s="81"/>
      <c r="J623" s="81"/>
      <c r="K623" s="75"/>
      <c r="L623" s="10" t="str">
        <f>IF(Tabla1[[#This Row],[Nombre del Contrato]]="","",IF(VLOOKUP(Tabla1[[#This Row],[Nombre del Contrato]],Tabla3[],6,FALSE)="","#N/A",IFERROR(VLOOKUP(Tabla1[[#This Row],[Nombre del Contrato]],Tabla3[],6,FALSE),"#N/A")))</f>
        <v/>
      </c>
      <c r="M623" s="55" t="str">
        <f>IF(Tabla1[[#This Row],[Nombre del Contrato]]="","",IF(VLOOKUP(Tabla1[[#This Row],[Nombre del Contrato]],Tabla3[],19,FALSE)="","#N/A",IFERROR(VLOOKUP(Tabla1[[#This Row],[Nombre del Contrato]],Tabla3[],19,FALSE),"#N/A")))</f>
        <v/>
      </c>
      <c r="N623" s="75"/>
      <c r="O623" s="75"/>
      <c r="P623" s="75"/>
      <c r="Q623" s="75"/>
      <c r="R623" s="75"/>
      <c r="S623" s="75"/>
      <c r="T623" s="75"/>
      <c r="U623" s="75"/>
      <c r="V623" s="75"/>
      <c r="W623" s="75"/>
      <c r="X623" s="75"/>
      <c r="Y623" s="75"/>
      <c r="Z623" s="75"/>
      <c r="AA623" s="75"/>
      <c r="AB623" s="75"/>
      <c r="AC623" s="75"/>
      <c r="AD623" s="75" t="str">
        <f>IF(SUM(Tabla1[[#This Row],[Primera Infancia]:[Adulto Mayor]])=0,"",SUM(Tabla1[[#This Row],[Primera Infancia]:[Adulto Mayor]]))</f>
        <v/>
      </c>
      <c r="AE623" s="75"/>
      <c r="AF623" s="75"/>
      <c r="AG623" s="10"/>
      <c r="AH623" s="10"/>
      <c r="AI623" s="88"/>
      <c r="AJ623" s="88"/>
      <c r="AK623" s="88"/>
      <c r="AL623" s="88"/>
      <c r="AM623" s="88"/>
      <c r="AN623" s="75"/>
      <c r="AO623" s="89"/>
      <c r="AP623" s="93"/>
      <c r="AQ623" s="84"/>
    </row>
    <row r="624" spans="2:43" ht="39.950000000000003" customHeight="1" thickTop="1" thickBot="1" x14ac:dyDescent="0.3">
      <c r="B624" s="78"/>
      <c r="C624" s="75"/>
      <c r="D624" s="75"/>
      <c r="E624" s="75"/>
      <c r="F624" s="10" t="str">
        <f>IF(Tabla1[[#This Row],[Nombre del Contrato]]="","",IF(VLOOKUP(Tabla1[[#This Row],[Nombre del Contrato]],Tabla3[],31,FALSE)="","#N/A",IFERROR(VLOOKUP(Tabla1[[#This Row],[Nombre del Contrato]],Tabla3[],31,FALSE),"#N/A")))</f>
        <v/>
      </c>
      <c r="G624" s="10" t="str">
        <f>IF(Tabla1[[#This Row],[Nombre del Contrato]]="","",IF(VLOOKUP(Tabla1[[#This Row],[Nombre del Contrato]],Tabla3[],20,FALSE)="","#N/A",IFERROR(VLOOKUP(Tabla1[[#This Row],[Nombre del Contrato]],Tabla3[],20,FALSE),"#N/A")))</f>
        <v/>
      </c>
      <c r="H624" s="47" t="str">
        <f>IF(Tabla1[[#This Row],[Nombre del Contrato]]="","",IF(VLOOKUP(Tabla1[[#This Row],[Nombre del Contrato]],Tabla3[],22,FALSE)="","#N/A",IFERROR(VLOOKUP(Tabla1[[#This Row],[Nombre del Contrato]],Tabla3[],22,FALSE),"#N/A")))</f>
        <v/>
      </c>
      <c r="I624" s="81"/>
      <c r="J624" s="81"/>
      <c r="K624" s="75"/>
      <c r="L624" s="10" t="str">
        <f>IF(Tabla1[[#This Row],[Nombre del Contrato]]="","",IF(VLOOKUP(Tabla1[[#This Row],[Nombre del Contrato]],Tabla3[],6,FALSE)="","#N/A",IFERROR(VLOOKUP(Tabla1[[#This Row],[Nombre del Contrato]],Tabla3[],6,FALSE),"#N/A")))</f>
        <v/>
      </c>
      <c r="M624" s="55" t="str">
        <f>IF(Tabla1[[#This Row],[Nombre del Contrato]]="","",IF(VLOOKUP(Tabla1[[#This Row],[Nombre del Contrato]],Tabla3[],19,FALSE)="","#N/A",IFERROR(VLOOKUP(Tabla1[[#This Row],[Nombre del Contrato]],Tabla3[],19,FALSE),"#N/A")))</f>
        <v/>
      </c>
      <c r="N624" s="75"/>
      <c r="O624" s="75"/>
      <c r="P624" s="75"/>
      <c r="Q624" s="75"/>
      <c r="R624" s="75"/>
      <c r="S624" s="75"/>
      <c r="T624" s="75"/>
      <c r="U624" s="75"/>
      <c r="V624" s="75"/>
      <c r="W624" s="75"/>
      <c r="X624" s="75"/>
      <c r="Y624" s="75"/>
      <c r="Z624" s="75"/>
      <c r="AA624" s="75"/>
      <c r="AB624" s="75"/>
      <c r="AC624" s="75"/>
      <c r="AD624" s="75" t="str">
        <f>IF(SUM(Tabla1[[#This Row],[Primera Infancia]:[Adulto Mayor]])=0,"",SUM(Tabla1[[#This Row],[Primera Infancia]:[Adulto Mayor]]))</f>
        <v/>
      </c>
      <c r="AE624" s="75"/>
      <c r="AF624" s="75"/>
      <c r="AG624" s="10"/>
      <c r="AH624" s="10"/>
      <c r="AI624" s="88"/>
      <c r="AJ624" s="88"/>
      <c r="AK624" s="88"/>
      <c r="AL624" s="88"/>
      <c r="AM624" s="88"/>
      <c r="AN624" s="75"/>
      <c r="AO624" s="89"/>
      <c r="AP624" s="93"/>
      <c r="AQ624" s="84"/>
    </row>
    <row r="625" spans="2:43" ht="39.950000000000003" customHeight="1" thickTop="1" thickBot="1" x14ac:dyDescent="0.3">
      <c r="B625" s="78"/>
      <c r="C625" s="75"/>
      <c r="D625" s="75"/>
      <c r="E625" s="75"/>
      <c r="F625" s="10" t="str">
        <f>IF(Tabla1[[#This Row],[Nombre del Contrato]]="","",IF(VLOOKUP(Tabla1[[#This Row],[Nombre del Contrato]],Tabla3[],31,FALSE)="","#N/A",IFERROR(VLOOKUP(Tabla1[[#This Row],[Nombre del Contrato]],Tabla3[],31,FALSE),"#N/A")))</f>
        <v/>
      </c>
      <c r="G625" s="10" t="str">
        <f>IF(Tabla1[[#This Row],[Nombre del Contrato]]="","",IF(VLOOKUP(Tabla1[[#This Row],[Nombre del Contrato]],Tabla3[],20,FALSE)="","#N/A",IFERROR(VLOOKUP(Tabla1[[#This Row],[Nombre del Contrato]],Tabla3[],20,FALSE),"#N/A")))</f>
        <v/>
      </c>
      <c r="H625" s="47" t="str">
        <f>IF(Tabla1[[#This Row],[Nombre del Contrato]]="","",IF(VLOOKUP(Tabla1[[#This Row],[Nombre del Contrato]],Tabla3[],22,FALSE)="","#N/A",IFERROR(VLOOKUP(Tabla1[[#This Row],[Nombre del Contrato]],Tabla3[],22,FALSE),"#N/A")))</f>
        <v/>
      </c>
      <c r="I625" s="81"/>
      <c r="J625" s="81"/>
      <c r="K625" s="75"/>
      <c r="L625" s="10" t="str">
        <f>IF(Tabla1[[#This Row],[Nombre del Contrato]]="","",IF(VLOOKUP(Tabla1[[#This Row],[Nombre del Contrato]],Tabla3[],6,FALSE)="","#N/A",IFERROR(VLOOKUP(Tabla1[[#This Row],[Nombre del Contrato]],Tabla3[],6,FALSE),"#N/A")))</f>
        <v/>
      </c>
      <c r="M625" s="55" t="str">
        <f>IF(Tabla1[[#This Row],[Nombre del Contrato]]="","",IF(VLOOKUP(Tabla1[[#This Row],[Nombre del Contrato]],Tabla3[],19,FALSE)="","#N/A",IFERROR(VLOOKUP(Tabla1[[#This Row],[Nombre del Contrato]],Tabla3[],19,FALSE),"#N/A")))</f>
        <v/>
      </c>
      <c r="N625" s="75"/>
      <c r="O625" s="75"/>
      <c r="P625" s="75"/>
      <c r="Q625" s="75"/>
      <c r="R625" s="75"/>
      <c r="S625" s="75"/>
      <c r="T625" s="75"/>
      <c r="U625" s="75"/>
      <c r="V625" s="75"/>
      <c r="W625" s="75"/>
      <c r="X625" s="75"/>
      <c r="Y625" s="75"/>
      <c r="Z625" s="75"/>
      <c r="AA625" s="75"/>
      <c r="AB625" s="75"/>
      <c r="AC625" s="75"/>
      <c r="AD625" s="75" t="str">
        <f>IF(SUM(Tabla1[[#This Row],[Primera Infancia]:[Adulto Mayor]])=0,"",SUM(Tabla1[[#This Row],[Primera Infancia]:[Adulto Mayor]]))</f>
        <v/>
      </c>
      <c r="AE625" s="75"/>
      <c r="AF625" s="75"/>
      <c r="AG625" s="10"/>
      <c r="AH625" s="10"/>
      <c r="AI625" s="88"/>
      <c r="AJ625" s="88"/>
      <c r="AK625" s="88"/>
      <c r="AL625" s="88"/>
      <c r="AM625" s="88"/>
      <c r="AN625" s="75"/>
      <c r="AO625" s="89"/>
      <c r="AP625" s="93"/>
      <c r="AQ625" s="84"/>
    </row>
    <row r="626" spans="2:43" ht="39.950000000000003" customHeight="1" thickTop="1" thickBot="1" x14ac:dyDescent="0.3">
      <c r="B626" s="78"/>
      <c r="C626" s="75"/>
      <c r="D626" s="75"/>
      <c r="E626" s="75"/>
      <c r="F626" s="10" t="str">
        <f>IF(Tabla1[[#This Row],[Nombre del Contrato]]="","",IF(VLOOKUP(Tabla1[[#This Row],[Nombre del Contrato]],Tabla3[],31,FALSE)="","#N/A",IFERROR(VLOOKUP(Tabla1[[#This Row],[Nombre del Contrato]],Tabla3[],31,FALSE),"#N/A")))</f>
        <v/>
      </c>
      <c r="G626" s="10" t="str">
        <f>IF(Tabla1[[#This Row],[Nombre del Contrato]]="","",IF(VLOOKUP(Tabla1[[#This Row],[Nombre del Contrato]],Tabla3[],20,FALSE)="","#N/A",IFERROR(VLOOKUP(Tabla1[[#This Row],[Nombre del Contrato]],Tabla3[],20,FALSE),"#N/A")))</f>
        <v/>
      </c>
      <c r="H626" s="47" t="str">
        <f>IF(Tabla1[[#This Row],[Nombre del Contrato]]="","",IF(VLOOKUP(Tabla1[[#This Row],[Nombre del Contrato]],Tabla3[],22,FALSE)="","#N/A",IFERROR(VLOOKUP(Tabla1[[#This Row],[Nombre del Contrato]],Tabla3[],22,FALSE),"#N/A")))</f>
        <v/>
      </c>
      <c r="I626" s="81"/>
      <c r="J626" s="81"/>
      <c r="K626" s="75"/>
      <c r="L626" s="10" t="str">
        <f>IF(Tabla1[[#This Row],[Nombre del Contrato]]="","",IF(VLOOKUP(Tabla1[[#This Row],[Nombre del Contrato]],Tabla3[],6,FALSE)="","#N/A",IFERROR(VLOOKUP(Tabla1[[#This Row],[Nombre del Contrato]],Tabla3[],6,FALSE),"#N/A")))</f>
        <v/>
      </c>
      <c r="M626" s="55" t="str">
        <f>IF(Tabla1[[#This Row],[Nombre del Contrato]]="","",IF(VLOOKUP(Tabla1[[#This Row],[Nombre del Contrato]],Tabla3[],19,FALSE)="","#N/A",IFERROR(VLOOKUP(Tabla1[[#This Row],[Nombre del Contrato]],Tabla3[],19,FALSE),"#N/A")))</f>
        <v/>
      </c>
      <c r="N626" s="75"/>
      <c r="O626" s="75"/>
      <c r="P626" s="75"/>
      <c r="Q626" s="75"/>
      <c r="R626" s="75"/>
      <c r="S626" s="75"/>
      <c r="T626" s="75"/>
      <c r="U626" s="75"/>
      <c r="V626" s="75"/>
      <c r="W626" s="75"/>
      <c r="X626" s="75"/>
      <c r="Y626" s="75"/>
      <c r="Z626" s="75"/>
      <c r="AA626" s="75"/>
      <c r="AB626" s="75"/>
      <c r="AC626" s="75"/>
      <c r="AD626" s="75" t="str">
        <f>IF(SUM(Tabla1[[#This Row],[Primera Infancia]:[Adulto Mayor]])=0,"",SUM(Tabla1[[#This Row],[Primera Infancia]:[Adulto Mayor]]))</f>
        <v/>
      </c>
      <c r="AE626" s="75"/>
      <c r="AF626" s="75"/>
      <c r="AG626" s="10"/>
      <c r="AH626" s="10"/>
      <c r="AI626" s="88"/>
      <c r="AJ626" s="88"/>
      <c r="AK626" s="88"/>
      <c r="AL626" s="88"/>
      <c r="AM626" s="88"/>
      <c r="AN626" s="75"/>
      <c r="AO626" s="89"/>
      <c r="AP626" s="93"/>
      <c r="AQ626" s="84"/>
    </row>
    <row r="627" spans="2:43" ht="39.950000000000003" customHeight="1" thickTop="1" thickBot="1" x14ac:dyDescent="0.3">
      <c r="B627" s="78"/>
      <c r="C627" s="75"/>
      <c r="D627" s="75"/>
      <c r="E627" s="75"/>
      <c r="F627" s="10" t="str">
        <f>IF(Tabla1[[#This Row],[Nombre del Contrato]]="","",IF(VLOOKUP(Tabla1[[#This Row],[Nombre del Contrato]],Tabla3[],31,FALSE)="","#N/A",IFERROR(VLOOKUP(Tabla1[[#This Row],[Nombre del Contrato]],Tabla3[],31,FALSE),"#N/A")))</f>
        <v/>
      </c>
      <c r="G627" s="10" t="str">
        <f>IF(Tabla1[[#This Row],[Nombre del Contrato]]="","",IF(VLOOKUP(Tabla1[[#This Row],[Nombre del Contrato]],Tabla3[],20,FALSE)="","#N/A",IFERROR(VLOOKUP(Tabla1[[#This Row],[Nombre del Contrato]],Tabla3[],20,FALSE),"#N/A")))</f>
        <v/>
      </c>
      <c r="H627" s="47" t="str">
        <f>IF(Tabla1[[#This Row],[Nombre del Contrato]]="","",IF(VLOOKUP(Tabla1[[#This Row],[Nombre del Contrato]],Tabla3[],22,FALSE)="","#N/A",IFERROR(VLOOKUP(Tabla1[[#This Row],[Nombre del Contrato]],Tabla3[],22,FALSE),"#N/A")))</f>
        <v/>
      </c>
      <c r="I627" s="81"/>
      <c r="J627" s="81"/>
      <c r="K627" s="75"/>
      <c r="L627" s="10" t="str">
        <f>IF(Tabla1[[#This Row],[Nombre del Contrato]]="","",IF(VLOOKUP(Tabla1[[#This Row],[Nombre del Contrato]],Tabla3[],6,FALSE)="","#N/A",IFERROR(VLOOKUP(Tabla1[[#This Row],[Nombre del Contrato]],Tabla3[],6,FALSE),"#N/A")))</f>
        <v/>
      </c>
      <c r="M627" s="55" t="str">
        <f>IF(Tabla1[[#This Row],[Nombre del Contrato]]="","",IF(VLOOKUP(Tabla1[[#This Row],[Nombre del Contrato]],Tabla3[],19,FALSE)="","#N/A",IFERROR(VLOOKUP(Tabla1[[#This Row],[Nombre del Contrato]],Tabla3[],19,FALSE),"#N/A")))</f>
        <v/>
      </c>
      <c r="N627" s="75"/>
      <c r="O627" s="75"/>
      <c r="P627" s="75"/>
      <c r="Q627" s="75"/>
      <c r="R627" s="75"/>
      <c r="S627" s="75"/>
      <c r="T627" s="75"/>
      <c r="U627" s="75"/>
      <c r="V627" s="75"/>
      <c r="W627" s="75"/>
      <c r="X627" s="75"/>
      <c r="Y627" s="75"/>
      <c r="Z627" s="75"/>
      <c r="AA627" s="75"/>
      <c r="AB627" s="75"/>
      <c r="AC627" s="75"/>
      <c r="AD627" s="75" t="str">
        <f>IF(SUM(Tabla1[[#This Row],[Primera Infancia]:[Adulto Mayor]])=0,"",SUM(Tabla1[[#This Row],[Primera Infancia]:[Adulto Mayor]]))</f>
        <v/>
      </c>
      <c r="AE627" s="75"/>
      <c r="AF627" s="75"/>
      <c r="AG627" s="10"/>
      <c r="AH627" s="10"/>
      <c r="AI627" s="88"/>
      <c r="AJ627" s="88"/>
      <c r="AK627" s="88"/>
      <c r="AL627" s="88"/>
      <c r="AM627" s="88"/>
      <c r="AN627" s="75"/>
      <c r="AO627" s="89"/>
      <c r="AP627" s="93"/>
      <c r="AQ627" s="84"/>
    </row>
    <row r="628" spans="2:43" ht="39.950000000000003" customHeight="1" thickTop="1" thickBot="1" x14ac:dyDescent="0.3">
      <c r="B628" s="78"/>
      <c r="C628" s="75"/>
      <c r="D628" s="75"/>
      <c r="E628" s="75"/>
      <c r="F628" s="10" t="str">
        <f>IF(Tabla1[[#This Row],[Nombre del Contrato]]="","",IF(VLOOKUP(Tabla1[[#This Row],[Nombre del Contrato]],Tabla3[],31,FALSE)="","#N/A",IFERROR(VLOOKUP(Tabla1[[#This Row],[Nombre del Contrato]],Tabla3[],31,FALSE),"#N/A")))</f>
        <v/>
      </c>
      <c r="G628" s="10" t="str">
        <f>IF(Tabla1[[#This Row],[Nombre del Contrato]]="","",IF(VLOOKUP(Tabla1[[#This Row],[Nombre del Contrato]],Tabla3[],20,FALSE)="","#N/A",IFERROR(VLOOKUP(Tabla1[[#This Row],[Nombre del Contrato]],Tabla3[],20,FALSE),"#N/A")))</f>
        <v/>
      </c>
      <c r="H628" s="47" t="str">
        <f>IF(Tabla1[[#This Row],[Nombre del Contrato]]="","",IF(VLOOKUP(Tabla1[[#This Row],[Nombre del Contrato]],Tabla3[],22,FALSE)="","#N/A",IFERROR(VLOOKUP(Tabla1[[#This Row],[Nombre del Contrato]],Tabla3[],22,FALSE),"#N/A")))</f>
        <v/>
      </c>
      <c r="I628" s="81"/>
      <c r="J628" s="81"/>
      <c r="K628" s="75"/>
      <c r="L628" s="10" t="str">
        <f>IF(Tabla1[[#This Row],[Nombre del Contrato]]="","",IF(VLOOKUP(Tabla1[[#This Row],[Nombre del Contrato]],Tabla3[],6,FALSE)="","#N/A",IFERROR(VLOOKUP(Tabla1[[#This Row],[Nombre del Contrato]],Tabla3[],6,FALSE),"#N/A")))</f>
        <v/>
      </c>
      <c r="M628" s="55" t="str">
        <f>IF(Tabla1[[#This Row],[Nombre del Contrato]]="","",IF(VLOOKUP(Tabla1[[#This Row],[Nombre del Contrato]],Tabla3[],19,FALSE)="","#N/A",IFERROR(VLOOKUP(Tabla1[[#This Row],[Nombre del Contrato]],Tabla3[],19,FALSE),"#N/A")))</f>
        <v/>
      </c>
      <c r="N628" s="75"/>
      <c r="O628" s="75"/>
      <c r="P628" s="75"/>
      <c r="Q628" s="75"/>
      <c r="R628" s="75"/>
      <c r="S628" s="75"/>
      <c r="T628" s="75"/>
      <c r="U628" s="75"/>
      <c r="V628" s="75"/>
      <c r="W628" s="75"/>
      <c r="X628" s="75"/>
      <c r="Y628" s="75"/>
      <c r="Z628" s="75"/>
      <c r="AA628" s="75"/>
      <c r="AB628" s="75"/>
      <c r="AC628" s="75"/>
      <c r="AD628" s="75" t="str">
        <f>IF(SUM(Tabla1[[#This Row],[Primera Infancia]:[Adulto Mayor]])=0,"",SUM(Tabla1[[#This Row],[Primera Infancia]:[Adulto Mayor]]))</f>
        <v/>
      </c>
      <c r="AE628" s="75"/>
      <c r="AF628" s="75"/>
      <c r="AG628" s="10"/>
      <c r="AH628" s="10"/>
      <c r="AI628" s="88"/>
      <c r="AJ628" s="88"/>
      <c r="AK628" s="88"/>
      <c r="AL628" s="88"/>
      <c r="AM628" s="88"/>
      <c r="AN628" s="75"/>
      <c r="AO628" s="89"/>
      <c r="AP628" s="93"/>
      <c r="AQ628" s="84"/>
    </row>
    <row r="629" spans="2:43" ht="39.950000000000003" customHeight="1" thickTop="1" thickBot="1" x14ac:dyDescent="0.3">
      <c r="B629" s="78"/>
      <c r="C629" s="75"/>
      <c r="D629" s="75"/>
      <c r="E629" s="75"/>
      <c r="F629" s="10" t="str">
        <f>IF(Tabla1[[#This Row],[Nombre del Contrato]]="","",IF(VLOOKUP(Tabla1[[#This Row],[Nombre del Contrato]],Tabla3[],31,FALSE)="","#N/A",IFERROR(VLOOKUP(Tabla1[[#This Row],[Nombre del Contrato]],Tabla3[],31,FALSE),"#N/A")))</f>
        <v/>
      </c>
      <c r="G629" s="10" t="str">
        <f>IF(Tabla1[[#This Row],[Nombre del Contrato]]="","",IF(VLOOKUP(Tabla1[[#This Row],[Nombre del Contrato]],Tabla3[],20,FALSE)="","#N/A",IFERROR(VLOOKUP(Tabla1[[#This Row],[Nombre del Contrato]],Tabla3[],20,FALSE),"#N/A")))</f>
        <v/>
      </c>
      <c r="H629" s="47" t="str">
        <f>IF(Tabla1[[#This Row],[Nombre del Contrato]]="","",IF(VLOOKUP(Tabla1[[#This Row],[Nombre del Contrato]],Tabla3[],22,FALSE)="","#N/A",IFERROR(VLOOKUP(Tabla1[[#This Row],[Nombre del Contrato]],Tabla3[],22,FALSE),"#N/A")))</f>
        <v/>
      </c>
      <c r="I629" s="81"/>
      <c r="J629" s="81"/>
      <c r="K629" s="75"/>
      <c r="L629" s="10" t="str">
        <f>IF(Tabla1[[#This Row],[Nombre del Contrato]]="","",IF(VLOOKUP(Tabla1[[#This Row],[Nombre del Contrato]],Tabla3[],6,FALSE)="","#N/A",IFERROR(VLOOKUP(Tabla1[[#This Row],[Nombre del Contrato]],Tabla3[],6,FALSE),"#N/A")))</f>
        <v/>
      </c>
      <c r="M629" s="55" t="str">
        <f>IF(Tabla1[[#This Row],[Nombre del Contrato]]="","",IF(VLOOKUP(Tabla1[[#This Row],[Nombre del Contrato]],Tabla3[],19,FALSE)="","#N/A",IFERROR(VLOOKUP(Tabla1[[#This Row],[Nombre del Contrato]],Tabla3[],19,FALSE),"#N/A")))</f>
        <v/>
      </c>
      <c r="N629" s="75"/>
      <c r="O629" s="75"/>
      <c r="P629" s="75"/>
      <c r="Q629" s="75"/>
      <c r="R629" s="75"/>
      <c r="S629" s="75"/>
      <c r="T629" s="75"/>
      <c r="U629" s="75"/>
      <c r="V629" s="75"/>
      <c r="W629" s="75"/>
      <c r="X629" s="75"/>
      <c r="Y629" s="75"/>
      <c r="Z629" s="75"/>
      <c r="AA629" s="75"/>
      <c r="AB629" s="75"/>
      <c r="AC629" s="75"/>
      <c r="AD629" s="75" t="str">
        <f>IF(SUM(Tabla1[[#This Row],[Primera Infancia]:[Adulto Mayor]])=0,"",SUM(Tabla1[[#This Row],[Primera Infancia]:[Adulto Mayor]]))</f>
        <v/>
      </c>
      <c r="AE629" s="75"/>
      <c r="AF629" s="75"/>
      <c r="AG629" s="10"/>
      <c r="AH629" s="10"/>
      <c r="AI629" s="88"/>
      <c r="AJ629" s="88"/>
      <c r="AK629" s="88"/>
      <c r="AL629" s="88"/>
      <c r="AM629" s="88"/>
      <c r="AN629" s="75"/>
      <c r="AO629" s="89"/>
      <c r="AP629" s="93"/>
      <c r="AQ629" s="84"/>
    </row>
    <row r="630" spans="2:43" ht="39.950000000000003" customHeight="1" thickTop="1" thickBot="1" x14ac:dyDescent="0.3">
      <c r="B630" s="78"/>
      <c r="C630" s="75"/>
      <c r="D630" s="75"/>
      <c r="E630" s="75"/>
      <c r="F630" s="10" t="str">
        <f>IF(Tabla1[[#This Row],[Nombre del Contrato]]="","",IF(VLOOKUP(Tabla1[[#This Row],[Nombre del Contrato]],Tabla3[],31,FALSE)="","#N/A",IFERROR(VLOOKUP(Tabla1[[#This Row],[Nombre del Contrato]],Tabla3[],31,FALSE),"#N/A")))</f>
        <v/>
      </c>
      <c r="G630" s="10" t="str">
        <f>IF(Tabla1[[#This Row],[Nombre del Contrato]]="","",IF(VLOOKUP(Tabla1[[#This Row],[Nombre del Contrato]],Tabla3[],20,FALSE)="","#N/A",IFERROR(VLOOKUP(Tabla1[[#This Row],[Nombre del Contrato]],Tabla3[],20,FALSE),"#N/A")))</f>
        <v/>
      </c>
      <c r="H630" s="47" t="str">
        <f>IF(Tabla1[[#This Row],[Nombre del Contrato]]="","",IF(VLOOKUP(Tabla1[[#This Row],[Nombre del Contrato]],Tabla3[],22,FALSE)="","#N/A",IFERROR(VLOOKUP(Tabla1[[#This Row],[Nombre del Contrato]],Tabla3[],22,FALSE),"#N/A")))</f>
        <v/>
      </c>
      <c r="I630" s="81"/>
      <c r="J630" s="81"/>
      <c r="K630" s="75"/>
      <c r="L630" s="10" t="str">
        <f>IF(Tabla1[[#This Row],[Nombre del Contrato]]="","",IF(VLOOKUP(Tabla1[[#This Row],[Nombre del Contrato]],Tabla3[],6,FALSE)="","#N/A",IFERROR(VLOOKUP(Tabla1[[#This Row],[Nombre del Contrato]],Tabla3[],6,FALSE),"#N/A")))</f>
        <v/>
      </c>
      <c r="M630" s="55" t="str">
        <f>IF(Tabla1[[#This Row],[Nombre del Contrato]]="","",IF(VLOOKUP(Tabla1[[#This Row],[Nombre del Contrato]],Tabla3[],19,FALSE)="","#N/A",IFERROR(VLOOKUP(Tabla1[[#This Row],[Nombre del Contrato]],Tabla3[],19,FALSE),"#N/A")))</f>
        <v/>
      </c>
      <c r="N630" s="75"/>
      <c r="O630" s="75"/>
      <c r="P630" s="75"/>
      <c r="Q630" s="75"/>
      <c r="R630" s="75"/>
      <c r="S630" s="75"/>
      <c r="T630" s="75"/>
      <c r="U630" s="75"/>
      <c r="V630" s="75"/>
      <c r="W630" s="75"/>
      <c r="X630" s="75"/>
      <c r="Y630" s="75"/>
      <c r="Z630" s="75"/>
      <c r="AA630" s="75"/>
      <c r="AB630" s="75"/>
      <c r="AC630" s="75"/>
      <c r="AD630" s="75" t="str">
        <f>IF(SUM(Tabla1[[#This Row],[Primera Infancia]:[Adulto Mayor]])=0,"",SUM(Tabla1[[#This Row],[Primera Infancia]:[Adulto Mayor]]))</f>
        <v/>
      </c>
      <c r="AE630" s="75"/>
      <c r="AF630" s="75"/>
      <c r="AG630" s="10"/>
      <c r="AH630" s="10"/>
      <c r="AI630" s="88"/>
      <c r="AJ630" s="88"/>
      <c r="AK630" s="88"/>
      <c r="AL630" s="88"/>
      <c r="AM630" s="88"/>
      <c r="AN630" s="75"/>
      <c r="AO630" s="89"/>
      <c r="AP630" s="93"/>
      <c r="AQ630" s="84"/>
    </row>
    <row r="631" spans="2:43" ht="39.950000000000003" customHeight="1" thickTop="1" thickBot="1" x14ac:dyDescent="0.3">
      <c r="B631" s="78"/>
      <c r="C631" s="75"/>
      <c r="D631" s="75"/>
      <c r="E631" s="75"/>
      <c r="F631" s="10" t="str">
        <f>IF(Tabla1[[#This Row],[Nombre del Contrato]]="","",IF(VLOOKUP(Tabla1[[#This Row],[Nombre del Contrato]],Tabla3[],31,FALSE)="","#N/A",IFERROR(VLOOKUP(Tabla1[[#This Row],[Nombre del Contrato]],Tabla3[],31,FALSE),"#N/A")))</f>
        <v/>
      </c>
      <c r="G631" s="10" t="str">
        <f>IF(Tabla1[[#This Row],[Nombre del Contrato]]="","",IF(VLOOKUP(Tabla1[[#This Row],[Nombre del Contrato]],Tabla3[],20,FALSE)="","#N/A",IFERROR(VLOOKUP(Tabla1[[#This Row],[Nombre del Contrato]],Tabla3[],20,FALSE),"#N/A")))</f>
        <v/>
      </c>
      <c r="H631" s="47" t="str">
        <f>IF(Tabla1[[#This Row],[Nombre del Contrato]]="","",IF(VLOOKUP(Tabla1[[#This Row],[Nombre del Contrato]],Tabla3[],22,FALSE)="","#N/A",IFERROR(VLOOKUP(Tabla1[[#This Row],[Nombre del Contrato]],Tabla3[],22,FALSE),"#N/A")))</f>
        <v/>
      </c>
      <c r="I631" s="81"/>
      <c r="J631" s="81"/>
      <c r="K631" s="75"/>
      <c r="L631" s="10" t="str">
        <f>IF(Tabla1[[#This Row],[Nombre del Contrato]]="","",IF(VLOOKUP(Tabla1[[#This Row],[Nombre del Contrato]],Tabla3[],6,FALSE)="","#N/A",IFERROR(VLOOKUP(Tabla1[[#This Row],[Nombre del Contrato]],Tabla3[],6,FALSE),"#N/A")))</f>
        <v/>
      </c>
      <c r="M631" s="55" t="str">
        <f>IF(Tabla1[[#This Row],[Nombre del Contrato]]="","",IF(VLOOKUP(Tabla1[[#This Row],[Nombre del Contrato]],Tabla3[],19,FALSE)="","#N/A",IFERROR(VLOOKUP(Tabla1[[#This Row],[Nombre del Contrato]],Tabla3[],19,FALSE),"#N/A")))</f>
        <v/>
      </c>
      <c r="N631" s="75"/>
      <c r="O631" s="75"/>
      <c r="P631" s="75"/>
      <c r="Q631" s="75"/>
      <c r="R631" s="75"/>
      <c r="S631" s="75"/>
      <c r="T631" s="75"/>
      <c r="U631" s="75"/>
      <c r="V631" s="75"/>
      <c r="W631" s="75"/>
      <c r="X631" s="75"/>
      <c r="Y631" s="75"/>
      <c r="Z631" s="75"/>
      <c r="AA631" s="75"/>
      <c r="AB631" s="75"/>
      <c r="AC631" s="75"/>
      <c r="AD631" s="75" t="str">
        <f>IF(SUM(Tabla1[[#This Row],[Primera Infancia]:[Adulto Mayor]])=0,"",SUM(Tabla1[[#This Row],[Primera Infancia]:[Adulto Mayor]]))</f>
        <v/>
      </c>
      <c r="AE631" s="75"/>
      <c r="AF631" s="75"/>
      <c r="AG631" s="10"/>
      <c r="AH631" s="10"/>
      <c r="AI631" s="88"/>
      <c r="AJ631" s="88"/>
      <c r="AK631" s="88"/>
      <c r="AL631" s="88"/>
      <c r="AM631" s="88"/>
      <c r="AN631" s="75"/>
      <c r="AO631" s="89"/>
      <c r="AP631" s="93"/>
      <c r="AQ631" s="84"/>
    </row>
    <row r="632" spans="2:43" ht="39.950000000000003" customHeight="1" thickTop="1" thickBot="1" x14ac:dyDescent="0.3">
      <c r="B632" s="78"/>
      <c r="C632" s="75"/>
      <c r="D632" s="75"/>
      <c r="E632" s="75"/>
      <c r="F632" s="10" t="str">
        <f>IF(Tabla1[[#This Row],[Nombre del Contrato]]="","",IF(VLOOKUP(Tabla1[[#This Row],[Nombre del Contrato]],Tabla3[],31,FALSE)="","#N/A",IFERROR(VLOOKUP(Tabla1[[#This Row],[Nombre del Contrato]],Tabla3[],31,FALSE),"#N/A")))</f>
        <v/>
      </c>
      <c r="G632" s="10" t="str">
        <f>IF(Tabla1[[#This Row],[Nombre del Contrato]]="","",IF(VLOOKUP(Tabla1[[#This Row],[Nombre del Contrato]],Tabla3[],20,FALSE)="","#N/A",IFERROR(VLOOKUP(Tabla1[[#This Row],[Nombre del Contrato]],Tabla3[],20,FALSE),"#N/A")))</f>
        <v/>
      </c>
      <c r="H632" s="47" t="str">
        <f>IF(Tabla1[[#This Row],[Nombre del Contrato]]="","",IF(VLOOKUP(Tabla1[[#This Row],[Nombre del Contrato]],Tabla3[],22,FALSE)="","#N/A",IFERROR(VLOOKUP(Tabla1[[#This Row],[Nombre del Contrato]],Tabla3[],22,FALSE),"#N/A")))</f>
        <v/>
      </c>
      <c r="I632" s="81"/>
      <c r="J632" s="81"/>
      <c r="K632" s="75"/>
      <c r="L632" s="10" t="str">
        <f>IF(Tabla1[[#This Row],[Nombre del Contrato]]="","",IF(VLOOKUP(Tabla1[[#This Row],[Nombre del Contrato]],Tabla3[],6,FALSE)="","#N/A",IFERROR(VLOOKUP(Tabla1[[#This Row],[Nombre del Contrato]],Tabla3[],6,FALSE),"#N/A")))</f>
        <v/>
      </c>
      <c r="M632" s="55" t="str">
        <f>IF(Tabla1[[#This Row],[Nombre del Contrato]]="","",IF(VLOOKUP(Tabla1[[#This Row],[Nombre del Contrato]],Tabla3[],19,FALSE)="","#N/A",IFERROR(VLOOKUP(Tabla1[[#This Row],[Nombre del Contrato]],Tabla3[],19,FALSE),"#N/A")))</f>
        <v/>
      </c>
      <c r="N632" s="75"/>
      <c r="O632" s="75"/>
      <c r="P632" s="75"/>
      <c r="Q632" s="75"/>
      <c r="R632" s="75"/>
      <c r="S632" s="75"/>
      <c r="T632" s="75"/>
      <c r="U632" s="75"/>
      <c r="V632" s="75"/>
      <c r="W632" s="75"/>
      <c r="X632" s="75"/>
      <c r="Y632" s="75"/>
      <c r="Z632" s="75"/>
      <c r="AA632" s="75"/>
      <c r="AB632" s="75"/>
      <c r="AC632" s="75"/>
      <c r="AD632" s="75" t="str">
        <f>IF(SUM(Tabla1[[#This Row],[Primera Infancia]:[Adulto Mayor]])=0,"",SUM(Tabla1[[#This Row],[Primera Infancia]:[Adulto Mayor]]))</f>
        <v/>
      </c>
      <c r="AE632" s="75"/>
      <c r="AF632" s="75"/>
      <c r="AG632" s="10"/>
      <c r="AH632" s="10"/>
      <c r="AI632" s="88"/>
      <c r="AJ632" s="88"/>
      <c r="AK632" s="88"/>
      <c r="AL632" s="88"/>
      <c r="AM632" s="88"/>
      <c r="AN632" s="75"/>
      <c r="AO632" s="89"/>
      <c r="AP632" s="93"/>
      <c r="AQ632" s="84"/>
    </row>
    <row r="633" spans="2:43" ht="39.950000000000003" customHeight="1" thickTop="1" thickBot="1" x14ac:dyDescent="0.3">
      <c r="B633" s="78"/>
      <c r="C633" s="75"/>
      <c r="D633" s="75"/>
      <c r="E633" s="75"/>
      <c r="F633" s="10" t="str">
        <f>IF(Tabla1[[#This Row],[Nombre del Contrato]]="","",IF(VLOOKUP(Tabla1[[#This Row],[Nombre del Contrato]],Tabla3[],31,FALSE)="","#N/A",IFERROR(VLOOKUP(Tabla1[[#This Row],[Nombre del Contrato]],Tabla3[],31,FALSE),"#N/A")))</f>
        <v/>
      </c>
      <c r="G633" s="10" t="str">
        <f>IF(Tabla1[[#This Row],[Nombre del Contrato]]="","",IF(VLOOKUP(Tabla1[[#This Row],[Nombre del Contrato]],Tabla3[],20,FALSE)="","#N/A",IFERROR(VLOOKUP(Tabla1[[#This Row],[Nombre del Contrato]],Tabla3[],20,FALSE),"#N/A")))</f>
        <v/>
      </c>
      <c r="H633" s="47" t="str">
        <f>IF(Tabla1[[#This Row],[Nombre del Contrato]]="","",IF(VLOOKUP(Tabla1[[#This Row],[Nombre del Contrato]],Tabla3[],22,FALSE)="","#N/A",IFERROR(VLOOKUP(Tabla1[[#This Row],[Nombre del Contrato]],Tabla3[],22,FALSE),"#N/A")))</f>
        <v/>
      </c>
      <c r="I633" s="81"/>
      <c r="J633" s="81"/>
      <c r="K633" s="75"/>
      <c r="L633" s="10" t="str">
        <f>IF(Tabla1[[#This Row],[Nombre del Contrato]]="","",IF(VLOOKUP(Tabla1[[#This Row],[Nombre del Contrato]],Tabla3[],6,FALSE)="","#N/A",IFERROR(VLOOKUP(Tabla1[[#This Row],[Nombre del Contrato]],Tabla3[],6,FALSE),"#N/A")))</f>
        <v/>
      </c>
      <c r="M633" s="55" t="str">
        <f>IF(Tabla1[[#This Row],[Nombre del Contrato]]="","",IF(VLOOKUP(Tabla1[[#This Row],[Nombre del Contrato]],Tabla3[],19,FALSE)="","#N/A",IFERROR(VLOOKUP(Tabla1[[#This Row],[Nombre del Contrato]],Tabla3[],19,FALSE),"#N/A")))</f>
        <v/>
      </c>
      <c r="N633" s="75"/>
      <c r="O633" s="75"/>
      <c r="P633" s="75"/>
      <c r="Q633" s="75"/>
      <c r="R633" s="75"/>
      <c r="S633" s="75"/>
      <c r="T633" s="75"/>
      <c r="U633" s="75"/>
      <c r="V633" s="75"/>
      <c r="W633" s="75"/>
      <c r="X633" s="75"/>
      <c r="Y633" s="75"/>
      <c r="Z633" s="75"/>
      <c r="AA633" s="75"/>
      <c r="AB633" s="75"/>
      <c r="AC633" s="75"/>
      <c r="AD633" s="75" t="str">
        <f>IF(SUM(Tabla1[[#This Row],[Primera Infancia]:[Adulto Mayor]])=0,"",SUM(Tabla1[[#This Row],[Primera Infancia]:[Adulto Mayor]]))</f>
        <v/>
      </c>
      <c r="AE633" s="75"/>
      <c r="AF633" s="75"/>
      <c r="AG633" s="10"/>
      <c r="AH633" s="10"/>
      <c r="AI633" s="88"/>
      <c r="AJ633" s="88"/>
      <c r="AK633" s="88"/>
      <c r="AL633" s="88"/>
      <c r="AM633" s="88"/>
      <c r="AN633" s="75"/>
      <c r="AO633" s="89"/>
      <c r="AP633" s="93"/>
      <c r="AQ633" s="84"/>
    </row>
    <row r="634" spans="2:43" ht="39.950000000000003" customHeight="1" thickTop="1" thickBot="1" x14ac:dyDescent="0.3">
      <c r="B634" s="78"/>
      <c r="C634" s="75"/>
      <c r="D634" s="75"/>
      <c r="E634" s="75"/>
      <c r="F634" s="10" t="str">
        <f>IF(Tabla1[[#This Row],[Nombre del Contrato]]="","",IF(VLOOKUP(Tabla1[[#This Row],[Nombre del Contrato]],Tabla3[],31,FALSE)="","#N/A",IFERROR(VLOOKUP(Tabla1[[#This Row],[Nombre del Contrato]],Tabla3[],31,FALSE),"#N/A")))</f>
        <v/>
      </c>
      <c r="G634" s="10" t="str">
        <f>IF(Tabla1[[#This Row],[Nombre del Contrato]]="","",IF(VLOOKUP(Tabla1[[#This Row],[Nombre del Contrato]],Tabla3[],20,FALSE)="","#N/A",IFERROR(VLOOKUP(Tabla1[[#This Row],[Nombre del Contrato]],Tabla3[],20,FALSE),"#N/A")))</f>
        <v/>
      </c>
      <c r="H634" s="47" t="str">
        <f>IF(Tabla1[[#This Row],[Nombre del Contrato]]="","",IF(VLOOKUP(Tabla1[[#This Row],[Nombre del Contrato]],Tabla3[],22,FALSE)="","#N/A",IFERROR(VLOOKUP(Tabla1[[#This Row],[Nombre del Contrato]],Tabla3[],22,FALSE),"#N/A")))</f>
        <v/>
      </c>
      <c r="I634" s="81"/>
      <c r="J634" s="81"/>
      <c r="K634" s="75"/>
      <c r="L634" s="10" t="str">
        <f>IF(Tabla1[[#This Row],[Nombre del Contrato]]="","",IF(VLOOKUP(Tabla1[[#This Row],[Nombre del Contrato]],Tabla3[],6,FALSE)="","#N/A",IFERROR(VLOOKUP(Tabla1[[#This Row],[Nombre del Contrato]],Tabla3[],6,FALSE),"#N/A")))</f>
        <v/>
      </c>
      <c r="M634" s="55" t="str">
        <f>IF(Tabla1[[#This Row],[Nombre del Contrato]]="","",IF(VLOOKUP(Tabla1[[#This Row],[Nombre del Contrato]],Tabla3[],19,FALSE)="","#N/A",IFERROR(VLOOKUP(Tabla1[[#This Row],[Nombre del Contrato]],Tabla3[],19,FALSE),"#N/A")))</f>
        <v/>
      </c>
      <c r="N634" s="75"/>
      <c r="O634" s="75"/>
      <c r="P634" s="75"/>
      <c r="Q634" s="75"/>
      <c r="R634" s="75"/>
      <c r="S634" s="75"/>
      <c r="T634" s="75"/>
      <c r="U634" s="75"/>
      <c r="V634" s="75"/>
      <c r="W634" s="75"/>
      <c r="X634" s="75"/>
      <c r="Y634" s="75"/>
      <c r="Z634" s="75"/>
      <c r="AA634" s="75"/>
      <c r="AB634" s="75"/>
      <c r="AC634" s="75"/>
      <c r="AD634" s="75" t="str">
        <f>IF(SUM(Tabla1[[#This Row],[Primera Infancia]:[Adulto Mayor]])=0,"",SUM(Tabla1[[#This Row],[Primera Infancia]:[Adulto Mayor]]))</f>
        <v/>
      </c>
      <c r="AE634" s="75"/>
      <c r="AF634" s="75"/>
      <c r="AG634" s="10"/>
      <c r="AH634" s="10"/>
      <c r="AI634" s="88"/>
      <c r="AJ634" s="88"/>
      <c r="AK634" s="88"/>
      <c r="AL634" s="88"/>
      <c r="AM634" s="88"/>
      <c r="AN634" s="75"/>
      <c r="AO634" s="89"/>
      <c r="AP634" s="93"/>
      <c r="AQ634" s="84"/>
    </row>
    <row r="635" spans="2:43" ht="39.950000000000003" customHeight="1" thickTop="1" thickBot="1" x14ac:dyDescent="0.3">
      <c r="B635" s="78"/>
      <c r="C635" s="75"/>
      <c r="D635" s="75"/>
      <c r="E635" s="75"/>
      <c r="F635" s="10" t="str">
        <f>IF(Tabla1[[#This Row],[Nombre del Contrato]]="","",IF(VLOOKUP(Tabla1[[#This Row],[Nombre del Contrato]],Tabla3[],31,FALSE)="","#N/A",IFERROR(VLOOKUP(Tabla1[[#This Row],[Nombre del Contrato]],Tabla3[],31,FALSE),"#N/A")))</f>
        <v/>
      </c>
      <c r="G635" s="10" t="str">
        <f>IF(Tabla1[[#This Row],[Nombre del Contrato]]="","",IF(VLOOKUP(Tabla1[[#This Row],[Nombre del Contrato]],Tabla3[],20,FALSE)="","#N/A",IFERROR(VLOOKUP(Tabla1[[#This Row],[Nombre del Contrato]],Tabla3[],20,FALSE),"#N/A")))</f>
        <v/>
      </c>
      <c r="H635" s="47" t="str">
        <f>IF(Tabla1[[#This Row],[Nombre del Contrato]]="","",IF(VLOOKUP(Tabla1[[#This Row],[Nombre del Contrato]],Tabla3[],22,FALSE)="","#N/A",IFERROR(VLOOKUP(Tabla1[[#This Row],[Nombre del Contrato]],Tabla3[],22,FALSE),"#N/A")))</f>
        <v/>
      </c>
      <c r="I635" s="81"/>
      <c r="J635" s="81"/>
      <c r="K635" s="75"/>
      <c r="L635" s="10" t="str">
        <f>IF(Tabla1[[#This Row],[Nombre del Contrato]]="","",IF(VLOOKUP(Tabla1[[#This Row],[Nombre del Contrato]],Tabla3[],6,FALSE)="","#N/A",IFERROR(VLOOKUP(Tabla1[[#This Row],[Nombre del Contrato]],Tabla3[],6,FALSE),"#N/A")))</f>
        <v/>
      </c>
      <c r="M635" s="55" t="str">
        <f>IF(Tabla1[[#This Row],[Nombre del Contrato]]="","",IF(VLOOKUP(Tabla1[[#This Row],[Nombre del Contrato]],Tabla3[],19,FALSE)="","#N/A",IFERROR(VLOOKUP(Tabla1[[#This Row],[Nombre del Contrato]],Tabla3[],19,FALSE),"#N/A")))</f>
        <v/>
      </c>
      <c r="N635" s="75"/>
      <c r="O635" s="75"/>
      <c r="P635" s="75"/>
      <c r="Q635" s="75"/>
      <c r="R635" s="75"/>
      <c r="S635" s="75"/>
      <c r="T635" s="75"/>
      <c r="U635" s="75"/>
      <c r="V635" s="75"/>
      <c r="W635" s="75"/>
      <c r="X635" s="75"/>
      <c r="Y635" s="75"/>
      <c r="Z635" s="75"/>
      <c r="AA635" s="75"/>
      <c r="AB635" s="75"/>
      <c r="AC635" s="75"/>
      <c r="AD635" s="75" t="str">
        <f>IF(SUM(Tabla1[[#This Row],[Primera Infancia]:[Adulto Mayor]])=0,"",SUM(Tabla1[[#This Row],[Primera Infancia]:[Adulto Mayor]]))</f>
        <v/>
      </c>
      <c r="AE635" s="75"/>
      <c r="AF635" s="75"/>
      <c r="AG635" s="10"/>
      <c r="AH635" s="10"/>
      <c r="AI635" s="88"/>
      <c r="AJ635" s="88"/>
      <c r="AK635" s="88"/>
      <c r="AL635" s="88"/>
      <c r="AM635" s="88"/>
      <c r="AN635" s="75"/>
      <c r="AO635" s="89"/>
      <c r="AP635" s="93"/>
      <c r="AQ635" s="84"/>
    </row>
    <row r="636" spans="2:43" ht="39.950000000000003" customHeight="1" thickTop="1" thickBot="1" x14ac:dyDescent="0.3">
      <c r="B636" s="78"/>
      <c r="C636" s="75"/>
      <c r="D636" s="75"/>
      <c r="E636" s="75"/>
      <c r="F636" s="10" t="str">
        <f>IF(Tabla1[[#This Row],[Nombre del Contrato]]="","",IF(VLOOKUP(Tabla1[[#This Row],[Nombre del Contrato]],Tabla3[],31,FALSE)="","#N/A",IFERROR(VLOOKUP(Tabla1[[#This Row],[Nombre del Contrato]],Tabla3[],31,FALSE),"#N/A")))</f>
        <v/>
      </c>
      <c r="G636" s="10" t="str">
        <f>IF(Tabla1[[#This Row],[Nombre del Contrato]]="","",IF(VLOOKUP(Tabla1[[#This Row],[Nombre del Contrato]],Tabla3[],20,FALSE)="","#N/A",IFERROR(VLOOKUP(Tabla1[[#This Row],[Nombre del Contrato]],Tabla3[],20,FALSE),"#N/A")))</f>
        <v/>
      </c>
      <c r="H636" s="47" t="str">
        <f>IF(Tabla1[[#This Row],[Nombre del Contrato]]="","",IF(VLOOKUP(Tabla1[[#This Row],[Nombre del Contrato]],Tabla3[],22,FALSE)="","#N/A",IFERROR(VLOOKUP(Tabla1[[#This Row],[Nombre del Contrato]],Tabla3[],22,FALSE),"#N/A")))</f>
        <v/>
      </c>
      <c r="I636" s="81"/>
      <c r="J636" s="81"/>
      <c r="K636" s="75"/>
      <c r="L636" s="10" t="str">
        <f>IF(Tabla1[[#This Row],[Nombre del Contrato]]="","",IF(VLOOKUP(Tabla1[[#This Row],[Nombre del Contrato]],Tabla3[],6,FALSE)="","#N/A",IFERROR(VLOOKUP(Tabla1[[#This Row],[Nombre del Contrato]],Tabla3[],6,FALSE),"#N/A")))</f>
        <v/>
      </c>
      <c r="M636" s="55" t="str">
        <f>IF(Tabla1[[#This Row],[Nombre del Contrato]]="","",IF(VLOOKUP(Tabla1[[#This Row],[Nombre del Contrato]],Tabla3[],19,FALSE)="","#N/A",IFERROR(VLOOKUP(Tabla1[[#This Row],[Nombre del Contrato]],Tabla3[],19,FALSE),"#N/A")))</f>
        <v/>
      </c>
      <c r="N636" s="75"/>
      <c r="O636" s="75"/>
      <c r="P636" s="75"/>
      <c r="Q636" s="75"/>
      <c r="R636" s="75"/>
      <c r="S636" s="75"/>
      <c r="T636" s="75"/>
      <c r="U636" s="75"/>
      <c r="V636" s="75"/>
      <c r="W636" s="75"/>
      <c r="X636" s="75"/>
      <c r="Y636" s="75"/>
      <c r="Z636" s="75"/>
      <c r="AA636" s="75"/>
      <c r="AB636" s="75"/>
      <c r="AC636" s="75"/>
      <c r="AD636" s="75" t="str">
        <f>IF(SUM(Tabla1[[#This Row],[Primera Infancia]:[Adulto Mayor]])=0,"",SUM(Tabla1[[#This Row],[Primera Infancia]:[Adulto Mayor]]))</f>
        <v/>
      </c>
      <c r="AE636" s="75"/>
      <c r="AF636" s="75"/>
      <c r="AG636" s="10"/>
      <c r="AH636" s="10"/>
      <c r="AI636" s="88"/>
      <c r="AJ636" s="88"/>
      <c r="AK636" s="88"/>
      <c r="AL636" s="88"/>
      <c r="AM636" s="88"/>
      <c r="AN636" s="75"/>
      <c r="AO636" s="89"/>
      <c r="AP636" s="93"/>
      <c r="AQ636" s="84"/>
    </row>
    <row r="637" spans="2:43" ht="39.950000000000003" customHeight="1" thickTop="1" thickBot="1" x14ac:dyDescent="0.3">
      <c r="B637" s="78"/>
      <c r="C637" s="75"/>
      <c r="D637" s="75"/>
      <c r="E637" s="75"/>
      <c r="F637" s="10" t="str">
        <f>IF(Tabla1[[#This Row],[Nombre del Contrato]]="","",IF(VLOOKUP(Tabla1[[#This Row],[Nombre del Contrato]],Tabla3[],31,FALSE)="","#N/A",IFERROR(VLOOKUP(Tabla1[[#This Row],[Nombre del Contrato]],Tabla3[],31,FALSE),"#N/A")))</f>
        <v/>
      </c>
      <c r="G637" s="10" t="str">
        <f>IF(Tabla1[[#This Row],[Nombre del Contrato]]="","",IF(VLOOKUP(Tabla1[[#This Row],[Nombre del Contrato]],Tabla3[],20,FALSE)="","#N/A",IFERROR(VLOOKUP(Tabla1[[#This Row],[Nombre del Contrato]],Tabla3[],20,FALSE),"#N/A")))</f>
        <v/>
      </c>
      <c r="H637" s="47" t="str">
        <f>IF(Tabla1[[#This Row],[Nombre del Contrato]]="","",IF(VLOOKUP(Tabla1[[#This Row],[Nombre del Contrato]],Tabla3[],22,FALSE)="","#N/A",IFERROR(VLOOKUP(Tabla1[[#This Row],[Nombre del Contrato]],Tabla3[],22,FALSE),"#N/A")))</f>
        <v/>
      </c>
      <c r="I637" s="81"/>
      <c r="J637" s="81"/>
      <c r="K637" s="75"/>
      <c r="L637" s="10" t="str">
        <f>IF(Tabla1[[#This Row],[Nombre del Contrato]]="","",IF(VLOOKUP(Tabla1[[#This Row],[Nombre del Contrato]],Tabla3[],6,FALSE)="","#N/A",IFERROR(VLOOKUP(Tabla1[[#This Row],[Nombre del Contrato]],Tabla3[],6,FALSE),"#N/A")))</f>
        <v/>
      </c>
      <c r="M637" s="55" t="str">
        <f>IF(Tabla1[[#This Row],[Nombre del Contrato]]="","",IF(VLOOKUP(Tabla1[[#This Row],[Nombre del Contrato]],Tabla3[],19,FALSE)="","#N/A",IFERROR(VLOOKUP(Tabla1[[#This Row],[Nombre del Contrato]],Tabla3[],19,FALSE),"#N/A")))</f>
        <v/>
      </c>
      <c r="N637" s="75"/>
      <c r="O637" s="75"/>
      <c r="P637" s="75"/>
      <c r="Q637" s="75"/>
      <c r="R637" s="75"/>
      <c r="S637" s="75"/>
      <c r="T637" s="75"/>
      <c r="U637" s="75"/>
      <c r="V637" s="75"/>
      <c r="W637" s="75"/>
      <c r="X637" s="75"/>
      <c r="Y637" s="75"/>
      <c r="Z637" s="75"/>
      <c r="AA637" s="75"/>
      <c r="AB637" s="75"/>
      <c r="AC637" s="75"/>
      <c r="AD637" s="75" t="str">
        <f>IF(SUM(Tabla1[[#This Row],[Primera Infancia]:[Adulto Mayor]])=0,"",SUM(Tabla1[[#This Row],[Primera Infancia]:[Adulto Mayor]]))</f>
        <v/>
      </c>
      <c r="AE637" s="75"/>
      <c r="AF637" s="75"/>
      <c r="AG637" s="10"/>
      <c r="AH637" s="10"/>
      <c r="AI637" s="88"/>
      <c r="AJ637" s="88"/>
      <c r="AK637" s="88"/>
      <c r="AL637" s="88"/>
      <c r="AM637" s="88"/>
      <c r="AN637" s="75"/>
      <c r="AO637" s="89"/>
      <c r="AP637" s="93"/>
      <c r="AQ637" s="84"/>
    </row>
    <row r="638" spans="2:43" ht="39.950000000000003" customHeight="1" thickTop="1" thickBot="1" x14ac:dyDescent="0.3">
      <c r="B638" s="78"/>
      <c r="C638" s="75"/>
      <c r="D638" s="75"/>
      <c r="E638" s="75"/>
      <c r="F638" s="10" t="str">
        <f>IF(Tabla1[[#This Row],[Nombre del Contrato]]="","",IF(VLOOKUP(Tabla1[[#This Row],[Nombre del Contrato]],Tabla3[],31,FALSE)="","#N/A",IFERROR(VLOOKUP(Tabla1[[#This Row],[Nombre del Contrato]],Tabla3[],31,FALSE),"#N/A")))</f>
        <v/>
      </c>
      <c r="G638" s="10" t="str">
        <f>IF(Tabla1[[#This Row],[Nombre del Contrato]]="","",IF(VLOOKUP(Tabla1[[#This Row],[Nombre del Contrato]],Tabla3[],20,FALSE)="","#N/A",IFERROR(VLOOKUP(Tabla1[[#This Row],[Nombre del Contrato]],Tabla3[],20,FALSE),"#N/A")))</f>
        <v/>
      </c>
      <c r="H638" s="47" t="str">
        <f>IF(Tabla1[[#This Row],[Nombre del Contrato]]="","",IF(VLOOKUP(Tabla1[[#This Row],[Nombre del Contrato]],Tabla3[],22,FALSE)="","#N/A",IFERROR(VLOOKUP(Tabla1[[#This Row],[Nombre del Contrato]],Tabla3[],22,FALSE),"#N/A")))</f>
        <v/>
      </c>
      <c r="I638" s="81"/>
      <c r="J638" s="81"/>
      <c r="K638" s="75"/>
      <c r="L638" s="10" t="str">
        <f>IF(Tabla1[[#This Row],[Nombre del Contrato]]="","",IF(VLOOKUP(Tabla1[[#This Row],[Nombre del Contrato]],Tabla3[],6,FALSE)="","#N/A",IFERROR(VLOOKUP(Tabla1[[#This Row],[Nombre del Contrato]],Tabla3[],6,FALSE),"#N/A")))</f>
        <v/>
      </c>
      <c r="M638" s="55" t="str">
        <f>IF(Tabla1[[#This Row],[Nombre del Contrato]]="","",IF(VLOOKUP(Tabla1[[#This Row],[Nombre del Contrato]],Tabla3[],19,FALSE)="","#N/A",IFERROR(VLOOKUP(Tabla1[[#This Row],[Nombre del Contrato]],Tabla3[],19,FALSE),"#N/A")))</f>
        <v/>
      </c>
      <c r="N638" s="75"/>
      <c r="O638" s="75"/>
      <c r="P638" s="75"/>
      <c r="Q638" s="75"/>
      <c r="R638" s="75"/>
      <c r="S638" s="75"/>
      <c r="T638" s="75"/>
      <c r="U638" s="75"/>
      <c r="V638" s="75"/>
      <c r="W638" s="75"/>
      <c r="X638" s="75"/>
      <c r="Y638" s="75"/>
      <c r="Z638" s="75"/>
      <c r="AA638" s="75"/>
      <c r="AB638" s="75"/>
      <c r="AC638" s="75"/>
      <c r="AD638" s="75" t="str">
        <f>IF(SUM(Tabla1[[#This Row],[Primera Infancia]:[Adulto Mayor]])=0,"",SUM(Tabla1[[#This Row],[Primera Infancia]:[Adulto Mayor]]))</f>
        <v/>
      </c>
      <c r="AE638" s="75"/>
      <c r="AF638" s="75"/>
      <c r="AG638" s="10"/>
      <c r="AH638" s="10"/>
      <c r="AI638" s="88"/>
      <c r="AJ638" s="88"/>
      <c r="AK638" s="88"/>
      <c r="AL638" s="88"/>
      <c r="AM638" s="88"/>
      <c r="AN638" s="75"/>
      <c r="AO638" s="89"/>
      <c r="AP638" s="93"/>
      <c r="AQ638" s="84"/>
    </row>
    <row r="639" spans="2:43" ht="39.950000000000003" customHeight="1" thickTop="1" thickBot="1" x14ac:dyDescent="0.3">
      <c r="B639" s="78"/>
      <c r="C639" s="75"/>
      <c r="D639" s="75"/>
      <c r="E639" s="75"/>
      <c r="F639" s="10" t="str">
        <f>IF(Tabla1[[#This Row],[Nombre del Contrato]]="","",IF(VLOOKUP(Tabla1[[#This Row],[Nombre del Contrato]],Tabla3[],31,FALSE)="","#N/A",IFERROR(VLOOKUP(Tabla1[[#This Row],[Nombre del Contrato]],Tabla3[],31,FALSE),"#N/A")))</f>
        <v/>
      </c>
      <c r="G639" s="10" t="str">
        <f>IF(Tabla1[[#This Row],[Nombre del Contrato]]="","",IF(VLOOKUP(Tabla1[[#This Row],[Nombre del Contrato]],Tabla3[],20,FALSE)="","#N/A",IFERROR(VLOOKUP(Tabla1[[#This Row],[Nombre del Contrato]],Tabla3[],20,FALSE),"#N/A")))</f>
        <v/>
      </c>
      <c r="H639" s="47" t="str">
        <f>IF(Tabla1[[#This Row],[Nombre del Contrato]]="","",IF(VLOOKUP(Tabla1[[#This Row],[Nombre del Contrato]],Tabla3[],22,FALSE)="","#N/A",IFERROR(VLOOKUP(Tabla1[[#This Row],[Nombre del Contrato]],Tabla3[],22,FALSE),"#N/A")))</f>
        <v/>
      </c>
      <c r="I639" s="81"/>
      <c r="J639" s="81"/>
      <c r="K639" s="75"/>
      <c r="L639" s="10" t="str">
        <f>IF(Tabla1[[#This Row],[Nombre del Contrato]]="","",IF(VLOOKUP(Tabla1[[#This Row],[Nombre del Contrato]],Tabla3[],6,FALSE)="","#N/A",IFERROR(VLOOKUP(Tabla1[[#This Row],[Nombre del Contrato]],Tabla3[],6,FALSE),"#N/A")))</f>
        <v/>
      </c>
      <c r="M639" s="55" t="str">
        <f>IF(Tabla1[[#This Row],[Nombre del Contrato]]="","",IF(VLOOKUP(Tabla1[[#This Row],[Nombre del Contrato]],Tabla3[],19,FALSE)="","#N/A",IFERROR(VLOOKUP(Tabla1[[#This Row],[Nombre del Contrato]],Tabla3[],19,FALSE),"#N/A")))</f>
        <v/>
      </c>
      <c r="N639" s="75"/>
      <c r="O639" s="75"/>
      <c r="P639" s="75"/>
      <c r="Q639" s="75"/>
      <c r="R639" s="75"/>
      <c r="S639" s="75"/>
      <c r="T639" s="75"/>
      <c r="U639" s="75"/>
      <c r="V639" s="75"/>
      <c r="W639" s="75"/>
      <c r="X639" s="75"/>
      <c r="Y639" s="75"/>
      <c r="Z639" s="75"/>
      <c r="AA639" s="75"/>
      <c r="AB639" s="75"/>
      <c r="AC639" s="75"/>
      <c r="AD639" s="75" t="str">
        <f>IF(SUM(Tabla1[[#This Row],[Primera Infancia]:[Adulto Mayor]])=0,"",SUM(Tabla1[[#This Row],[Primera Infancia]:[Adulto Mayor]]))</f>
        <v/>
      </c>
      <c r="AE639" s="75"/>
      <c r="AF639" s="75"/>
      <c r="AG639" s="10"/>
      <c r="AH639" s="10"/>
      <c r="AI639" s="88"/>
      <c r="AJ639" s="88"/>
      <c r="AK639" s="88"/>
      <c r="AL639" s="88"/>
      <c r="AM639" s="88"/>
      <c r="AN639" s="75"/>
      <c r="AO639" s="89"/>
      <c r="AP639" s="93"/>
      <c r="AQ639" s="84"/>
    </row>
    <row r="640" spans="2:43" ht="39.950000000000003" customHeight="1" thickTop="1" thickBot="1" x14ac:dyDescent="0.3">
      <c r="B640" s="78"/>
      <c r="C640" s="75"/>
      <c r="D640" s="75"/>
      <c r="E640" s="75"/>
      <c r="F640" s="10" t="str">
        <f>IF(Tabla1[[#This Row],[Nombre del Contrato]]="","",IF(VLOOKUP(Tabla1[[#This Row],[Nombre del Contrato]],Tabla3[],31,FALSE)="","#N/A",IFERROR(VLOOKUP(Tabla1[[#This Row],[Nombre del Contrato]],Tabla3[],31,FALSE),"#N/A")))</f>
        <v/>
      </c>
      <c r="G640" s="10" t="str">
        <f>IF(Tabla1[[#This Row],[Nombre del Contrato]]="","",IF(VLOOKUP(Tabla1[[#This Row],[Nombre del Contrato]],Tabla3[],20,FALSE)="","#N/A",IFERROR(VLOOKUP(Tabla1[[#This Row],[Nombre del Contrato]],Tabla3[],20,FALSE),"#N/A")))</f>
        <v/>
      </c>
      <c r="H640" s="47" t="str">
        <f>IF(Tabla1[[#This Row],[Nombre del Contrato]]="","",IF(VLOOKUP(Tabla1[[#This Row],[Nombre del Contrato]],Tabla3[],22,FALSE)="","#N/A",IFERROR(VLOOKUP(Tabla1[[#This Row],[Nombre del Contrato]],Tabla3[],22,FALSE),"#N/A")))</f>
        <v/>
      </c>
      <c r="I640" s="81"/>
      <c r="J640" s="81"/>
      <c r="K640" s="75"/>
      <c r="L640" s="10" t="str">
        <f>IF(Tabla1[[#This Row],[Nombre del Contrato]]="","",IF(VLOOKUP(Tabla1[[#This Row],[Nombre del Contrato]],Tabla3[],6,FALSE)="","#N/A",IFERROR(VLOOKUP(Tabla1[[#This Row],[Nombre del Contrato]],Tabla3[],6,FALSE),"#N/A")))</f>
        <v/>
      </c>
      <c r="M640" s="55" t="str">
        <f>IF(Tabla1[[#This Row],[Nombre del Contrato]]="","",IF(VLOOKUP(Tabla1[[#This Row],[Nombre del Contrato]],Tabla3[],19,FALSE)="","#N/A",IFERROR(VLOOKUP(Tabla1[[#This Row],[Nombre del Contrato]],Tabla3[],19,FALSE),"#N/A")))</f>
        <v/>
      </c>
      <c r="N640" s="75"/>
      <c r="O640" s="75"/>
      <c r="P640" s="75"/>
      <c r="Q640" s="75"/>
      <c r="R640" s="75"/>
      <c r="S640" s="75"/>
      <c r="T640" s="75"/>
      <c r="U640" s="75"/>
      <c r="V640" s="75"/>
      <c r="W640" s="75"/>
      <c r="X640" s="75"/>
      <c r="Y640" s="75"/>
      <c r="Z640" s="75"/>
      <c r="AA640" s="75"/>
      <c r="AB640" s="75"/>
      <c r="AC640" s="75"/>
      <c r="AD640" s="75" t="str">
        <f>IF(SUM(Tabla1[[#This Row],[Primera Infancia]:[Adulto Mayor]])=0,"",SUM(Tabla1[[#This Row],[Primera Infancia]:[Adulto Mayor]]))</f>
        <v/>
      </c>
      <c r="AE640" s="75"/>
      <c r="AF640" s="75"/>
      <c r="AG640" s="10"/>
      <c r="AH640" s="10"/>
      <c r="AI640" s="88"/>
      <c r="AJ640" s="88"/>
      <c r="AK640" s="88"/>
      <c r="AL640" s="88"/>
      <c r="AM640" s="88"/>
      <c r="AN640" s="75"/>
      <c r="AO640" s="89"/>
      <c r="AP640" s="93"/>
      <c r="AQ640" s="84"/>
    </row>
    <row r="641" spans="2:43" ht="39.950000000000003" customHeight="1" thickTop="1" thickBot="1" x14ac:dyDescent="0.3">
      <c r="B641" s="78"/>
      <c r="C641" s="75"/>
      <c r="D641" s="75"/>
      <c r="E641" s="75"/>
      <c r="F641" s="10" t="str">
        <f>IF(Tabla1[[#This Row],[Nombre del Contrato]]="","",IF(VLOOKUP(Tabla1[[#This Row],[Nombre del Contrato]],Tabla3[],31,FALSE)="","#N/A",IFERROR(VLOOKUP(Tabla1[[#This Row],[Nombre del Contrato]],Tabla3[],31,FALSE),"#N/A")))</f>
        <v/>
      </c>
      <c r="G641" s="10" t="str">
        <f>IF(Tabla1[[#This Row],[Nombre del Contrato]]="","",IF(VLOOKUP(Tabla1[[#This Row],[Nombre del Contrato]],Tabla3[],20,FALSE)="","#N/A",IFERROR(VLOOKUP(Tabla1[[#This Row],[Nombre del Contrato]],Tabla3[],20,FALSE),"#N/A")))</f>
        <v/>
      </c>
      <c r="H641" s="47" t="str">
        <f>IF(Tabla1[[#This Row],[Nombre del Contrato]]="","",IF(VLOOKUP(Tabla1[[#This Row],[Nombre del Contrato]],Tabla3[],22,FALSE)="","#N/A",IFERROR(VLOOKUP(Tabla1[[#This Row],[Nombre del Contrato]],Tabla3[],22,FALSE),"#N/A")))</f>
        <v/>
      </c>
      <c r="I641" s="81"/>
      <c r="J641" s="81"/>
      <c r="K641" s="75"/>
      <c r="L641" s="10" t="str">
        <f>IF(Tabla1[[#This Row],[Nombre del Contrato]]="","",IF(VLOOKUP(Tabla1[[#This Row],[Nombre del Contrato]],Tabla3[],6,FALSE)="","#N/A",IFERROR(VLOOKUP(Tabla1[[#This Row],[Nombre del Contrato]],Tabla3[],6,FALSE),"#N/A")))</f>
        <v/>
      </c>
      <c r="M641" s="55" t="str">
        <f>IF(Tabla1[[#This Row],[Nombre del Contrato]]="","",IF(VLOOKUP(Tabla1[[#This Row],[Nombre del Contrato]],Tabla3[],19,FALSE)="","#N/A",IFERROR(VLOOKUP(Tabla1[[#This Row],[Nombre del Contrato]],Tabla3[],19,FALSE),"#N/A")))</f>
        <v/>
      </c>
      <c r="N641" s="75"/>
      <c r="O641" s="75"/>
      <c r="P641" s="75"/>
      <c r="Q641" s="75"/>
      <c r="R641" s="75"/>
      <c r="S641" s="75"/>
      <c r="T641" s="75"/>
      <c r="U641" s="75"/>
      <c r="V641" s="75"/>
      <c r="W641" s="75"/>
      <c r="X641" s="75"/>
      <c r="Y641" s="75"/>
      <c r="Z641" s="75"/>
      <c r="AA641" s="75"/>
      <c r="AB641" s="75"/>
      <c r="AC641" s="75"/>
      <c r="AD641" s="75" t="str">
        <f>IF(SUM(Tabla1[[#This Row],[Primera Infancia]:[Adulto Mayor]])=0,"",SUM(Tabla1[[#This Row],[Primera Infancia]:[Adulto Mayor]]))</f>
        <v/>
      </c>
      <c r="AE641" s="75"/>
      <c r="AF641" s="75"/>
      <c r="AG641" s="10"/>
      <c r="AH641" s="10"/>
      <c r="AI641" s="88"/>
      <c r="AJ641" s="88"/>
      <c r="AK641" s="88"/>
      <c r="AL641" s="88"/>
      <c r="AM641" s="88"/>
      <c r="AN641" s="75"/>
      <c r="AO641" s="89"/>
      <c r="AP641" s="93"/>
      <c r="AQ641" s="84"/>
    </row>
    <row r="642" spans="2:43" ht="39.950000000000003" customHeight="1" thickTop="1" thickBot="1" x14ac:dyDescent="0.3">
      <c r="B642" s="78"/>
      <c r="C642" s="75"/>
      <c r="D642" s="75"/>
      <c r="E642" s="75"/>
      <c r="F642" s="10" t="str">
        <f>IF(Tabla1[[#This Row],[Nombre del Contrato]]="","",IF(VLOOKUP(Tabla1[[#This Row],[Nombre del Contrato]],Tabla3[],31,FALSE)="","#N/A",IFERROR(VLOOKUP(Tabla1[[#This Row],[Nombre del Contrato]],Tabla3[],31,FALSE),"#N/A")))</f>
        <v/>
      </c>
      <c r="G642" s="10" t="str">
        <f>IF(Tabla1[[#This Row],[Nombre del Contrato]]="","",IF(VLOOKUP(Tabla1[[#This Row],[Nombre del Contrato]],Tabla3[],20,FALSE)="","#N/A",IFERROR(VLOOKUP(Tabla1[[#This Row],[Nombre del Contrato]],Tabla3[],20,FALSE),"#N/A")))</f>
        <v/>
      </c>
      <c r="H642" s="47" t="str">
        <f>IF(Tabla1[[#This Row],[Nombre del Contrato]]="","",IF(VLOOKUP(Tabla1[[#This Row],[Nombre del Contrato]],Tabla3[],22,FALSE)="","#N/A",IFERROR(VLOOKUP(Tabla1[[#This Row],[Nombre del Contrato]],Tabla3[],22,FALSE),"#N/A")))</f>
        <v/>
      </c>
      <c r="I642" s="81"/>
      <c r="J642" s="81"/>
      <c r="K642" s="75"/>
      <c r="L642" s="10" t="str">
        <f>IF(Tabla1[[#This Row],[Nombre del Contrato]]="","",IF(VLOOKUP(Tabla1[[#This Row],[Nombre del Contrato]],Tabla3[],6,FALSE)="","#N/A",IFERROR(VLOOKUP(Tabla1[[#This Row],[Nombre del Contrato]],Tabla3[],6,FALSE),"#N/A")))</f>
        <v/>
      </c>
      <c r="M642" s="55" t="str">
        <f>IF(Tabla1[[#This Row],[Nombre del Contrato]]="","",IF(VLOOKUP(Tabla1[[#This Row],[Nombre del Contrato]],Tabla3[],19,FALSE)="","#N/A",IFERROR(VLOOKUP(Tabla1[[#This Row],[Nombre del Contrato]],Tabla3[],19,FALSE),"#N/A")))</f>
        <v/>
      </c>
      <c r="N642" s="75"/>
      <c r="O642" s="75"/>
      <c r="P642" s="75"/>
      <c r="Q642" s="75"/>
      <c r="R642" s="75"/>
      <c r="S642" s="75"/>
      <c r="T642" s="75"/>
      <c r="U642" s="75"/>
      <c r="V642" s="75"/>
      <c r="W642" s="75"/>
      <c r="X642" s="75"/>
      <c r="Y642" s="75"/>
      <c r="Z642" s="75"/>
      <c r="AA642" s="75"/>
      <c r="AB642" s="75"/>
      <c r="AC642" s="75"/>
      <c r="AD642" s="75" t="str">
        <f>IF(SUM(Tabla1[[#This Row],[Primera Infancia]:[Adulto Mayor]])=0,"",SUM(Tabla1[[#This Row],[Primera Infancia]:[Adulto Mayor]]))</f>
        <v/>
      </c>
      <c r="AE642" s="75"/>
      <c r="AF642" s="75"/>
      <c r="AG642" s="10"/>
      <c r="AH642" s="10"/>
      <c r="AI642" s="88"/>
      <c r="AJ642" s="88"/>
      <c r="AK642" s="88"/>
      <c r="AL642" s="88"/>
      <c r="AM642" s="88"/>
      <c r="AN642" s="75"/>
      <c r="AO642" s="89"/>
      <c r="AP642" s="93"/>
      <c r="AQ642" s="84"/>
    </row>
    <row r="643" spans="2:43" ht="39.950000000000003" customHeight="1" thickTop="1" thickBot="1" x14ac:dyDescent="0.3">
      <c r="B643" s="78"/>
      <c r="C643" s="75"/>
      <c r="D643" s="75"/>
      <c r="E643" s="75"/>
      <c r="F643" s="10" t="str">
        <f>IF(Tabla1[[#This Row],[Nombre del Contrato]]="","",IF(VLOOKUP(Tabla1[[#This Row],[Nombre del Contrato]],Tabla3[],31,FALSE)="","#N/A",IFERROR(VLOOKUP(Tabla1[[#This Row],[Nombre del Contrato]],Tabla3[],31,FALSE),"#N/A")))</f>
        <v/>
      </c>
      <c r="G643" s="10" t="str">
        <f>IF(Tabla1[[#This Row],[Nombre del Contrato]]="","",IF(VLOOKUP(Tabla1[[#This Row],[Nombre del Contrato]],Tabla3[],20,FALSE)="","#N/A",IFERROR(VLOOKUP(Tabla1[[#This Row],[Nombre del Contrato]],Tabla3[],20,FALSE),"#N/A")))</f>
        <v/>
      </c>
      <c r="H643" s="47" t="str">
        <f>IF(Tabla1[[#This Row],[Nombre del Contrato]]="","",IF(VLOOKUP(Tabla1[[#This Row],[Nombre del Contrato]],Tabla3[],22,FALSE)="","#N/A",IFERROR(VLOOKUP(Tabla1[[#This Row],[Nombre del Contrato]],Tabla3[],22,FALSE),"#N/A")))</f>
        <v/>
      </c>
      <c r="I643" s="81"/>
      <c r="J643" s="81"/>
      <c r="K643" s="75"/>
      <c r="L643" s="10" t="str">
        <f>IF(Tabla1[[#This Row],[Nombre del Contrato]]="","",IF(VLOOKUP(Tabla1[[#This Row],[Nombre del Contrato]],Tabla3[],6,FALSE)="","#N/A",IFERROR(VLOOKUP(Tabla1[[#This Row],[Nombre del Contrato]],Tabla3[],6,FALSE),"#N/A")))</f>
        <v/>
      </c>
      <c r="M643" s="55" t="str">
        <f>IF(Tabla1[[#This Row],[Nombre del Contrato]]="","",IF(VLOOKUP(Tabla1[[#This Row],[Nombre del Contrato]],Tabla3[],19,FALSE)="","#N/A",IFERROR(VLOOKUP(Tabla1[[#This Row],[Nombre del Contrato]],Tabla3[],19,FALSE),"#N/A")))</f>
        <v/>
      </c>
      <c r="N643" s="75"/>
      <c r="O643" s="75"/>
      <c r="P643" s="75"/>
      <c r="Q643" s="75"/>
      <c r="R643" s="75"/>
      <c r="S643" s="75"/>
      <c r="T643" s="75"/>
      <c r="U643" s="75"/>
      <c r="V643" s="75"/>
      <c r="W643" s="75"/>
      <c r="X643" s="75"/>
      <c r="Y643" s="75"/>
      <c r="Z643" s="75"/>
      <c r="AA643" s="75"/>
      <c r="AB643" s="75"/>
      <c r="AC643" s="75"/>
      <c r="AD643" s="75" t="str">
        <f>IF(SUM(Tabla1[[#This Row],[Primera Infancia]:[Adulto Mayor]])=0,"",SUM(Tabla1[[#This Row],[Primera Infancia]:[Adulto Mayor]]))</f>
        <v/>
      </c>
      <c r="AE643" s="75"/>
      <c r="AF643" s="75"/>
      <c r="AG643" s="10"/>
      <c r="AH643" s="10"/>
      <c r="AI643" s="88"/>
      <c r="AJ643" s="88"/>
      <c r="AK643" s="88"/>
      <c r="AL643" s="88"/>
      <c r="AM643" s="88"/>
      <c r="AN643" s="75"/>
      <c r="AO643" s="89"/>
      <c r="AP643" s="93"/>
      <c r="AQ643" s="84"/>
    </row>
    <row r="644" spans="2:43" ht="39.950000000000003" customHeight="1" thickTop="1" thickBot="1" x14ac:dyDescent="0.3">
      <c r="B644" s="78"/>
      <c r="C644" s="75"/>
      <c r="D644" s="75"/>
      <c r="E644" s="75"/>
      <c r="F644" s="10" t="str">
        <f>IF(Tabla1[[#This Row],[Nombre del Contrato]]="","",IF(VLOOKUP(Tabla1[[#This Row],[Nombre del Contrato]],Tabla3[],31,FALSE)="","#N/A",IFERROR(VLOOKUP(Tabla1[[#This Row],[Nombre del Contrato]],Tabla3[],31,FALSE),"#N/A")))</f>
        <v/>
      </c>
      <c r="G644" s="10" t="str">
        <f>IF(Tabla1[[#This Row],[Nombre del Contrato]]="","",IF(VLOOKUP(Tabla1[[#This Row],[Nombre del Contrato]],Tabla3[],20,FALSE)="","#N/A",IFERROR(VLOOKUP(Tabla1[[#This Row],[Nombre del Contrato]],Tabla3[],20,FALSE),"#N/A")))</f>
        <v/>
      </c>
      <c r="H644" s="47" t="str">
        <f>IF(Tabla1[[#This Row],[Nombre del Contrato]]="","",IF(VLOOKUP(Tabla1[[#This Row],[Nombre del Contrato]],Tabla3[],22,FALSE)="","#N/A",IFERROR(VLOOKUP(Tabla1[[#This Row],[Nombre del Contrato]],Tabla3[],22,FALSE),"#N/A")))</f>
        <v/>
      </c>
      <c r="I644" s="81"/>
      <c r="J644" s="81"/>
      <c r="K644" s="75"/>
      <c r="L644" s="10" t="str">
        <f>IF(Tabla1[[#This Row],[Nombre del Contrato]]="","",IF(VLOOKUP(Tabla1[[#This Row],[Nombre del Contrato]],Tabla3[],6,FALSE)="","#N/A",IFERROR(VLOOKUP(Tabla1[[#This Row],[Nombre del Contrato]],Tabla3[],6,FALSE),"#N/A")))</f>
        <v/>
      </c>
      <c r="M644" s="55" t="str">
        <f>IF(Tabla1[[#This Row],[Nombre del Contrato]]="","",IF(VLOOKUP(Tabla1[[#This Row],[Nombre del Contrato]],Tabla3[],19,FALSE)="","#N/A",IFERROR(VLOOKUP(Tabla1[[#This Row],[Nombre del Contrato]],Tabla3[],19,FALSE),"#N/A")))</f>
        <v/>
      </c>
      <c r="N644" s="75"/>
      <c r="O644" s="75"/>
      <c r="P644" s="75"/>
      <c r="Q644" s="75"/>
      <c r="R644" s="75"/>
      <c r="S644" s="75"/>
      <c r="T644" s="75"/>
      <c r="U644" s="75"/>
      <c r="V644" s="75"/>
      <c r="W644" s="75"/>
      <c r="X644" s="75"/>
      <c r="Y644" s="75"/>
      <c r="Z644" s="75"/>
      <c r="AA644" s="75"/>
      <c r="AB644" s="75"/>
      <c r="AC644" s="75"/>
      <c r="AD644" s="75" t="str">
        <f>IF(SUM(Tabla1[[#This Row],[Primera Infancia]:[Adulto Mayor]])=0,"",SUM(Tabla1[[#This Row],[Primera Infancia]:[Adulto Mayor]]))</f>
        <v/>
      </c>
      <c r="AE644" s="75"/>
      <c r="AF644" s="75"/>
      <c r="AG644" s="10"/>
      <c r="AH644" s="10"/>
      <c r="AI644" s="88"/>
      <c r="AJ644" s="88"/>
      <c r="AK644" s="88"/>
      <c r="AL644" s="88"/>
      <c r="AM644" s="88"/>
      <c r="AN644" s="75"/>
      <c r="AO644" s="89"/>
      <c r="AP644" s="93"/>
      <c r="AQ644" s="84"/>
    </row>
    <row r="645" spans="2:43" ht="39.950000000000003" customHeight="1" thickTop="1" thickBot="1" x14ac:dyDescent="0.3">
      <c r="B645" s="78"/>
      <c r="C645" s="75"/>
      <c r="D645" s="75"/>
      <c r="E645" s="75"/>
      <c r="F645" s="10" t="str">
        <f>IF(Tabla1[[#This Row],[Nombre del Contrato]]="","",IF(VLOOKUP(Tabla1[[#This Row],[Nombre del Contrato]],Tabla3[],31,FALSE)="","#N/A",IFERROR(VLOOKUP(Tabla1[[#This Row],[Nombre del Contrato]],Tabla3[],31,FALSE),"#N/A")))</f>
        <v/>
      </c>
      <c r="G645" s="10" t="str">
        <f>IF(Tabla1[[#This Row],[Nombre del Contrato]]="","",IF(VLOOKUP(Tabla1[[#This Row],[Nombre del Contrato]],Tabla3[],20,FALSE)="","#N/A",IFERROR(VLOOKUP(Tabla1[[#This Row],[Nombre del Contrato]],Tabla3[],20,FALSE),"#N/A")))</f>
        <v/>
      </c>
      <c r="H645" s="47" t="str">
        <f>IF(Tabla1[[#This Row],[Nombre del Contrato]]="","",IF(VLOOKUP(Tabla1[[#This Row],[Nombre del Contrato]],Tabla3[],22,FALSE)="","#N/A",IFERROR(VLOOKUP(Tabla1[[#This Row],[Nombre del Contrato]],Tabla3[],22,FALSE),"#N/A")))</f>
        <v/>
      </c>
      <c r="I645" s="81"/>
      <c r="J645" s="81"/>
      <c r="K645" s="75"/>
      <c r="L645" s="10" t="str">
        <f>IF(Tabla1[[#This Row],[Nombre del Contrato]]="","",IF(VLOOKUP(Tabla1[[#This Row],[Nombre del Contrato]],Tabla3[],6,FALSE)="","#N/A",IFERROR(VLOOKUP(Tabla1[[#This Row],[Nombre del Contrato]],Tabla3[],6,FALSE),"#N/A")))</f>
        <v/>
      </c>
      <c r="M645" s="55" t="str">
        <f>IF(Tabla1[[#This Row],[Nombre del Contrato]]="","",IF(VLOOKUP(Tabla1[[#This Row],[Nombre del Contrato]],Tabla3[],19,FALSE)="","#N/A",IFERROR(VLOOKUP(Tabla1[[#This Row],[Nombre del Contrato]],Tabla3[],19,FALSE),"#N/A")))</f>
        <v/>
      </c>
      <c r="N645" s="75"/>
      <c r="O645" s="75"/>
      <c r="P645" s="75"/>
      <c r="Q645" s="75"/>
      <c r="R645" s="75"/>
      <c r="S645" s="75"/>
      <c r="T645" s="75"/>
      <c r="U645" s="75"/>
      <c r="V645" s="75"/>
      <c r="W645" s="75"/>
      <c r="X645" s="75"/>
      <c r="Y645" s="75"/>
      <c r="Z645" s="75"/>
      <c r="AA645" s="75"/>
      <c r="AB645" s="75"/>
      <c r="AC645" s="75"/>
      <c r="AD645" s="75" t="str">
        <f>IF(SUM(Tabla1[[#This Row],[Primera Infancia]:[Adulto Mayor]])=0,"",SUM(Tabla1[[#This Row],[Primera Infancia]:[Adulto Mayor]]))</f>
        <v/>
      </c>
      <c r="AE645" s="75"/>
      <c r="AF645" s="75"/>
      <c r="AG645" s="10"/>
      <c r="AH645" s="10"/>
      <c r="AI645" s="88"/>
      <c r="AJ645" s="88"/>
      <c r="AK645" s="88"/>
      <c r="AL645" s="88"/>
      <c r="AM645" s="88"/>
      <c r="AN645" s="75"/>
      <c r="AO645" s="89"/>
      <c r="AP645" s="93"/>
      <c r="AQ645" s="84"/>
    </row>
    <row r="646" spans="2:43" ht="39.950000000000003" customHeight="1" thickTop="1" thickBot="1" x14ac:dyDescent="0.3">
      <c r="B646" s="78"/>
      <c r="C646" s="75"/>
      <c r="D646" s="75"/>
      <c r="E646" s="75"/>
      <c r="F646" s="10" t="str">
        <f>IF(Tabla1[[#This Row],[Nombre del Contrato]]="","",IF(VLOOKUP(Tabla1[[#This Row],[Nombre del Contrato]],Tabla3[],31,FALSE)="","#N/A",IFERROR(VLOOKUP(Tabla1[[#This Row],[Nombre del Contrato]],Tabla3[],31,FALSE),"#N/A")))</f>
        <v/>
      </c>
      <c r="G646" s="10" t="str">
        <f>IF(Tabla1[[#This Row],[Nombre del Contrato]]="","",IF(VLOOKUP(Tabla1[[#This Row],[Nombre del Contrato]],Tabla3[],20,FALSE)="","#N/A",IFERROR(VLOOKUP(Tabla1[[#This Row],[Nombre del Contrato]],Tabla3[],20,FALSE),"#N/A")))</f>
        <v/>
      </c>
      <c r="H646" s="47" t="str">
        <f>IF(Tabla1[[#This Row],[Nombre del Contrato]]="","",IF(VLOOKUP(Tabla1[[#This Row],[Nombre del Contrato]],Tabla3[],22,FALSE)="","#N/A",IFERROR(VLOOKUP(Tabla1[[#This Row],[Nombre del Contrato]],Tabla3[],22,FALSE),"#N/A")))</f>
        <v/>
      </c>
      <c r="I646" s="81"/>
      <c r="J646" s="81"/>
      <c r="K646" s="75"/>
      <c r="L646" s="10" t="str">
        <f>IF(Tabla1[[#This Row],[Nombre del Contrato]]="","",IF(VLOOKUP(Tabla1[[#This Row],[Nombre del Contrato]],Tabla3[],6,FALSE)="","#N/A",IFERROR(VLOOKUP(Tabla1[[#This Row],[Nombre del Contrato]],Tabla3[],6,FALSE),"#N/A")))</f>
        <v/>
      </c>
      <c r="M646" s="55" t="str">
        <f>IF(Tabla1[[#This Row],[Nombre del Contrato]]="","",IF(VLOOKUP(Tabla1[[#This Row],[Nombre del Contrato]],Tabla3[],19,FALSE)="","#N/A",IFERROR(VLOOKUP(Tabla1[[#This Row],[Nombre del Contrato]],Tabla3[],19,FALSE),"#N/A")))</f>
        <v/>
      </c>
      <c r="N646" s="75"/>
      <c r="O646" s="75"/>
      <c r="P646" s="75"/>
      <c r="Q646" s="75"/>
      <c r="R646" s="75"/>
      <c r="S646" s="75"/>
      <c r="T646" s="75"/>
      <c r="U646" s="75"/>
      <c r="V646" s="75"/>
      <c r="W646" s="75"/>
      <c r="X646" s="75"/>
      <c r="Y646" s="75"/>
      <c r="Z646" s="75"/>
      <c r="AA646" s="75"/>
      <c r="AB646" s="75"/>
      <c r="AC646" s="75"/>
      <c r="AD646" s="75" t="str">
        <f>IF(SUM(Tabla1[[#This Row],[Primera Infancia]:[Adulto Mayor]])=0,"",SUM(Tabla1[[#This Row],[Primera Infancia]:[Adulto Mayor]]))</f>
        <v/>
      </c>
      <c r="AE646" s="75"/>
      <c r="AF646" s="75"/>
      <c r="AG646" s="10"/>
      <c r="AH646" s="10"/>
      <c r="AI646" s="88"/>
      <c r="AJ646" s="88"/>
      <c r="AK646" s="88"/>
      <c r="AL646" s="88"/>
      <c r="AM646" s="88"/>
      <c r="AN646" s="75"/>
      <c r="AO646" s="89"/>
      <c r="AP646" s="93"/>
      <c r="AQ646" s="84"/>
    </row>
    <row r="647" spans="2:43" ht="39.950000000000003" customHeight="1" thickTop="1" thickBot="1" x14ac:dyDescent="0.3">
      <c r="B647" s="78"/>
      <c r="C647" s="75"/>
      <c r="D647" s="75"/>
      <c r="E647" s="75"/>
      <c r="F647" s="10" t="str">
        <f>IF(Tabla1[[#This Row],[Nombre del Contrato]]="","",IF(VLOOKUP(Tabla1[[#This Row],[Nombre del Contrato]],Tabla3[],31,FALSE)="","#N/A",IFERROR(VLOOKUP(Tabla1[[#This Row],[Nombre del Contrato]],Tabla3[],31,FALSE),"#N/A")))</f>
        <v/>
      </c>
      <c r="G647" s="10" t="str">
        <f>IF(Tabla1[[#This Row],[Nombre del Contrato]]="","",IF(VLOOKUP(Tabla1[[#This Row],[Nombre del Contrato]],Tabla3[],20,FALSE)="","#N/A",IFERROR(VLOOKUP(Tabla1[[#This Row],[Nombre del Contrato]],Tabla3[],20,FALSE),"#N/A")))</f>
        <v/>
      </c>
      <c r="H647" s="47" t="str">
        <f>IF(Tabla1[[#This Row],[Nombre del Contrato]]="","",IF(VLOOKUP(Tabla1[[#This Row],[Nombre del Contrato]],Tabla3[],22,FALSE)="","#N/A",IFERROR(VLOOKUP(Tabla1[[#This Row],[Nombre del Contrato]],Tabla3[],22,FALSE),"#N/A")))</f>
        <v/>
      </c>
      <c r="I647" s="81"/>
      <c r="J647" s="81"/>
      <c r="K647" s="75"/>
      <c r="L647" s="10" t="str">
        <f>IF(Tabla1[[#This Row],[Nombre del Contrato]]="","",IF(VLOOKUP(Tabla1[[#This Row],[Nombre del Contrato]],Tabla3[],6,FALSE)="","#N/A",IFERROR(VLOOKUP(Tabla1[[#This Row],[Nombre del Contrato]],Tabla3[],6,FALSE),"#N/A")))</f>
        <v/>
      </c>
      <c r="M647" s="55" t="str">
        <f>IF(Tabla1[[#This Row],[Nombre del Contrato]]="","",IF(VLOOKUP(Tabla1[[#This Row],[Nombre del Contrato]],Tabla3[],19,FALSE)="","#N/A",IFERROR(VLOOKUP(Tabla1[[#This Row],[Nombre del Contrato]],Tabla3[],19,FALSE),"#N/A")))</f>
        <v/>
      </c>
      <c r="N647" s="75"/>
      <c r="O647" s="75"/>
      <c r="P647" s="75"/>
      <c r="Q647" s="75"/>
      <c r="R647" s="75"/>
      <c r="S647" s="75"/>
      <c r="T647" s="75"/>
      <c r="U647" s="75"/>
      <c r="V647" s="75"/>
      <c r="W647" s="75"/>
      <c r="X647" s="75"/>
      <c r="Y647" s="75"/>
      <c r="Z647" s="75"/>
      <c r="AA647" s="75"/>
      <c r="AB647" s="75"/>
      <c r="AC647" s="75"/>
      <c r="AD647" s="75" t="str">
        <f>IF(SUM(Tabla1[[#This Row],[Primera Infancia]:[Adulto Mayor]])=0,"",SUM(Tabla1[[#This Row],[Primera Infancia]:[Adulto Mayor]]))</f>
        <v/>
      </c>
      <c r="AE647" s="75"/>
      <c r="AF647" s="75"/>
      <c r="AG647" s="10"/>
      <c r="AH647" s="10"/>
      <c r="AI647" s="88"/>
      <c r="AJ647" s="88"/>
      <c r="AK647" s="88"/>
      <c r="AL647" s="88"/>
      <c r="AM647" s="88"/>
      <c r="AN647" s="75"/>
      <c r="AO647" s="89"/>
      <c r="AP647" s="93"/>
      <c r="AQ647" s="84"/>
    </row>
    <row r="648" spans="2:43" ht="39.950000000000003" customHeight="1" thickTop="1" thickBot="1" x14ac:dyDescent="0.3">
      <c r="B648" s="78"/>
      <c r="C648" s="75"/>
      <c r="D648" s="75"/>
      <c r="E648" s="75"/>
      <c r="F648" s="10" t="str">
        <f>IF(Tabla1[[#This Row],[Nombre del Contrato]]="","",IF(VLOOKUP(Tabla1[[#This Row],[Nombre del Contrato]],Tabla3[],31,FALSE)="","#N/A",IFERROR(VLOOKUP(Tabla1[[#This Row],[Nombre del Contrato]],Tabla3[],31,FALSE),"#N/A")))</f>
        <v/>
      </c>
      <c r="G648" s="10" t="str">
        <f>IF(Tabla1[[#This Row],[Nombre del Contrato]]="","",IF(VLOOKUP(Tabla1[[#This Row],[Nombre del Contrato]],Tabla3[],20,FALSE)="","#N/A",IFERROR(VLOOKUP(Tabla1[[#This Row],[Nombre del Contrato]],Tabla3[],20,FALSE),"#N/A")))</f>
        <v/>
      </c>
      <c r="H648" s="47" t="str">
        <f>IF(Tabla1[[#This Row],[Nombre del Contrato]]="","",IF(VLOOKUP(Tabla1[[#This Row],[Nombre del Contrato]],Tabla3[],22,FALSE)="","#N/A",IFERROR(VLOOKUP(Tabla1[[#This Row],[Nombre del Contrato]],Tabla3[],22,FALSE),"#N/A")))</f>
        <v/>
      </c>
      <c r="I648" s="81"/>
      <c r="J648" s="81"/>
      <c r="K648" s="75"/>
      <c r="L648" s="10" t="str">
        <f>IF(Tabla1[[#This Row],[Nombre del Contrato]]="","",IF(VLOOKUP(Tabla1[[#This Row],[Nombre del Contrato]],Tabla3[],6,FALSE)="","#N/A",IFERROR(VLOOKUP(Tabla1[[#This Row],[Nombre del Contrato]],Tabla3[],6,FALSE),"#N/A")))</f>
        <v/>
      </c>
      <c r="M648" s="55" t="str">
        <f>IF(Tabla1[[#This Row],[Nombre del Contrato]]="","",IF(VLOOKUP(Tabla1[[#This Row],[Nombre del Contrato]],Tabla3[],19,FALSE)="","#N/A",IFERROR(VLOOKUP(Tabla1[[#This Row],[Nombre del Contrato]],Tabla3[],19,FALSE),"#N/A")))</f>
        <v/>
      </c>
      <c r="N648" s="75"/>
      <c r="O648" s="75"/>
      <c r="P648" s="75"/>
      <c r="Q648" s="75"/>
      <c r="R648" s="75"/>
      <c r="S648" s="75"/>
      <c r="T648" s="75"/>
      <c r="U648" s="75"/>
      <c r="V648" s="75"/>
      <c r="W648" s="75"/>
      <c r="X648" s="75"/>
      <c r="Y648" s="75"/>
      <c r="Z648" s="75"/>
      <c r="AA648" s="75"/>
      <c r="AB648" s="75"/>
      <c r="AC648" s="75"/>
      <c r="AD648" s="75" t="str">
        <f>IF(SUM(Tabla1[[#This Row],[Primera Infancia]:[Adulto Mayor]])=0,"",SUM(Tabla1[[#This Row],[Primera Infancia]:[Adulto Mayor]]))</f>
        <v/>
      </c>
      <c r="AE648" s="75"/>
      <c r="AF648" s="75"/>
      <c r="AG648" s="10"/>
      <c r="AH648" s="10"/>
      <c r="AI648" s="88"/>
      <c r="AJ648" s="88"/>
      <c r="AK648" s="88"/>
      <c r="AL648" s="88"/>
      <c r="AM648" s="88"/>
      <c r="AN648" s="75"/>
      <c r="AO648" s="89"/>
      <c r="AP648" s="93"/>
      <c r="AQ648" s="84"/>
    </row>
    <row r="649" spans="2:43" ht="39.950000000000003" customHeight="1" thickTop="1" thickBot="1" x14ac:dyDescent="0.3">
      <c r="B649" s="78"/>
      <c r="C649" s="75"/>
      <c r="D649" s="75"/>
      <c r="E649" s="75"/>
      <c r="F649" s="10" t="str">
        <f>IF(Tabla1[[#This Row],[Nombre del Contrato]]="","",IF(VLOOKUP(Tabla1[[#This Row],[Nombre del Contrato]],Tabla3[],31,FALSE)="","#N/A",IFERROR(VLOOKUP(Tabla1[[#This Row],[Nombre del Contrato]],Tabla3[],31,FALSE),"#N/A")))</f>
        <v/>
      </c>
      <c r="G649" s="10" t="str">
        <f>IF(Tabla1[[#This Row],[Nombre del Contrato]]="","",IF(VLOOKUP(Tabla1[[#This Row],[Nombre del Contrato]],Tabla3[],20,FALSE)="","#N/A",IFERROR(VLOOKUP(Tabla1[[#This Row],[Nombre del Contrato]],Tabla3[],20,FALSE),"#N/A")))</f>
        <v/>
      </c>
      <c r="H649" s="47" t="str">
        <f>IF(Tabla1[[#This Row],[Nombre del Contrato]]="","",IF(VLOOKUP(Tabla1[[#This Row],[Nombre del Contrato]],Tabla3[],22,FALSE)="","#N/A",IFERROR(VLOOKUP(Tabla1[[#This Row],[Nombre del Contrato]],Tabla3[],22,FALSE),"#N/A")))</f>
        <v/>
      </c>
      <c r="I649" s="81"/>
      <c r="J649" s="81"/>
      <c r="K649" s="75"/>
      <c r="L649" s="10" t="str">
        <f>IF(Tabla1[[#This Row],[Nombre del Contrato]]="","",IF(VLOOKUP(Tabla1[[#This Row],[Nombre del Contrato]],Tabla3[],6,FALSE)="","#N/A",IFERROR(VLOOKUP(Tabla1[[#This Row],[Nombre del Contrato]],Tabla3[],6,FALSE),"#N/A")))</f>
        <v/>
      </c>
      <c r="M649" s="55" t="str">
        <f>IF(Tabla1[[#This Row],[Nombre del Contrato]]="","",IF(VLOOKUP(Tabla1[[#This Row],[Nombre del Contrato]],Tabla3[],19,FALSE)="","#N/A",IFERROR(VLOOKUP(Tabla1[[#This Row],[Nombre del Contrato]],Tabla3[],19,FALSE),"#N/A")))</f>
        <v/>
      </c>
      <c r="N649" s="75"/>
      <c r="O649" s="75"/>
      <c r="P649" s="75"/>
      <c r="Q649" s="75"/>
      <c r="R649" s="75"/>
      <c r="S649" s="75"/>
      <c r="T649" s="75"/>
      <c r="U649" s="75"/>
      <c r="V649" s="75"/>
      <c r="W649" s="75"/>
      <c r="X649" s="75"/>
      <c r="Y649" s="75"/>
      <c r="Z649" s="75"/>
      <c r="AA649" s="75"/>
      <c r="AB649" s="75"/>
      <c r="AC649" s="75"/>
      <c r="AD649" s="75" t="str">
        <f>IF(SUM(Tabla1[[#This Row],[Primera Infancia]:[Adulto Mayor]])=0,"",SUM(Tabla1[[#This Row],[Primera Infancia]:[Adulto Mayor]]))</f>
        <v/>
      </c>
      <c r="AE649" s="75"/>
      <c r="AF649" s="75"/>
      <c r="AG649" s="10"/>
      <c r="AH649" s="10"/>
      <c r="AI649" s="88"/>
      <c r="AJ649" s="88"/>
      <c r="AK649" s="88"/>
      <c r="AL649" s="88"/>
      <c r="AM649" s="88"/>
      <c r="AN649" s="75"/>
      <c r="AO649" s="89"/>
      <c r="AP649" s="93"/>
      <c r="AQ649" s="84"/>
    </row>
    <row r="650" spans="2:43" ht="39.950000000000003" customHeight="1" thickTop="1" thickBot="1" x14ac:dyDescent="0.3">
      <c r="B650" s="78"/>
      <c r="C650" s="75"/>
      <c r="D650" s="75"/>
      <c r="E650" s="75"/>
      <c r="F650" s="10" t="str">
        <f>IF(Tabla1[[#This Row],[Nombre del Contrato]]="","",IF(VLOOKUP(Tabla1[[#This Row],[Nombre del Contrato]],Tabla3[],31,FALSE)="","#N/A",IFERROR(VLOOKUP(Tabla1[[#This Row],[Nombre del Contrato]],Tabla3[],31,FALSE),"#N/A")))</f>
        <v/>
      </c>
      <c r="G650" s="10" t="str">
        <f>IF(Tabla1[[#This Row],[Nombre del Contrato]]="","",IF(VLOOKUP(Tabla1[[#This Row],[Nombre del Contrato]],Tabla3[],20,FALSE)="","#N/A",IFERROR(VLOOKUP(Tabla1[[#This Row],[Nombre del Contrato]],Tabla3[],20,FALSE),"#N/A")))</f>
        <v/>
      </c>
      <c r="H650" s="47" t="str">
        <f>IF(Tabla1[[#This Row],[Nombre del Contrato]]="","",IF(VLOOKUP(Tabla1[[#This Row],[Nombre del Contrato]],Tabla3[],22,FALSE)="","#N/A",IFERROR(VLOOKUP(Tabla1[[#This Row],[Nombre del Contrato]],Tabla3[],22,FALSE),"#N/A")))</f>
        <v/>
      </c>
      <c r="I650" s="81"/>
      <c r="J650" s="81"/>
      <c r="K650" s="75"/>
      <c r="L650" s="10" t="str">
        <f>IF(Tabla1[[#This Row],[Nombre del Contrato]]="","",IF(VLOOKUP(Tabla1[[#This Row],[Nombre del Contrato]],Tabla3[],6,FALSE)="","#N/A",IFERROR(VLOOKUP(Tabla1[[#This Row],[Nombre del Contrato]],Tabla3[],6,FALSE),"#N/A")))</f>
        <v/>
      </c>
      <c r="M650" s="55" t="str">
        <f>IF(Tabla1[[#This Row],[Nombre del Contrato]]="","",IF(VLOOKUP(Tabla1[[#This Row],[Nombre del Contrato]],Tabla3[],19,FALSE)="","#N/A",IFERROR(VLOOKUP(Tabla1[[#This Row],[Nombre del Contrato]],Tabla3[],19,FALSE),"#N/A")))</f>
        <v/>
      </c>
      <c r="N650" s="75"/>
      <c r="O650" s="75"/>
      <c r="P650" s="75"/>
      <c r="Q650" s="75"/>
      <c r="R650" s="75"/>
      <c r="S650" s="75"/>
      <c r="T650" s="75"/>
      <c r="U650" s="75"/>
      <c r="V650" s="75"/>
      <c r="W650" s="75"/>
      <c r="X650" s="75"/>
      <c r="Y650" s="75"/>
      <c r="Z650" s="75"/>
      <c r="AA650" s="75"/>
      <c r="AB650" s="75"/>
      <c r="AC650" s="75"/>
      <c r="AD650" s="75" t="str">
        <f>IF(SUM(Tabla1[[#This Row],[Primera Infancia]:[Adulto Mayor]])=0,"",SUM(Tabla1[[#This Row],[Primera Infancia]:[Adulto Mayor]]))</f>
        <v/>
      </c>
      <c r="AE650" s="75"/>
      <c r="AF650" s="75"/>
      <c r="AG650" s="10"/>
      <c r="AH650" s="10"/>
      <c r="AI650" s="88"/>
      <c r="AJ650" s="88"/>
      <c r="AK650" s="88"/>
      <c r="AL650" s="88"/>
      <c r="AM650" s="88"/>
      <c r="AN650" s="75"/>
      <c r="AO650" s="89"/>
      <c r="AP650" s="93"/>
      <c r="AQ650" s="84"/>
    </row>
    <row r="651" spans="2:43" ht="39.950000000000003" customHeight="1" thickTop="1" thickBot="1" x14ac:dyDescent="0.3">
      <c r="B651" s="78"/>
      <c r="C651" s="75"/>
      <c r="D651" s="75"/>
      <c r="E651" s="75"/>
      <c r="F651" s="10" t="str">
        <f>IF(Tabla1[[#This Row],[Nombre del Contrato]]="","",IF(VLOOKUP(Tabla1[[#This Row],[Nombre del Contrato]],Tabla3[],31,FALSE)="","#N/A",IFERROR(VLOOKUP(Tabla1[[#This Row],[Nombre del Contrato]],Tabla3[],31,FALSE),"#N/A")))</f>
        <v/>
      </c>
      <c r="G651" s="10" t="str">
        <f>IF(Tabla1[[#This Row],[Nombre del Contrato]]="","",IF(VLOOKUP(Tabla1[[#This Row],[Nombre del Contrato]],Tabla3[],20,FALSE)="","#N/A",IFERROR(VLOOKUP(Tabla1[[#This Row],[Nombre del Contrato]],Tabla3[],20,FALSE),"#N/A")))</f>
        <v/>
      </c>
      <c r="H651" s="47" t="str">
        <f>IF(Tabla1[[#This Row],[Nombre del Contrato]]="","",IF(VLOOKUP(Tabla1[[#This Row],[Nombre del Contrato]],Tabla3[],22,FALSE)="","#N/A",IFERROR(VLOOKUP(Tabla1[[#This Row],[Nombre del Contrato]],Tabla3[],22,FALSE),"#N/A")))</f>
        <v/>
      </c>
      <c r="I651" s="81"/>
      <c r="J651" s="81"/>
      <c r="K651" s="75"/>
      <c r="L651" s="10" t="str">
        <f>IF(Tabla1[[#This Row],[Nombre del Contrato]]="","",IF(VLOOKUP(Tabla1[[#This Row],[Nombre del Contrato]],Tabla3[],6,FALSE)="","#N/A",IFERROR(VLOOKUP(Tabla1[[#This Row],[Nombre del Contrato]],Tabla3[],6,FALSE),"#N/A")))</f>
        <v/>
      </c>
      <c r="M651" s="55" t="str">
        <f>IF(Tabla1[[#This Row],[Nombre del Contrato]]="","",IF(VLOOKUP(Tabla1[[#This Row],[Nombre del Contrato]],Tabla3[],19,FALSE)="","#N/A",IFERROR(VLOOKUP(Tabla1[[#This Row],[Nombre del Contrato]],Tabla3[],19,FALSE),"#N/A")))</f>
        <v/>
      </c>
      <c r="N651" s="75"/>
      <c r="O651" s="75"/>
      <c r="P651" s="75"/>
      <c r="Q651" s="75"/>
      <c r="R651" s="75"/>
      <c r="S651" s="75"/>
      <c r="T651" s="75"/>
      <c r="U651" s="75"/>
      <c r="V651" s="75"/>
      <c r="W651" s="75"/>
      <c r="X651" s="75"/>
      <c r="Y651" s="75"/>
      <c r="Z651" s="75"/>
      <c r="AA651" s="75"/>
      <c r="AB651" s="75"/>
      <c r="AC651" s="75"/>
      <c r="AD651" s="75" t="str">
        <f>IF(SUM(Tabla1[[#This Row],[Primera Infancia]:[Adulto Mayor]])=0,"",SUM(Tabla1[[#This Row],[Primera Infancia]:[Adulto Mayor]]))</f>
        <v/>
      </c>
      <c r="AE651" s="75"/>
      <c r="AF651" s="75"/>
      <c r="AG651" s="10"/>
      <c r="AH651" s="10"/>
      <c r="AI651" s="88"/>
      <c r="AJ651" s="88"/>
      <c r="AK651" s="88"/>
      <c r="AL651" s="88"/>
      <c r="AM651" s="88"/>
      <c r="AN651" s="75"/>
      <c r="AO651" s="89"/>
      <c r="AP651" s="93"/>
      <c r="AQ651" s="84"/>
    </row>
    <row r="652" spans="2:43" ht="39.950000000000003" customHeight="1" thickTop="1" thickBot="1" x14ac:dyDescent="0.3">
      <c r="B652" s="78"/>
      <c r="C652" s="75"/>
      <c r="D652" s="75"/>
      <c r="E652" s="75"/>
      <c r="F652" s="10" t="str">
        <f>IF(Tabla1[[#This Row],[Nombre del Contrato]]="","",IF(VLOOKUP(Tabla1[[#This Row],[Nombre del Contrato]],Tabla3[],31,FALSE)="","#N/A",IFERROR(VLOOKUP(Tabla1[[#This Row],[Nombre del Contrato]],Tabla3[],31,FALSE),"#N/A")))</f>
        <v/>
      </c>
      <c r="G652" s="10" t="str">
        <f>IF(Tabla1[[#This Row],[Nombre del Contrato]]="","",IF(VLOOKUP(Tabla1[[#This Row],[Nombre del Contrato]],Tabla3[],20,FALSE)="","#N/A",IFERROR(VLOOKUP(Tabla1[[#This Row],[Nombre del Contrato]],Tabla3[],20,FALSE),"#N/A")))</f>
        <v/>
      </c>
      <c r="H652" s="47" t="str">
        <f>IF(Tabla1[[#This Row],[Nombre del Contrato]]="","",IF(VLOOKUP(Tabla1[[#This Row],[Nombre del Contrato]],Tabla3[],22,FALSE)="","#N/A",IFERROR(VLOOKUP(Tabla1[[#This Row],[Nombre del Contrato]],Tabla3[],22,FALSE),"#N/A")))</f>
        <v/>
      </c>
      <c r="I652" s="81"/>
      <c r="J652" s="81"/>
      <c r="K652" s="75"/>
      <c r="L652" s="10" t="str">
        <f>IF(Tabla1[[#This Row],[Nombre del Contrato]]="","",IF(VLOOKUP(Tabla1[[#This Row],[Nombre del Contrato]],Tabla3[],6,FALSE)="","#N/A",IFERROR(VLOOKUP(Tabla1[[#This Row],[Nombre del Contrato]],Tabla3[],6,FALSE),"#N/A")))</f>
        <v/>
      </c>
      <c r="M652" s="55" t="str">
        <f>IF(Tabla1[[#This Row],[Nombre del Contrato]]="","",IF(VLOOKUP(Tabla1[[#This Row],[Nombre del Contrato]],Tabla3[],19,FALSE)="","#N/A",IFERROR(VLOOKUP(Tabla1[[#This Row],[Nombre del Contrato]],Tabla3[],19,FALSE),"#N/A")))</f>
        <v/>
      </c>
      <c r="N652" s="75"/>
      <c r="O652" s="75"/>
      <c r="P652" s="75"/>
      <c r="Q652" s="75"/>
      <c r="R652" s="75"/>
      <c r="S652" s="75"/>
      <c r="T652" s="75"/>
      <c r="U652" s="75"/>
      <c r="V652" s="75"/>
      <c r="W652" s="75"/>
      <c r="X652" s="75"/>
      <c r="Y652" s="75"/>
      <c r="Z652" s="75"/>
      <c r="AA652" s="75"/>
      <c r="AB652" s="75"/>
      <c r="AC652" s="75"/>
      <c r="AD652" s="75" t="str">
        <f>IF(SUM(Tabla1[[#This Row],[Primera Infancia]:[Adulto Mayor]])=0,"",SUM(Tabla1[[#This Row],[Primera Infancia]:[Adulto Mayor]]))</f>
        <v/>
      </c>
      <c r="AE652" s="75"/>
      <c r="AF652" s="75"/>
      <c r="AG652" s="10"/>
      <c r="AH652" s="10"/>
      <c r="AI652" s="88"/>
      <c r="AJ652" s="88"/>
      <c r="AK652" s="88"/>
      <c r="AL652" s="88"/>
      <c r="AM652" s="88"/>
      <c r="AN652" s="75"/>
      <c r="AO652" s="89"/>
      <c r="AP652" s="93"/>
      <c r="AQ652" s="84"/>
    </row>
    <row r="653" spans="2:43" ht="39.950000000000003" customHeight="1" thickTop="1" thickBot="1" x14ac:dyDescent="0.3">
      <c r="B653" s="78"/>
      <c r="C653" s="75"/>
      <c r="D653" s="75"/>
      <c r="E653" s="75"/>
      <c r="F653" s="10" t="str">
        <f>IF(Tabla1[[#This Row],[Nombre del Contrato]]="","",IF(VLOOKUP(Tabla1[[#This Row],[Nombre del Contrato]],Tabla3[],31,FALSE)="","#N/A",IFERROR(VLOOKUP(Tabla1[[#This Row],[Nombre del Contrato]],Tabla3[],31,FALSE),"#N/A")))</f>
        <v/>
      </c>
      <c r="G653" s="10" t="str">
        <f>IF(Tabla1[[#This Row],[Nombre del Contrato]]="","",IF(VLOOKUP(Tabla1[[#This Row],[Nombre del Contrato]],Tabla3[],20,FALSE)="","#N/A",IFERROR(VLOOKUP(Tabla1[[#This Row],[Nombre del Contrato]],Tabla3[],20,FALSE),"#N/A")))</f>
        <v/>
      </c>
      <c r="H653" s="47" t="str">
        <f>IF(Tabla1[[#This Row],[Nombre del Contrato]]="","",IF(VLOOKUP(Tabla1[[#This Row],[Nombre del Contrato]],Tabla3[],22,FALSE)="","#N/A",IFERROR(VLOOKUP(Tabla1[[#This Row],[Nombre del Contrato]],Tabla3[],22,FALSE),"#N/A")))</f>
        <v/>
      </c>
      <c r="I653" s="81"/>
      <c r="J653" s="81"/>
      <c r="K653" s="75"/>
      <c r="L653" s="10" t="str">
        <f>IF(Tabla1[[#This Row],[Nombre del Contrato]]="","",IF(VLOOKUP(Tabla1[[#This Row],[Nombre del Contrato]],Tabla3[],6,FALSE)="","#N/A",IFERROR(VLOOKUP(Tabla1[[#This Row],[Nombre del Contrato]],Tabla3[],6,FALSE),"#N/A")))</f>
        <v/>
      </c>
      <c r="M653" s="55" t="str">
        <f>IF(Tabla1[[#This Row],[Nombre del Contrato]]="","",IF(VLOOKUP(Tabla1[[#This Row],[Nombre del Contrato]],Tabla3[],19,FALSE)="","#N/A",IFERROR(VLOOKUP(Tabla1[[#This Row],[Nombre del Contrato]],Tabla3[],19,FALSE),"#N/A")))</f>
        <v/>
      </c>
      <c r="N653" s="75"/>
      <c r="O653" s="75"/>
      <c r="P653" s="75"/>
      <c r="Q653" s="75"/>
      <c r="R653" s="75"/>
      <c r="S653" s="75"/>
      <c r="T653" s="75"/>
      <c r="U653" s="75"/>
      <c r="V653" s="75"/>
      <c r="W653" s="75"/>
      <c r="X653" s="75"/>
      <c r="Y653" s="75"/>
      <c r="Z653" s="75"/>
      <c r="AA653" s="75"/>
      <c r="AB653" s="75"/>
      <c r="AC653" s="75"/>
      <c r="AD653" s="75" t="str">
        <f>IF(SUM(Tabla1[[#This Row],[Primera Infancia]:[Adulto Mayor]])=0,"",SUM(Tabla1[[#This Row],[Primera Infancia]:[Adulto Mayor]]))</f>
        <v/>
      </c>
      <c r="AE653" s="75"/>
      <c r="AF653" s="75"/>
      <c r="AG653" s="10"/>
      <c r="AH653" s="10"/>
      <c r="AI653" s="88"/>
      <c r="AJ653" s="88"/>
      <c r="AK653" s="88"/>
      <c r="AL653" s="88"/>
      <c r="AM653" s="88"/>
      <c r="AN653" s="75"/>
      <c r="AO653" s="89"/>
      <c r="AP653" s="93"/>
      <c r="AQ653" s="84"/>
    </row>
    <row r="654" spans="2:43" ht="39.950000000000003" customHeight="1" thickTop="1" thickBot="1" x14ac:dyDescent="0.3">
      <c r="B654" s="78"/>
      <c r="C654" s="75"/>
      <c r="D654" s="75"/>
      <c r="E654" s="75"/>
      <c r="F654" s="10" t="str">
        <f>IF(Tabla1[[#This Row],[Nombre del Contrato]]="","",IF(VLOOKUP(Tabla1[[#This Row],[Nombre del Contrato]],Tabla3[],31,FALSE)="","#N/A",IFERROR(VLOOKUP(Tabla1[[#This Row],[Nombre del Contrato]],Tabla3[],31,FALSE),"#N/A")))</f>
        <v/>
      </c>
      <c r="G654" s="10" t="str">
        <f>IF(Tabla1[[#This Row],[Nombre del Contrato]]="","",IF(VLOOKUP(Tabla1[[#This Row],[Nombre del Contrato]],Tabla3[],20,FALSE)="","#N/A",IFERROR(VLOOKUP(Tabla1[[#This Row],[Nombre del Contrato]],Tabla3[],20,FALSE),"#N/A")))</f>
        <v/>
      </c>
      <c r="H654" s="47" t="str">
        <f>IF(Tabla1[[#This Row],[Nombre del Contrato]]="","",IF(VLOOKUP(Tabla1[[#This Row],[Nombre del Contrato]],Tabla3[],22,FALSE)="","#N/A",IFERROR(VLOOKUP(Tabla1[[#This Row],[Nombre del Contrato]],Tabla3[],22,FALSE),"#N/A")))</f>
        <v/>
      </c>
      <c r="I654" s="81"/>
      <c r="J654" s="81"/>
      <c r="K654" s="75"/>
      <c r="L654" s="10" t="str">
        <f>IF(Tabla1[[#This Row],[Nombre del Contrato]]="","",IF(VLOOKUP(Tabla1[[#This Row],[Nombre del Contrato]],Tabla3[],6,FALSE)="","#N/A",IFERROR(VLOOKUP(Tabla1[[#This Row],[Nombre del Contrato]],Tabla3[],6,FALSE),"#N/A")))</f>
        <v/>
      </c>
      <c r="M654" s="55" t="str">
        <f>IF(Tabla1[[#This Row],[Nombre del Contrato]]="","",IF(VLOOKUP(Tabla1[[#This Row],[Nombre del Contrato]],Tabla3[],19,FALSE)="","#N/A",IFERROR(VLOOKUP(Tabla1[[#This Row],[Nombre del Contrato]],Tabla3[],19,FALSE),"#N/A")))</f>
        <v/>
      </c>
      <c r="N654" s="75"/>
      <c r="O654" s="75"/>
      <c r="P654" s="75"/>
      <c r="Q654" s="75"/>
      <c r="R654" s="75"/>
      <c r="S654" s="75"/>
      <c r="T654" s="75"/>
      <c r="U654" s="75"/>
      <c r="V654" s="75"/>
      <c r="W654" s="75"/>
      <c r="X654" s="75"/>
      <c r="Y654" s="75"/>
      <c r="Z654" s="75"/>
      <c r="AA654" s="75"/>
      <c r="AB654" s="75"/>
      <c r="AC654" s="75"/>
      <c r="AD654" s="75" t="str">
        <f>IF(SUM(Tabla1[[#This Row],[Primera Infancia]:[Adulto Mayor]])=0,"",SUM(Tabla1[[#This Row],[Primera Infancia]:[Adulto Mayor]]))</f>
        <v/>
      </c>
      <c r="AE654" s="75"/>
      <c r="AF654" s="75"/>
      <c r="AG654" s="10"/>
      <c r="AH654" s="10"/>
      <c r="AI654" s="88"/>
      <c r="AJ654" s="88"/>
      <c r="AK654" s="88"/>
      <c r="AL654" s="88"/>
      <c r="AM654" s="88"/>
      <c r="AN654" s="75"/>
      <c r="AO654" s="89"/>
      <c r="AP654" s="93"/>
      <c r="AQ654" s="84"/>
    </row>
    <row r="655" spans="2:43" ht="39.950000000000003" customHeight="1" thickTop="1" thickBot="1" x14ac:dyDescent="0.3">
      <c r="B655" s="78"/>
      <c r="C655" s="75"/>
      <c r="D655" s="75"/>
      <c r="E655" s="75"/>
      <c r="F655" s="10" t="str">
        <f>IF(Tabla1[[#This Row],[Nombre del Contrato]]="","",IF(VLOOKUP(Tabla1[[#This Row],[Nombre del Contrato]],Tabla3[],31,FALSE)="","#N/A",IFERROR(VLOOKUP(Tabla1[[#This Row],[Nombre del Contrato]],Tabla3[],31,FALSE),"#N/A")))</f>
        <v/>
      </c>
      <c r="G655" s="10" t="str">
        <f>IF(Tabla1[[#This Row],[Nombre del Contrato]]="","",IF(VLOOKUP(Tabla1[[#This Row],[Nombre del Contrato]],Tabla3[],20,FALSE)="","#N/A",IFERROR(VLOOKUP(Tabla1[[#This Row],[Nombre del Contrato]],Tabla3[],20,FALSE),"#N/A")))</f>
        <v/>
      </c>
      <c r="H655" s="47" t="str">
        <f>IF(Tabla1[[#This Row],[Nombre del Contrato]]="","",IF(VLOOKUP(Tabla1[[#This Row],[Nombre del Contrato]],Tabla3[],22,FALSE)="","#N/A",IFERROR(VLOOKUP(Tabla1[[#This Row],[Nombre del Contrato]],Tabla3[],22,FALSE),"#N/A")))</f>
        <v/>
      </c>
      <c r="I655" s="81"/>
      <c r="J655" s="81"/>
      <c r="K655" s="75"/>
      <c r="L655" s="10" t="str">
        <f>IF(Tabla1[[#This Row],[Nombre del Contrato]]="","",IF(VLOOKUP(Tabla1[[#This Row],[Nombre del Contrato]],Tabla3[],6,FALSE)="","#N/A",IFERROR(VLOOKUP(Tabla1[[#This Row],[Nombre del Contrato]],Tabla3[],6,FALSE),"#N/A")))</f>
        <v/>
      </c>
      <c r="M655" s="55" t="str">
        <f>IF(Tabla1[[#This Row],[Nombre del Contrato]]="","",IF(VLOOKUP(Tabla1[[#This Row],[Nombre del Contrato]],Tabla3[],19,FALSE)="","#N/A",IFERROR(VLOOKUP(Tabla1[[#This Row],[Nombre del Contrato]],Tabla3[],19,FALSE),"#N/A")))</f>
        <v/>
      </c>
      <c r="N655" s="75"/>
      <c r="O655" s="75"/>
      <c r="P655" s="75"/>
      <c r="Q655" s="75"/>
      <c r="R655" s="75"/>
      <c r="S655" s="75"/>
      <c r="T655" s="75"/>
      <c r="U655" s="75"/>
      <c r="V655" s="75"/>
      <c r="W655" s="75"/>
      <c r="X655" s="75"/>
      <c r="Y655" s="75"/>
      <c r="Z655" s="75"/>
      <c r="AA655" s="75"/>
      <c r="AB655" s="75"/>
      <c r="AC655" s="75"/>
      <c r="AD655" s="75" t="str">
        <f>IF(SUM(Tabla1[[#This Row],[Primera Infancia]:[Adulto Mayor]])=0,"",SUM(Tabla1[[#This Row],[Primera Infancia]:[Adulto Mayor]]))</f>
        <v/>
      </c>
      <c r="AE655" s="75"/>
      <c r="AF655" s="75"/>
      <c r="AG655" s="10"/>
      <c r="AH655" s="10"/>
      <c r="AI655" s="88"/>
      <c r="AJ655" s="88"/>
      <c r="AK655" s="88"/>
      <c r="AL655" s="88"/>
      <c r="AM655" s="88"/>
      <c r="AN655" s="75"/>
      <c r="AO655" s="89"/>
      <c r="AP655" s="93"/>
      <c r="AQ655" s="84"/>
    </row>
    <row r="656" spans="2:43" ht="39.950000000000003" customHeight="1" thickTop="1" thickBot="1" x14ac:dyDescent="0.3">
      <c r="B656" s="78"/>
      <c r="C656" s="75"/>
      <c r="D656" s="75"/>
      <c r="E656" s="75"/>
      <c r="F656" s="10" t="str">
        <f>IF(Tabla1[[#This Row],[Nombre del Contrato]]="","",IF(VLOOKUP(Tabla1[[#This Row],[Nombre del Contrato]],Tabla3[],31,FALSE)="","#N/A",IFERROR(VLOOKUP(Tabla1[[#This Row],[Nombre del Contrato]],Tabla3[],31,FALSE),"#N/A")))</f>
        <v/>
      </c>
      <c r="G656" s="10" t="str">
        <f>IF(Tabla1[[#This Row],[Nombre del Contrato]]="","",IF(VLOOKUP(Tabla1[[#This Row],[Nombre del Contrato]],Tabla3[],20,FALSE)="","#N/A",IFERROR(VLOOKUP(Tabla1[[#This Row],[Nombre del Contrato]],Tabla3[],20,FALSE),"#N/A")))</f>
        <v/>
      </c>
      <c r="H656" s="47" t="str">
        <f>IF(Tabla1[[#This Row],[Nombre del Contrato]]="","",IF(VLOOKUP(Tabla1[[#This Row],[Nombre del Contrato]],Tabla3[],22,FALSE)="","#N/A",IFERROR(VLOOKUP(Tabla1[[#This Row],[Nombre del Contrato]],Tabla3[],22,FALSE),"#N/A")))</f>
        <v/>
      </c>
      <c r="I656" s="81"/>
      <c r="J656" s="81"/>
      <c r="K656" s="75"/>
      <c r="L656" s="10" t="str">
        <f>IF(Tabla1[[#This Row],[Nombre del Contrato]]="","",IF(VLOOKUP(Tabla1[[#This Row],[Nombre del Contrato]],Tabla3[],6,FALSE)="","#N/A",IFERROR(VLOOKUP(Tabla1[[#This Row],[Nombre del Contrato]],Tabla3[],6,FALSE),"#N/A")))</f>
        <v/>
      </c>
      <c r="M656" s="55" t="str">
        <f>IF(Tabla1[[#This Row],[Nombre del Contrato]]="","",IF(VLOOKUP(Tabla1[[#This Row],[Nombre del Contrato]],Tabla3[],19,FALSE)="","#N/A",IFERROR(VLOOKUP(Tabla1[[#This Row],[Nombre del Contrato]],Tabla3[],19,FALSE),"#N/A")))</f>
        <v/>
      </c>
      <c r="N656" s="75"/>
      <c r="O656" s="75"/>
      <c r="P656" s="75"/>
      <c r="Q656" s="75"/>
      <c r="R656" s="75"/>
      <c r="S656" s="75"/>
      <c r="T656" s="75"/>
      <c r="U656" s="75"/>
      <c r="V656" s="75"/>
      <c r="W656" s="75"/>
      <c r="X656" s="75"/>
      <c r="Y656" s="75"/>
      <c r="Z656" s="75"/>
      <c r="AA656" s="75"/>
      <c r="AB656" s="75"/>
      <c r="AC656" s="75"/>
      <c r="AD656" s="75" t="str">
        <f>IF(SUM(Tabla1[[#This Row],[Primera Infancia]:[Adulto Mayor]])=0,"",SUM(Tabla1[[#This Row],[Primera Infancia]:[Adulto Mayor]]))</f>
        <v/>
      </c>
      <c r="AE656" s="75"/>
      <c r="AF656" s="75"/>
      <c r="AG656" s="10"/>
      <c r="AH656" s="10"/>
      <c r="AI656" s="88"/>
      <c r="AJ656" s="88"/>
      <c r="AK656" s="88"/>
      <c r="AL656" s="88"/>
      <c r="AM656" s="88"/>
      <c r="AN656" s="75"/>
      <c r="AO656" s="89"/>
      <c r="AP656" s="93"/>
      <c r="AQ656" s="84"/>
    </row>
    <row r="657" spans="2:43" ht="39.950000000000003" customHeight="1" thickTop="1" thickBot="1" x14ac:dyDescent="0.3">
      <c r="B657" s="78"/>
      <c r="C657" s="75"/>
      <c r="D657" s="75"/>
      <c r="E657" s="75"/>
      <c r="F657" s="10" t="str">
        <f>IF(Tabla1[[#This Row],[Nombre del Contrato]]="","",IF(VLOOKUP(Tabla1[[#This Row],[Nombre del Contrato]],Tabla3[],31,FALSE)="","#N/A",IFERROR(VLOOKUP(Tabla1[[#This Row],[Nombre del Contrato]],Tabla3[],31,FALSE),"#N/A")))</f>
        <v/>
      </c>
      <c r="G657" s="10" t="str">
        <f>IF(Tabla1[[#This Row],[Nombre del Contrato]]="","",IF(VLOOKUP(Tabla1[[#This Row],[Nombre del Contrato]],Tabla3[],20,FALSE)="","#N/A",IFERROR(VLOOKUP(Tabla1[[#This Row],[Nombre del Contrato]],Tabla3[],20,FALSE),"#N/A")))</f>
        <v/>
      </c>
      <c r="H657" s="47" t="str">
        <f>IF(Tabla1[[#This Row],[Nombre del Contrato]]="","",IF(VLOOKUP(Tabla1[[#This Row],[Nombre del Contrato]],Tabla3[],22,FALSE)="","#N/A",IFERROR(VLOOKUP(Tabla1[[#This Row],[Nombre del Contrato]],Tabla3[],22,FALSE),"#N/A")))</f>
        <v/>
      </c>
      <c r="I657" s="81"/>
      <c r="J657" s="81"/>
      <c r="K657" s="75"/>
      <c r="L657" s="10" t="str">
        <f>IF(Tabla1[[#This Row],[Nombre del Contrato]]="","",IF(VLOOKUP(Tabla1[[#This Row],[Nombre del Contrato]],Tabla3[],6,FALSE)="","#N/A",IFERROR(VLOOKUP(Tabla1[[#This Row],[Nombre del Contrato]],Tabla3[],6,FALSE),"#N/A")))</f>
        <v/>
      </c>
      <c r="M657" s="55" t="str">
        <f>IF(Tabla1[[#This Row],[Nombre del Contrato]]="","",IF(VLOOKUP(Tabla1[[#This Row],[Nombre del Contrato]],Tabla3[],19,FALSE)="","#N/A",IFERROR(VLOOKUP(Tabla1[[#This Row],[Nombre del Contrato]],Tabla3[],19,FALSE),"#N/A")))</f>
        <v/>
      </c>
      <c r="N657" s="75"/>
      <c r="O657" s="75"/>
      <c r="P657" s="75"/>
      <c r="Q657" s="75"/>
      <c r="R657" s="75"/>
      <c r="S657" s="75"/>
      <c r="T657" s="75"/>
      <c r="U657" s="75"/>
      <c r="V657" s="75"/>
      <c r="W657" s="75"/>
      <c r="X657" s="75"/>
      <c r="Y657" s="75"/>
      <c r="Z657" s="75"/>
      <c r="AA657" s="75"/>
      <c r="AB657" s="75"/>
      <c r="AC657" s="75"/>
      <c r="AD657" s="75" t="str">
        <f>IF(SUM(Tabla1[[#This Row],[Primera Infancia]:[Adulto Mayor]])=0,"",SUM(Tabla1[[#This Row],[Primera Infancia]:[Adulto Mayor]]))</f>
        <v/>
      </c>
      <c r="AE657" s="75"/>
      <c r="AF657" s="75"/>
      <c r="AG657" s="10"/>
      <c r="AH657" s="10"/>
      <c r="AI657" s="88"/>
      <c r="AJ657" s="88"/>
      <c r="AK657" s="88"/>
      <c r="AL657" s="88"/>
      <c r="AM657" s="88"/>
      <c r="AN657" s="75"/>
      <c r="AO657" s="89"/>
      <c r="AP657" s="93"/>
      <c r="AQ657" s="84"/>
    </row>
    <row r="658" spans="2:43" ht="39.950000000000003" customHeight="1" thickTop="1" thickBot="1" x14ac:dyDescent="0.3">
      <c r="B658" s="78"/>
      <c r="C658" s="75"/>
      <c r="D658" s="75"/>
      <c r="E658" s="75"/>
      <c r="F658" s="10" t="str">
        <f>IF(Tabla1[[#This Row],[Nombre del Contrato]]="","",IF(VLOOKUP(Tabla1[[#This Row],[Nombre del Contrato]],Tabla3[],31,FALSE)="","#N/A",IFERROR(VLOOKUP(Tabla1[[#This Row],[Nombre del Contrato]],Tabla3[],31,FALSE),"#N/A")))</f>
        <v/>
      </c>
      <c r="G658" s="10" t="str">
        <f>IF(Tabla1[[#This Row],[Nombre del Contrato]]="","",IF(VLOOKUP(Tabla1[[#This Row],[Nombre del Contrato]],Tabla3[],20,FALSE)="","#N/A",IFERROR(VLOOKUP(Tabla1[[#This Row],[Nombre del Contrato]],Tabla3[],20,FALSE),"#N/A")))</f>
        <v/>
      </c>
      <c r="H658" s="47" t="str">
        <f>IF(Tabla1[[#This Row],[Nombre del Contrato]]="","",IF(VLOOKUP(Tabla1[[#This Row],[Nombre del Contrato]],Tabla3[],22,FALSE)="","#N/A",IFERROR(VLOOKUP(Tabla1[[#This Row],[Nombre del Contrato]],Tabla3[],22,FALSE),"#N/A")))</f>
        <v/>
      </c>
      <c r="I658" s="81"/>
      <c r="J658" s="81"/>
      <c r="K658" s="75"/>
      <c r="L658" s="10" t="str">
        <f>IF(Tabla1[[#This Row],[Nombre del Contrato]]="","",IF(VLOOKUP(Tabla1[[#This Row],[Nombre del Contrato]],Tabla3[],6,FALSE)="","#N/A",IFERROR(VLOOKUP(Tabla1[[#This Row],[Nombre del Contrato]],Tabla3[],6,FALSE),"#N/A")))</f>
        <v/>
      </c>
      <c r="M658" s="55" t="str">
        <f>IF(Tabla1[[#This Row],[Nombre del Contrato]]="","",IF(VLOOKUP(Tabla1[[#This Row],[Nombre del Contrato]],Tabla3[],19,FALSE)="","#N/A",IFERROR(VLOOKUP(Tabla1[[#This Row],[Nombre del Contrato]],Tabla3[],19,FALSE),"#N/A")))</f>
        <v/>
      </c>
      <c r="N658" s="75"/>
      <c r="O658" s="75"/>
      <c r="P658" s="75"/>
      <c r="Q658" s="75"/>
      <c r="R658" s="75"/>
      <c r="S658" s="75"/>
      <c r="T658" s="75"/>
      <c r="U658" s="75"/>
      <c r="V658" s="75"/>
      <c r="W658" s="75"/>
      <c r="X658" s="75"/>
      <c r="Y658" s="75"/>
      <c r="Z658" s="75"/>
      <c r="AA658" s="75"/>
      <c r="AB658" s="75"/>
      <c r="AC658" s="75"/>
      <c r="AD658" s="75" t="str">
        <f>IF(SUM(Tabla1[[#This Row],[Primera Infancia]:[Adulto Mayor]])=0,"",SUM(Tabla1[[#This Row],[Primera Infancia]:[Adulto Mayor]]))</f>
        <v/>
      </c>
      <c r="AE658" s="75"/>
      <c r="AF658" s="75"/>
      <c r="AG658" s="10"/>
      <c r="AH658" s="10"/>
      <c r="AI658" s="88"/>
      <c r="AJ658" s="88"/>
      <c r="AK658" s="88"/>
      <c r="AL658" s="88"/>
      <c r="AM658" s="88"/>
      <c r="AN658" s="75"/>
      <c r="AO658" s="89"/>
      <c r="AP658" s="93"/>
      <c r="AQ658" s="84"/>
    </row>
    <row r="659" spans="2:43" ht="39.950000000000003" customHeight="1" thickTop="1" thickBot="1" x14ac:dyDescent="0.3">
      <c r="B659" s="78"/>
      <c r="C659" s="75"/>
      <c r="D659" s="75"/>
      <c r="E659" s="75"/>
      <c r="F659" s="10" t="str">
        <f>IF(Tabla1[[#This Row],[Nombre del Contrato]]="","",IF(VLOOKUP(Tabla1[[#This Row],[Nombre del Contrato]],Tabla3[],31,FALSE)="","#N/A",IFERROR(VLOOKUP(Tabla1[[#This Row],[Nombre del Contrato]],Tabla3[],31,FALSE),"#N/A")))</f>
        <v/>
      </c>
      <c r="G659" s="10" t="str">
        <f>IF(Tabla1[[#This Row],[Nombre del Contrato]]="","",IF(VLOOKUP(Tabla1[[#This Row],[Nombre del Contrato]],Tabla3[],20,FALSE)="","#N/A",IFERROR(VLOOKUP(Tabla1[[#This Row],[Nombre del Contrato]],Tabla3[],20,FALSE),"#N/A")))</f>
        <v/>
      </c>
      <c r="H659" s="47" t="str">
        <f>IF(Tabla1[[#This Row],[Nombre del Contrato]]="","",IF(VLOOKUP(Tabla1[[#This Row],[Nombre del Contrato]],Tabla3[],22,FALSE)="","#N/A",IFERROR(VLOOKUP(Tabla1[[#This Row],[Nombre del Contrato]],Tabla3[],22,FALSE),"#N/A")))</f>
        <v/>
      </c>
      <c r="I659" s="81"/>
      <c r="J659" s="81"/>
      <c r="K659" s="75"/>
      <c r="L659" s="10" t="str">
        <f>IF(Tabla1[[#This Row],[Nombre del Contrato]]="","",IF(VLOOKUP(Tabla1[[#This Row],[Nombre del Contrato]],Tabla3[],6,FALSE)="","#N/A",IFERROR(VLOOKUP(Tabla1[[#This Row],[Nombre del Contrato]],Tabla3[],6,FALSE),"#N/A")))</f>
        <v/>
      </c>
      <c r="M659" s="55" t="str">
        <f>IF(Tabla1[[#This Row],[Nombre del Contrato]]="","",IF(VLOOKUP(Tabla1[[#This Row],[Nombre del Contrato]],Tabla3[],19,FALSE)="","#N/A",IFERROR(VLOOKUP(Tabla1[[#This Row],[Nombre del Contrato]],Tabla3[],19,FALSE),"#N/A")))</f>
        <v/>
      </c>
      <c r="N659" s="75"/>
      <c r="O659" s="75"/>
      <c r="P659" s="75"/>
      <c r="Q659" s="75"/>
      <c r="R659" s="75"/>
      <c r="S659" s="75"/>
      <c r="T659" s="75"/>
      <c r="U659" s="75"/>
      <c r="V659" s="75"/>
      <c r="W659" s="75"/>
      <c r="X659" s="75"/>
      <c r="Y659" s="75"/>
      <c r="Z659" s="75"/>
      <c r="AA659" s="75"/>
      <c r="AB659" s="75"/>
      <c r="AC659" s="75"/>
      <c r="AD659" s="75" t="str">
        <f>IF(SUM(Tabla1[[#This Row],[Primera Infancia]:[Adulto Mayor]])=0,"",SUM(Tabla1[[#This Row],[Primera Infancia]:[Adulto Mayor]]))</f>
        <v/>
      </c>
      <c r="AE659" s="75"/>
      <c r="AF659" s="75"/>
      <c r="AG659" s="10"/>
      <c r="AH659" s="10"/>
      <c r="AI659" s="88"/>
      <c r="AJ659" s="88"/>
      <c r="AK659" s="88"/>
      <c r="AL659" s="88"/>
      <c r="AM659" s="88"/>
      <c r="AN659" s="75"/>
      <c r="AO659" s="89"/>
      <c r="AP659" s="93"/>
      <c r="AQ659" s="84"/>
    </row>
    <row r="660" spans="2:43" ht="39.950000000000003" customHeight="1" thickTop="1" thickBot="1" x14ac:dyDescent="0.3">
      <c r="B660" s="78"/>
      <c r="C660" s="75"/>
      <c r="D660" s="75"/>
      <c r="E660" s="75"/>
      <c r="F660" s="10" t="str">
        <f>IF(Tabla1[[#This Row],[Nombre del Contrato]]="","",IF(VLOOKUP(Tabla1[[#This Row],[Nombre del Contrato]],Tabla3[],31,FALSE)="","#N/A",IFERROR(VLOOKUP(Tabla1[[#This Row],[Nombre del Contrato]],Tabla3[],31,FALSE),"#N/A")))</f>
        <v/>
      </c>
      <c r="G660" s="10" t="str">
        <f>IF(Tabla1[[#This Row],[Nombre del Contrato]]="","",IF(VLOOKUP(Tabla1[[#This Row],[Nombre del Contrato]],Tabla3[],20,FALSE)="","#N/A",IFERROR(VLOOKUP(Tabla1[[#This Row],[Nombre del Contrato]],Tabla3[],20,FALSE),"#N/A")))</f>
        <v/>
      </c>
      <c r="H660" s="47" t="str">
        <f>IF(Tabla1[[#This Row],[Nombre del Contrato]]="","",IF(VLOOKUP(Tabla1[[#This Row],[Nombre del Contrato]],Tabla3[],22,FALSE)="","#N/A",IFERROR(VLOOKUP(Tabla1[[#This Row],[Nombre del Contrato]],Tabla3[],22,FALSE),"#N/A")))</f>
        <v/>
      </c>
      <c r="I660" s="81"/>
      <c r="J660" s="81"/>
      <c r="K660" s="75"/>
      <c r="L660" s="10" t="str">
        <f>IF(Tabla1[[#This Row],[Nombre del Contrato]]="","",IF(VLOOKUP(Tabla1[[#This Row],[Nombre del Contrato]],Tabla3[],6,FALSE)="","#N/A",IFERROR(VLOOKUP(Tabla1[[#This Row],[Nombre del Contrato]],Tabla3[],6,FALSE),"#N/A")))</f>
        <v/>
      </c>
      <c r="M660" s="55" t="str">
        <f>IF(Tabla1[[#This Row],[Nombre del Contrato]]="","",IF(VLOOKUP(Tabla1[[#This Row],[Nombre del Contrato]],Tabla3[],19,FALSE)="","#N/A",IFERROR(VLOOKUP(Tabla1[[#This Row],[Nombre del Contrato]],Tabla3[],19,FALSE),"#N/A")))</f>
        <v/>
      </c>
      <c r="N660" s="75"/>
      <c r="O660" s="75"/>
      <c r="P660" s="75"/>
      <c r="Q660" s="75"/>
      <c r="R660" s="75"/>
      <c r="S660" s="75"/>
      <c r="T660" s="75"/>
      <c r="U660" s="75"/>
      <c r="V660" s="75"/>
      <c r="W660" s="75"/>
      <c r="X660" s="75"/>
      <c r="Y660" s="75"/>
      <c r="Z660" s="75"/>
      <c r="AA660" s="75"/>
      <c r="AB660" s="75"/>
      <c r="AC660" s="75"/>
      <c r="AD660" s="75" t="str">
        <f>IF(SUM(Tabla1[[#This Row],[Primera Infancia]:[Adulto Mayor]])=0,"",SUM(Tabla1[[#This Row],[Primera Infancia]:[Adulto Mayor]]))</f>
        <v/>
      </c>
      <c r="AE660" s="75"/>
      <c r="AF660" s="75"/>
      <c r="AG660" s="10"/>
      <c r="AH660" s="10"/>
      <c r="AI660" s="88"/>
      <c r="AJ660" s="88"/>
      <c r="AK660" s="88"/>
      <c r="AL660" s="88"/>
      <c r="AM660" s="88"/>
      <c r="AN660" s="75"/>
      <c r="AO660" s="89"/>
      <c r="AP660" s="93"/>
      <c r="AQ660" s="84"/>
    </row>
    <row r="661" spans="2:43" ht="39.950000000000003" customHeight="1" thickTop="1" thickBot="1" x14ac:dyDescent="0.3">
      <c r="B661" s="78"/>
      <c r="C661" s="75"/>
      <c r="D661" s="75"/>
      <c r="E661" s="75"/>
      <c r="F661" s="10" t="str">
        <f>IF(Tabla1[[#This Row],[Nombre del Contrato]]="","",IF(VLOOKUP(Tabla1[[#This Row],[Nombre del Contrato]],Tabla3[],31,FALSE)="","#N/A",IFERROR(VLOOKUP(Tabla1[[#This Row],[Nombre del Contrato]],Tabla3[],31,FALSE),"#N/A")))</f>
        <v/>
      </c>
      <c r="G661" s="10" t="str">
        <f>IF(Tabla1[[#This Row],[Nombre del Contrato]]="","",IF(VLOOKUP(Tabla1[[#This Row],[Nombre del Contrato]],Tabla3[],20,FALSE)="","#N/A",IFERROR(VLOOKUP(Tabla1[[#This Row],[Nombre del Contrato]],Tabla3[],20,FALSE),"#N/A")))</f>
        <v/>
      </c>
      <c r="H661" s="47" t="str">
        <f>IF(Tabla1[[#This Row],[Nombre del Contrato]]="","",IF(VLOOKUP(Tabla1[[#This Row],[Nombre del Contrato]],Tabla3[],22,FALSE)="","#N/A",IFERROR(VLOOKUP(Tabla1[[#This Row],[Nombre del Contrato]],Tabla3[],22,FALSE),"#N/A")))</f>
        <v/>
      </c>
      <c r="I661" s="81"/>
      <c r="J661" s="81"/>
      <c r="K661" s="75"/>
      <c r="L661" s="10" t="str">
        <f>IF(Tabla1[[#This Row],[Nombre del Contrato]]="","",IF(VLOOKUP(Tabla1[[#This Row],[Nombre del Contrato]],Tabla3[],6,FALSE)="","#N/A",IFERROR(VLOOKUP(Tabla1[[#This Row],[Nombre del Contrato]],Tabla3[],6,FALSE),"#N/A")))</f>
        <v/>
      </c>
      <c r="M661" s="55" t="str">
        <f>IF(Tabla1[[#This Row],[Nombre del Contrato]]="","",IF(VLOOKUP(Tabla1[[#This Row],[Nombre del Contrato]],Tabla3[],19,FALSE)="","#N/A",IFERROR(VLOOKUP(Tabla1[[#This Row],[Nombre del Contrato]],Tabla3[],19,FALSE),"#N/A")))</f>
        <v/>
      </c>
      <c r="N661" s="75"/>
      <c r="O661" s="75"/>
      <c r="P661" s="75"/>
      <c r="Q661" s="75"/>
      <c r="R661" s="75"/>
      <c r="S661" s="75"/>
      <c r="T661" s="75"/>
      <c r="U661" s="75"/>
      <c r="V661" s="75"/>
      <c r="W661" s="75"/>
      <c r="X661" s="75"/>
      <c r="Y661" s="75"/>
      <c r="Z661" s="75"/>
      <c r="AA661" s="75"/>
      <c r="AB661" s="75"/>
      <c r="AC661" s="75"/>
      <c r="AD661" s="75" t="str">
        <f>IF(SUM(Tabla1[[#This Row],[Primera Infancia]:[Adulto Mayor]])=0,"",SUM(Tabla1[[#This Row],[Primera Infancia]:[Adulto Mayor]]))</f>
        <v/>
      </c>
      <c r="AE661" s="75"/>
      <c r="AF661" s="75"/>
      <c r="AG661" s="10"/>
      <c r="AH661" s="10"/>
      <c r="AI661" s="88"/>
      <c r="AJ661" s="88"/>
      <c r="AK661" s="88"/>
      <c r="AL661" s="88"/>
      <c r="AM661" s="88"/>
      <c r="AN661" s="75"/>
      <c r="AO661" s="89"/>
      <c r="AP661" s="93"/>
      <c r="AQ661" s="84"/>
    </row>
    <row r="662" spans="2:43" ht="39.950000000000003" customHeight="1" thickTop="1" thickBot="1" x14ac:dyDescent="0.3">
      <c r="B662" s="78"/>
      <c r="C662" s="75"/>
      <c r="D662" s="75"/>
      <c r="E662" s="75"/>
      <c r="F662" s="10" t="str">
        <f>IF(Tabla1[[#This Row],[Nombre del Contrato]]="","",IF(VLOOKUP(Tabla1[[#This Row],[Nombre del Contrato]],Tabla3[],31,FALSE)="","#N/A",IFERROR(VLOOKUP(Tabla1[[#This Row],[Nombre del Contrato]],Tabla3[],31,FALSE),"#N/A")))</f>
        <v/>
      </c>
      <c r="G662" s="10" t="str">
        <f>IF(Tabla1[[#This Row],[Nombre del Contrato]]="","",IF(VLOOKUP(Tabla1[[#This Row],[Nombre del Contrato]],Tabla3[],20,FALSE)="","#N/A",IFERROR(VLOOKUP(Tabla1[[#This Row],[Nombre del Contrato]],Tabla3[],20,FALSE),"#N/A")))</f>
        <v/>
      </c>
      <c r="H662" s="47" t="str">
        <f>IF(Tabla1[[#This Row],[Nombre del Contrato]]="","",IF(VLOOKUP(Tabla1[[#This Row],[Nombre del Contrato]],Tabla3[],22,FALSE)="","#N/A",IFERROR(VLOOKUP(Tabla1[[#This Row],[Nombre del Contrato]],Tabla3[],22,FALSE),"#N/A")))</f>
        <v/>
      </c>
      <c r="I662" s="81"/>
      <c r="J662" s="81"/>
      <c r="K662" s="75"/>
      <c r="L662" s="10" t="str">
        <f>IF(Tabla1[[#This Row],[Nombre del Contrato]]="","",IF(VLOOKUP(Tabla1[[#This Row],[Nombre del Contrato]],Tabla3[],6,FALSE)="","#N/A",IFERROR(VLOOKUP(Tabla1[[#This Row],[Nombre del Contrato]],Tabla3[],6,FALSE),"#N/A")))</f>
        <v/>
      </c>
      <c r="M662" s="55" t="str">
        <f>IF(Tabla1[[#This Row],[Nombre del Contrato]]="","",IF(VLOOKUP(Tabla1[[#This Row],[Nombre del Contrato]],Tabla3[],19,FALSE)="","#N/A",IFERROR(VLOOKUP(Tabla1[[#This Row],[Nombre del Contrato]],Tabla3[],19,FALSE),"#N/A")))</f>
        <v/>
      </c>
      <c r="N662" s="75"/>
      <c r="O662" s="75"/>
      <c r="P662" s="75"/>
      <c r="Q662" s="75"/>
      <c r="R662" s="75"/>
      <c r="S662" s="75"/>
      <c r="T662" s="75"/>
      <c r="U662" s="75"/>
      <c r="V662" s="75"/>
      <c r="W662" s="75"/>
      <c r="X662" s="75"/>
      <c r="Y662" s="75"/>
      <c r="Z662" s="75"/>
      <c r="AA662" s="75"/>
      <c r="AB662" s="75"/>
      <c r="AC662" s="75"/>
      <c r="AD662" s="75" t="str">
        <f>IF(SUM(Tabla1[[#This Row],[Primera Infancia]:[Adulto Mayor]])=0,"",SUM(Tabla1[[#This Row],[Primera Infancia]:[Adulto Mayor]]))</f>
        <v/>
      </c>
      <c r="AE662" s="75"/>
      <c r="AF662" s="75"/>
      <c r="AG662" s="10"/>
      <c r="AH662" s="10"/>
      <c r="AI662" s="88"/>
      <c r="AJ662" s="88"/>
      <c r="AK662" s="88"/>
      <c r="AL662" s="88"/>
      <c r="AM662" s="88"/>
      <c r="AN662" s="75"/>
      <c r="AO662" s="89"/>
      <c r="AP662" s="93"/>
      <c r="AQ662" s="84"/>
    </row>
    <row r="663" spans="2:43" ht="39.950000000000003" customHeight="1" thickTop="1" thickBot="1" x14ac:dyDescent="0.3">
      <c r="B663" s="78"/>
      <c r="C663" s="75"/>
      <c r="D663" s="75"/>
      <c r="E663" s="75"/>
      <c r="F663" s="10" t="str">
        <f>IF(Tabla1[[#This Row],[Nombre del Contrato]]="","",IF(VLOOKUP(Tabla1[[#This Row],[Nombre del Contrato]],Tabla3[],31,FALSE)="","#N/A",IFERROR(VLOOKUP(Tabla1[[#This Row],[Nombre del Contrato]],Tabla3[],31,FALSE),"#N/A")))</f>
        <v/>
      </c>
      <c r="G663" s="10" t="str">
        <f>IF(Tabla1[[#This Row],[Nombre del Contrato]]="","",IF(VLOOKUP(Tabla1[[#This Row],[Nombre del Contrato]],Tabla3[],20,FALSE)="","#N/A",IFERROR(VLOOKUP(Tabla1[[#This Row],[Nombre del Contrato]],Tabla3[],20,FALSE),"#N/A")))</f>
        <v/>
      </c>
      <c r="H663" s="47" t="str">
        <f>IF(Tabla1[[#This Row],[Nombre del Contrato]]="","",IF(VLOOKUP(Tabla1[[#This Row],[Nombre del Contrato]],Tabla3[],22,FALSE)="","#N/A",IFERROR(VLOOKUP(Tabla1[[#This Row],[Nombre del Contrato]],Tabla3[],22,FALSE),"#N/A")))</f>
        <v/>
      </c>
      <c r="I663" s="81"/>
      <c r="J663" s="81"/>
      <c r="K663" s="75"/>
      <c r="L663" s="10" t="str">
        <f>IF(Tabla1[[#This Row],[Nombre del Contrato]]="","",IF(VLOOKUP(Tabla1[[#This Row],[Nombre del Contrato]],Tabla3[],6,FALSE)="","#N/A",IFERROR(VLOOKUP(Tabla1[[#This Row],[Nombre del Contrato]],Tabla3[],6,FALSE),"#N/A")))</f>
        <v/>
      </c>
      <c r="M663" s="55" t="str">
        <f>IF(Tabla1[[#This Row],[Nombre del Contrato]]="","",IF(VLOOKUP(Tabla1[[#This Row],[Nombre del Contrato]],Tabla3[],19,FALSE)="","#N/A",IFERROR(VLOOKUP(Tabla1[[#This Row],[Nombre del Contrato]],Tabla3[],19,FALSE),"#N/A")))</f>
        <v/>
      </c>
      <c r="N663" s="75"/>
      <c r="O663" s="75"/>
      <c r="P663" s="75"/>
      <c r="Q663" s="75"/>
      <c r="R663" s="75"/>
      <c r="S663" s="75"/>
      <c r="T663" s="75"/>
      <c r="U663" s="75"/>
      <c r="V663" s="75"/>
      <c r="W663" s="75"/>
      <c r="X663" s="75"/>
      <c r="Y663" s="75"/>
      <c r="Z663" s="75"/>
      <c r="AA663" s="75"/>
      <c r="AB663" s="75"/>
      <c r="AC663" s="75"/>
      <c r="AD663" s="75" t="str">
        <f>IF(SUM(Tabla1[[#This Row],[Primera Infancia]:[Adulto Mayor]])=0,"",SUM(Tabla1[[#This Row],[Primera Infancia]:[Adulto Mayor]]))</f>
        <v/>
      </c>
      <c r="AE663" s="75"/>
      <c r="AF663" s="75"/>
      <c r="AG663" s="10"/>
      <c r="AH663" s="10"/>
      <c r="AI663" s="88"/>
      <c r="AJ663" s="88"/>
      <c r="AK663" s="88"/>
      <c r="AL663" s="88"/>
      <c r="AM663" s="88"/>
      <c r="AN663" s="75"/>
      <c r="AO663" s="89"/>
      <c r="AP663" s="93"/>
      <c r="AQ663" s="84"/>
    </row>
    <row r="664" spans="2:43" ht="39.950000000000003" customHeight="1" thickTop="1" thickBot="1" x14ac:dyDescent="0.3">
      <c r="B664" s="78"/>
      <c r="C664" s="75"/>
      <c r="D664" s="75"/>
      <c r="E664" s="75"/>
      <c r="F664" s="10" t="str">
        <f>IF(Tabla1[[#This Row],[Nombre del Contrato]]="","",IF(VLOOKUP(Tabla1[[#This Row],[Nombre del Contrato]],Tabla3[],31,FALSE)="","#N/A",IFERROR(VLOOKUP(Tabla1[[#This Row],[Nombre del Contrato]],Tabla3[],31,FALSE),"#N/A")))</f>
        <v/>
      </c>
      <c r="G664" s="10" t="str">
        <f>IF(Tabla1[[#This Row],[Nombre del Contrato]]="","",IF(VLOOKUP(Tabla1[[#This Row],[Nombre del Contrato]],Tabla3[],20,FALSE)="","#N/A",IFERROR(VLOOKUP(Tabla1[[#This Row],[Nombre del Contrato]],Tabla3[],20,FALSE),"#N/A")))</f>
        <v/>
      </c>
      <c r="H664" s="47" t="str">
        <f>IF(Tabla1[[#This Row],[Nombre del Contrato]]="","",IF(VLOOKUP(Tabla1[[#This Row],[Nombre del Contrato]],Tabla3[],22,FALSE)="","#N/A",IFERROR(VLOOKUP(Tabla1[[#This Row],[Nombre del Contrato]],Tabla3[],22,FALSE),"#N/A")))</f>
        <v/>
      </c>
      <c r="I664" s="81"/>
      <c r="J664" s="81"/>
      <c r="K664" s="75"/>
      <c r="L664" s="10" t="str">
        <f>IF(Tabla1[[#This Row],[Nombre del Contrato]]="","",IF(VLOOKUP(Tabla1[[#This Row],[Nombre del Contrato]],Tabla3[],6,FALSE)="","#N/A",IFERROR(VLOOKUP(Tabla1[[#This Row],[Nombre del Contrato]],Tabla3[],6,FALSE),"#N/A")))</f>
        <v/>
      </c>
      <c r="M664" s="55" t="str">
        <f>IF(Tabla1[[#This Row],[Nombre del Contrato]]="","",IF(VLOOKUP(Tabla1[[#This Row],[Nombre del Contrato]],Tabla3[],19,FALSE)="","#N/A",IFERROR(VLOOKUP(Tabla1[[#This Row],[Nombre del Contrato]],Tabla3[],19,FALSE),"#N/A")))</f>
        <v/>
      </c>
      <c r="N664" s="75"/>
      <c r="O664" s="75"/>
      <c r="P664" s="75"/>
      <c r="Q664" s="75"/>
      <c r="R664" s="75"/>
      <c r="S664" s="75"/>
      <c r="T664" s="75"/>
      <c r="U664" s="75"/>
      <c r="V664" s="75"/>
      <c r="W664" s="75"/>
      <c r="X664" s="75"/>
      <c r="Y664" s="75"/>
      <c r="Z664" s="75"/>
      <c r="AA664" s="75"/>
      <c r="AB664" s="75"/>
      <c r="AC664" s="75"/>
      <c r="AD664" s="75" t="str">
        <f>IF(SUM(Tabla1[[#This Row],[Primera Infancia]:[Adulto Mayor]])=0,"",SUM(Tabla1[[#This Row],[Primera Infancia]:[Adulto Mayor]]))</f>
        <v/>
      </c>
      <c r="AE664" s="75"/>
      <c r="AF664" s="75"/>
      <c r="AG664" s="10"/>
      <c r="AH664" s="10"/>
      <c r="AI664" s="88"/>
      <c r="AJ664" s="88"/>
      <c r="AK664" s="88"/>
      <c r="AL664" s="88"/>
      <c r="AM664" s="88"/>
      <c r="AN664" s="75"/>
      <c r="AO664" s="89"/>
      <c r="AP664" s="93"/>
      <c r="AQ664" s="84"/>
    </row>
    <row r="665" spans="2:43" ht="39.950000000000003" customHeight="1" thickTop="1" thickBot="1" x14ac:dyDescent="0.3">
      <c r="B665" s="78"/>
      <c r="C665" s="75"/>
      <c r="D665" s="75"/>
      <c r="E665" s="75"/>
      <c r="F665" s="10" t="str">
        <f>IF(Tabla1[[#This Row],[Nombre del Contrato]]="","",IF(VLOOKUP(Tabla1[[#This Row],[Nombre del Contrato]],Tabla3[],31,FALSE)="","#N/A",IFERROR(VLOOKUP(Tabla1[[#This Row],[Nombre del Contrato]],Tabla3[],31,FALSE),"#N/A")))</f>
        <v/>
      </c>
      <c r="G665" s="10" t="str">
        <f>IF(Tabla1[[#This Row],[Nombre del Contrato]]="","",IF(VLOOKUP(Tabla1[[#This Row],[Nombre del Contrato]],Tabla3[],20,FALSE)="","#N/A",IFERROR(VLOOKUP(Tabla1[[#This Row],[Nombre del Contrato]],Tabla3[],20,FALSE),"#N/A")))</f>
        <v/>
      </c>
      <c r="H665" s="47" t="str">
        <f>IF(Tabla1[[#This Row],[Nombre del Contrato]]="","",IF(VLOOKUP(Tabla1[[#This Row],[Nombre del Contrato]],Tabla3[],22,FALSE)="","#N/A",IFERROR(VLOOKUP(Tabla1[[#This Row],[Nombre del Contrato]],Tabla3[],22,FALSE),"#N/A")))</f>
        <v/>
      </c>
      <c r="I665" s="81"/>
      <c r="J665" s="81"/>
      <c r="K665" s="75"/>
      <c r="L665" s="10" t="str">
        <f>IF(Tabla1[[#This Row],[Nombre del Contrato]]="","",IF(VLOOKUP(Tabla1[[#This Row],[Nombre del Contrato]],Tabla3[],6,FALSE)="","#N/A",IFERROR(VLOOKUP(Tabla1[[#This Row],[Nombre del Contrato]],Tabla3[],6,FALSE),"#N/A")))</f>
        <v/>
      </c>
      <c r="M665" s="55" t="str">
        <f>IF(Tabla1[[#This Row],[Nombre del Contrato]]="","",IF(VLOOKUP(Tabla1[[#This Row],[Nombre del Contrato]],Tabla3[],19,FALSE)="","#N/A",IFERROR(VLOOKUP(Tabla1[[#This Row],[Nombre del Contrato]],Tabla3[],19,FALSE),"#N/A")))</f>
        <v/>
      </c>
      <c r="N665" s="75"/>
      <c r="O665" s="75"/>
      <c r="P665" s="75"/>
      <c r="Q665" s="75"/>
      <c r="R665" s="75"/>
      <c r="S665" s="75"/>
      <c r="T665" s="75"/>
      <c r="U665" s="75"/>
      <c r="V665" s="75"/>
      <c r="W665" s="75"/>
      <c r="X665" s="75"/>
      <c r="Y665" s="75"/>
      <c r="Z665" s="75"/>
      <c r="AA665" s="75"/>
      <c r="AB665" s="75"/>
      <c r="AC665" s="75"/>
      <c r="AD665" s="75" t="str">
        <f>IF(SUM(Tabla1[[#This Row],[Primera Infancia]:[Adulto Mayor]])=0,"",SUM(Tabla1[[#This Row],[Primera Infancia]:[Adulto Mayor]]))</f>
        <v/>
      </c>
      <c r="AE665" s="75"/>
      <c r="AF665" s="75"/>
      <c r="AG665" s="10"/>
      <c r="AH665" s="10"/>
      <c r="AI665" s="88"/>
      <c r="AJ665" s="88"/>
      <c r="AK665" s="88"/>
      <c r="AL665" s="88"/>
      <c r="AM665" s="88"/>
      <c r="AN665" s="75"/>
      <c r="AO665" s="89"/>
      <c r="AP665" s="93"/>
      <c r="AQ665" s="84"/>
    </row>
    <row r="666" spans="2:43" ht="39.950000000000003" customHeight="1" thickTop="1" thickBot="1" x14ac:dyDescent="0.3">
      <c r="B666" s="78"/>
      <c r="C666" s="75"/>
      <c r="D666" s="75"/>
      <c r="E666" s="75"/>
      <c r="F666" s="10" t="str">
        <f>IF(Tabla1[[#This Row],[Nombre del Contrato]]="","",IF(VLOOKUP(Tabla1[[#This Row],[Nombre del Contrato]],Tabla3[],31,FALSE)="","#N/A",IFERROR(VLOOKUP(Tabla1[[#This Row],[Nombre del Contrato]],Tabla3[],31,FALSE),"#N/A")))</f>
        <v/>
      </c>
      <c r="G666" s="10" t="str">
        <f>IF(Tabla1[[#This Row],[Nombre del Contrato]]="","",IF(VLOOKUP(Tabla1[[#This Row],[Nombre del Contrato]],Tabla3[],20,FALSE)="","#N/A",IFERROR(VLOOKUP(Tabla1[[#This Row],[Nombre del Contrato]],Tabla3[],20,FALSE),"#N/A")))</f>
        <v/>
      </c>
      <c r="H666" s="47" t="str">
        <f>IF(Tabla1[[#This Row],[Nombre del Contrato]]="","",IF(VLOOKUP(Tabla1[[#This Row],[Nombre del Contrato]],Tabla3[],22,FALSE)="","#N/A",IFERROR(VLOOKUP(Tabla1[[#This Row],[Nombre del Contrato]],Tabla3[],22,FALSE),"#N/A")))</f>
        <v/>
      </c>
      <c r="I666" s="81"/>
      <c r="J666" s="81"/>
      <c r="K666" s="75"/>
      <c r="L666" s="10" t="str">
        <f>IF(Tabla1[[#This Row],[Nombre del Contrato]]="","",IF(VLOOKUP(Tabla1[[#This Row],[Nombre del Contrato]],Tabla3[],6,FALSE)="","#N/A",IFERROR(VLOOKUP(Tabla1[[#This Row],[Nombre del Contrato]],Tabla3[],6,FALSE),"#N/A")))</f>
        <v/>
      </c>
      <c r="M666" s="55" t="str">
        <f>IF(Tabla1[[#This Row],[Nombre del Contrato]]="","",IF(VLOOKUP(Tabla1[[#This Row],[Nombre del Contrato]],Tabla3[],19,FALSE)="","#N/A",IFERROR(VLOOKUP(Tabla1[[#This Row],[Nombre del Contrato]],Tabla3[],19,FALSE),"#N/A")))</f>
        <v/>
      </c>
      <c r="N666" s="75"/>
      <c r="O666" s="75"/>
      <c r="P666" s="75"/>
      <c r="Q666" s="75"/>
      <c r="R666" s="75"/>
      <c r="S666" s="75"/>
      <c r="T666" s="75"/>
      <c r="U666" s="75"/>
      <c r="V666" s="75"/>
      <c r="W666" s="75"/>
      <c r="X666" s="75"/>
      <c r="Y666" s="75"/>
      <c r="Z666" s="75"/>
      <c r="AA666" s="75"/>
      <c r="AB666" s="75"/>
      <c r="AC666" s="75"/>
      <c r="AD666" s="75" t="str">
        <f>IF(SUM(Tabla1[[#This Row],[Primera Infancia]:[Adulto Mayor]])=0,"",SUM(Tabla1[[#This Row],[Primera Infancia]:[Adulto Mayor]]))</f>
        <v/>
      </c>
      <c r="AE666" s="75"/>
      <c r="AF666" s="75"/>
      <c r="AG666" s="10"/>
      <c r="AH666" s="10"/>
      <c r="AI666" s="88"/>
      <c r="AJ666" s="88"/>
      <c r="AK666" s="88"/>
      <c r="AL666" s="88"/>
      <c r="AM666" s="88"/>
      <c r="AN666" s="75"/>
      <c r="AO666" s="89"/>
      <c r="AP666" s="93"/>
      <c r="AQ666" s="84"/>
    </row>
    <row r="667" spans="2:43" ht="39.950000000000003" customHeight="1" thickTop="1" thickBot="1" x14ac:dyDescent="0.3">
      <c r="B667" s="78"/>
      <c r="C667" s="75"/>
      <c r="D667" s="75"/>
      <c r="E667" s="75"/>
      <c r="F667" s="10" t="str">
        <f>IF(Tabla1[[#This Row],[Nombre del Contrato]]="","",IF(VLOOKUP(Tabla1[[#This Row],[Nombre del Contrato]],Tabla3[],31,FALSE)="","#N/A",IFERROR(VLOOKUP(Tabla1[[#This Row],[Nombre del Contrato]],Tabla3[],31,FALSE),"#N/A")))</f>
        <v/>
      </c>
      <c r="G667" s="10" t="str">
        <f>IF(Tabla1[[#This Row],[Nombre del Contrato]]="","",IF(VLOOKUP(Tabla1[[#This Row],[Nombre del Contrato]],Tabla3[],20,FALSE)="","#N/A",IFERROR(VLOOKUP(Tabla1[[#This Row],[Nombre del Contrato]],Tabla3[],20,FALSE),"#N/A")))</f>
        <v/>
      </c>
      <c r="H667" s="47" t="str">
        <f>IF(Tabla1[[#This Row],[Nombre del Contrato]]="","",IF(VLOOKUP(Tabla1[[#This Row],[Nombre del Contrato]],Tabla3[],22,FALSE)="","#N/A",IFERROR(VLOOKUP(Tabla1[[#This Row],[Nombre del Contrato]],Tabla3[],22,FALSE),"#N/A")))</f>
        <v/>
      </c>
      <c r="I667" s="81"/>
      <c r="J667" s="81"/>
      <c r="K667" s="75"/>
      <c r="L667" s="10" t="str">
        <f>IF(Tabla1[[#This Row],[Nombre del Contrato]]="","",IF(VLOOKUP(Tabla1[[#This Row],[Nombre del Contrato]],Tabla3[],6,FALSE)="","#N/A",IFERROR(VLOOKUP(Tabla1[[#This Row],[Nombre del Contrato]],Tabla3[],6,FALSE),"#N/A")))</f>
        <v/>
      </c>
      <c r="M667" s="55" t="str">
        <f>IF(Tabla1[[#This Row],[Nombre del Contrato]]="","",IF(VLOOKUP(Tabla1[[#This Row],[Nombre del Contrato]],Tabla3[],19,FALSE)="","#N/A",IFERROR(VLOOKUP(Tabla1[[#This Row],[Nombre del Contrato]],Tabla3[],19,FALSE),"#N/A")))</f>
        <v/>
      </c>
      <c r="N667" s="75"/>
      <c r="O667" s="75"/>
      <c r="P667" s="75"/>
      <c r="Q667" s="75"/>
      <c r="R667" s="75"/>
      <c r="S667" s="75"/>
      <c r="T667" s="75"/>
      <c r="U667" s="75"/>
      <c r="V667" s="75"/>
      <c r="W667" s="75"/>
      <c r="X667" s="75"/>
      <c r="Y667" s="75"/>
      <c r="Z667" s="75"/>
      <c r="AA667" s="75"/>
      <c r="AB667" s="75"/>
      <c r="AC667" s="75"/>
      <c r="AD667" s="75" t="str">
        <f>IF(SUM(Tabla1[[#This Row],[Primera Infancia]:[Adulto Mayor]])=0,"",SUM(Tabla1[[#This Row],[Primera Infancia]:[Adulto Mayor]]))</f>
        <v/>
      </c>
      <c r="AE667" s="75"/>
      <c r="AF667" s="75"/>
      <c r="AG667" s="10"/>
      <c r="AH667" s="10"/>
      <c r="AI667" s="88"/>
      <c r="AJ667" s="88"/>
      <c r="AK667" s="88"/>
      <c r="AL667" s="88"/>
      <c r="AM667" s="88"/>
      <c r="AN667" s="75"/>
      <c r="AO667" s="89"/>
      <c r="AP667" s="93"/>
      <c r="AQ667" s="84"/>
    </row>
    <row r="668" spans="2:43" ht="39.950000000000003" customHeight="1" thickTop="1" thickBot="1" x14ac:dyDescent="0.3">
      <c r="B668" s="78"/>
      <c r="C668" s="75"/>
      <c r="D668" s="75"/>
      <c r="E668" s="75"/>
      <c r="F668" s="10" t="str">
        <f>IF(Tabla1[[#This Row],[Nombre del Contrato]]="","",IF(VLOOKUP(Tabla1[[#This Row],[Nombre del Contrato]],Tabla3[],31,FALSE)="","#N/A",IFERROR(VLOOKUP(Tabla1[[#This Row],[Nombre del Contrato]],Tabla3[],31,FALSE),"#N/A")))</f>
        <v/>
      </c>
      <c r="G668" s="10" t="str">
        <f>IF(Tabla1[[#This Row],[Nombre del Contrato]]="","",IF(VLOOKUP(Tabla1[[#This Row],[Nombre del Contrato]],Tabla3[],20,FALSE)="","#N/A",IFERROR(VLOOKUP(Tabla1[[#This Row],[Nombre del Contrato]],Tabla3[],20,FALSE),"#N/A")))</f>
        <v/>
      </c>
      <c r="H668" s="47" t="str">
        <f>IF(Tabla1[[#This Row],[Nombre del Contrato]]="","",IF(VLOOKUP(Tabla1[[#This Row],[Nombre del Contrato]],Tabla3[],22,FALSE)="","#N/A",IFERROR(VLOOKUP(Tabla1[[#This Row],[Nombre del Contrato]],Tabla3[],22,FALSE),"#N/A")))</f>
        <v/>
      </c>
      <c r="I668" s="81"/>
      <c r="J668" s="81"/>
      <c r="K668" s="75"/>
      <c r="L668" s="10" t="str">
        <f>IF(Tabla1[[#This Row],[Nombre del Contrato]]="","",IF(VLOOKUP(Tabla1[[#This Row],[Nombre del Contrato]],Tabla3[],6,FALSE)="","#N/A",IFERROR(VLOOKUP(Tabla1[[#This Row],[Nombre del Contrato]],Tabla3[],6,FALSE),"#N/A")))</f>
        <v/>
      </c>
      <c r="M668" s="55" t="str">
        <f>IF(Tabla1[[#This Row],[Nombre del Contrato]]="","",IF(VLOOKUP(Tabla1[[#This Row],[Nombre del Contrato]],Tabla3[],19,FALSE)="","#N/A",IFERROR(VLOOKUP(Tabla1[[#This Row],[Nombre del Contrato]],Tabla3[],19,FALSE),"#N/A")))</f>
        <v/>
      </c>
      <c r="N668" s="75"/>
      <c r="O668" s="75"/>
      <c r="P668" s="75"/>
      <c r="Q668" s="75"/>
      <c r="R668" s="75"/>
      <c r="S668" s="75"/>
      <c r="T668" s="75"/>
      <c r="U668" s="75"/>
      <c r="V668" s="75"/>
      <c r="W668" s="75"/>
      <c r="X668" s="75"/>
      <c r="Y668" s="75"/>
      <c r="Z668" s="75"/>
      <c r="AA668" s="75"/>
      <c r="AB668" s="75"/>
      <c r="AC668" s="75"/>
      <c r="AD668" s="75" t="str">
        <f>IF(SUM(Tabla1[[#This Row],[Primera Infancia]:[Adulto Mayor]])=0,"",SUM(Tabla1[[#This Row],[Primera Infancia]:[Adulto Mayor]]))</f>
        <v/>
      </c>
      <c r="AE668" s="75"/>
      <c r="AF668" s="75"/>
      <c r="AG668" s="10"/>
      <c r="AH668" s="10"/>
      <c r="AI668" s="88"/>
      <c r="AJ668" s="88"/>
      <c r="AK668" s="88"/>
      <c r="AL668" s="88"/>
      <c r="AM668" s="88"/>
      <c r="AN668" s="75"/>
      <c r="AO668" s="89"/>
      <c r="AP668" s="93"/>
      <c r="AQ668" s="84"/>
    </row>
    <row r="669" spans="2:43" ht="39.950000000000003" customHeight="1" thickTop="1" thickBot="1" x14ac:dyDescent="0.3">
      <c r="B669" s="78"/>
      <c r="C669" s="75"/>
      <c r="D669" s="75"/>
      <c r="E669" s="75"/>
      <c r="F669" s="10" t="str">
        <f>IF(Tabla1[[#This Row],[Nombre del Contrato]]="","",IF(VLOOKUP(Tabla1[[#This Row],[Nombre del Contrato]],Tabla3[],31,FALSE)="","#N/A",IFERROR(VLOOKUP(Tabla1[[#This Row],[Nombre del Contrato]],Tabla3[],31,FALSE),"#N/A")))</f>
        <v/>
      </c>
      <c r="G669" s="10" t="str">
        <f>IF(Tabla1[[#This Row],[Nombre del Contrato]]="","",IF(VLOOKUP(Tabla1[[#This Row],[Nombre del Contrato]],Tabla3[],20,FALSE)="","#N/A",IFERROR(VLOOKUP(Tabla1[[#This Row],[Nombre del Contrato]],Tabla3[],20,FALSE),"#N/A")))</f>
        <v/>
      </c>
      <c r="H669" s="47" t="str">
        <f>IF(Tabla1[[#This Row],[Nombre del Contrato]]="","",IF(VLOOKUP(Tabla1[[#This Row],[Nombre del Contrato]],Tabla3[],22,FALSE)="","#N/A",IFERROR(VLOOKUP(Tabla1[[#This Row],[Nombre del Contrato]],Tabla3[],22,FALSE),"#N/A")))</f>
        <v/>
      </c>
      <c r="I669" s="81"/>
      <c r="J669" s="81"/>
      <c r="K669" s="75"/>
      <c r="L669" s="10" t="str">
        <f>IF(Tabla1[[#This Row],[Nombre del Contrato]]="","",IF(VLOOKUP(Tabla1[[#This Row],[Nombre del Contrato]],Tabla3[],6,FALSE)="","#N/A",IFERROR(VLOOKUP(Tabla1[[#This Row],[Nombre del Contrato]],Tabla3[],6,FALSE),"#N/A")))</f>
        <v/>
      </c>
      <c r="M669" s="55" t="str">
        <f>IF(Tabla1[[#This Row],[Nombre del Contrato]]="","",IF(VLOOKUP(Tabla1[[#This Row],[Nombre del Contrato]],Tabla3[],19,FALSE)="","#N/A",IFERROR(VLOOKUP(Tabla1[[#This Row],[Nombre del Contrato]],Tabla3[],19,FALSE),"#N/A")))</f>
        <v/>
      </c>
      <c r="N669" s="75"/>
      <c r="O669" s="75"/>
      <c r="P669" s="75"/>
      <c r="Q669" s="75"/>
      <c r="R669" s="75"/>
      <c r="S669" s="75"/>
      <c r="T669" s="75"/>
      <c r="U669" s="75"/>
      <c r="V669" s="75"/>
      <c r="W669" s="75"/>
      <c r="X669" s="75"/>
      <c r="Y669" s="75"/>
      <c r="Z669" s="75"/>
      <c r="AA669" s="75"/>
      <c r="AB669" s="75"/>
      <c r="AC669" s="75"/>
      <c r="AD669" s="75" t="str">
        <f>IF(SUM(Tabla1[[#This Row],[Primera Infancia]:[Adulto Mayor]])=0,"",SUM(Tabla1[[#This Row],[Primera Infancia]:[Adulto Mayor]]))</f>
        <v/>
      </c>
      <c r="AE669" s="75"/>
      <c r="AF669" s="75"/>
      <c r="AG669" s="10"/>
      <c r="AH669" s="10"/>
      <c r="AI669" s="88"/>
      <c r="AJ669" s="88"/>
      <c r="AK669" s="88"/>
      <c r="AL669" s="88"/>
      <c r="AM669" s="88"/>
      <c r="AN669" s="75"/>
      <c r="AO669" s="89"/>
      <c r="AP669" s="93"/>
      <c r="AQ669" s="84"/>
    </row>
    <row r="670" spans="2:43" ht="39.950000000000003" customHeight="1" thickTop="1" thickBot="1" x14ac:dyDescent="0.3">
      <c r="B670" s="78"/>
      <c r="C670" s="75"/>
      <c r="D670" s="75"/>
      <c r="E670" s="75"/>
      <c r="F670" s="10" t="str">
        <f>IF(Tabla1[[#This Row],[Nombre del Contrato]]="","",IF(VLOOKUP(Tabla1[[#This Row],[Nombre del Contrato]],Tabla3[],31,FALSE)="","#N/A",IFERROR(VLOOKUP(Tabla1[[#This Row],[Nombre del Contrato]],Tabla3[],31,FALSE),"#N/A")))</f>
        <v/>
      </c>
      <c r="G670" s="10" t="str">
        <f>IF(Tabla1[[#This Row],[Nombre del Contrato]]="","",IF(VLOOKUP(Tabla1[[#This Row],[Nombre del Contrato]],Tabla3[],20,FALSE)="","#N/A",IFERROR(VLOOKUP(Tabla1[[#This Row],[Nombre del Contrato]],Tabla3[],20,FALSE),"#N/A")))</f>
        <v/>
      </c>
      <c r="H670" s="47" t="str">
        <f>IF(Tabla1[[#This Row],[Nombre del Contrato]]="","",IF(VLOOKUP(Tabla1[[#This Row],[Nombre del Contrato]],Tabla3[],22,FALSE)="","#N/A",IFERROR(VLOOKUP(Tabla1[[#This Row],[Nombre del Contrato]],Tabla3[],22,FALSE),"#N/A")))</f>
        <v/>
      </c>
      <c r="I670" s="81"/>
      <c r="J670" s="81"/>
      <c r="K670" s="75"/>
      <c r="L670" s="10" t="str">
        <f>IF(Tabla1[[#This Row],[Nombre del Contrato]]="","",IF(VLOOKUP(Tabla1[[#This Row],[Nombre del Contrato]],Tabla3[],6,FALSE)="","#N/A",IFERROR(VLOOKUP(Tabla1[[#This Row],[Nombre del Contrato]],Tabla3[],6,FALSE),"#N/A")))</f>
        <v/>
      </c>
      <c r="M670" s="55" t="str">
        <f>IF(Tabla1[[#This Row],[Nombre del Contrato]]="","",IF(VLOOKUP(Tabla1[[#This Row],[Nombre del Contrato]],Tabla3[],19,FALSE)="","#N/A",IFERROR(VLOOKUP(Tabla1[[#This Row],[Nombre del Contrato]],Tabla3[],19,FALSE),"#N/A")))</f>
        <v/>
      </c>
      <c r="N670" s="75"/>
      <c r="O670" s="75"/>
      <c r="P670" s="75"/>
      <c r="Q670" s="75"/>
      <c r="R670" s="75"/>
      <c r="S670" s="75"/>
      <c r="T670" s="75"/>
      <c r="U670" s="75"/>
      <c r="V670" s="75"/>
      <c r="W670" s="75"/>
      <c r="X670" s="75"/>
      <c r="Y670" s="75"/>
      <c r="Z670" s="75"/>
      <c r="AA670" s="75"/>
      <c r="AB670" s="75"/>
      <c r="AC670" s="75"/>
      <c r="AD670" s="75" t="str">
        <f>IF(SUM(Tabla1[[#This Row],[Primera Infancia]:[Adulto Mayor]])=0,"",SUM(Tabla1[[#This Row],[Primera Infancia]:[Adulto Mayor]]))</f>
        <v/>
      </c>
      <c r="AE670" s="75"/>
      <c r="AF670" s="75"/>
      <c r="AG670" s="10"/>
      <c r="AH670" s="10"/>
      <c r="AI670" s="88"/>
      <c r="AJ670" s="88"/>
      <c r="AK670" s="88"/>
      <c r="AL670" s="88"/>
      <c r="AM670" s="88"/>
      <c r="AN670" s="75"/>
      <c r="AO670" s="89"/>
      <c r="AP670" s="93"/>
      <c r="AQ670" s="84"/>
    </row>
    <row r="671" spans="2:43" ht="39.950000000000003" customHeight="1" thickTop="1" thickBot="1" x14ac:dyDescent="0.3">
      <c r="B671" s="78"/>
      <c r="C671" s="75"/>
      <c r="D671" s="75"/>
      <c r="E671" s="75"/>
      <c r="F671" s="10" t="str">
        <f>IF(Tabla1[[#This Row],[Nombre del Contrato]]="","",IF(VLOOKUP(Tabla1[[#This Row],[Nombre del Contrato]],Tabla3[],31,FALSE)="","#N/A",IFERROR(VLOOKUP(Tabla1[[#This Row],[Nombre del Contrato]],Tabla3[],31,FALSE),"#N/A")))</f>
        <v/>
      </c>
      <c r="G671" s="10" t="str">
        <f>IF(Tabla1[[#This Row],[Nombre del Contrato]]="","",IF(VLOOKUP(Tabla1[[#This Row],[Nombre del Contrato]],Tabla3[],20,FALSE)="","#N/A",IFERROR(VLOOKUP(Tabla1[[#This Row],[Nombre del Contrato]],Tabla3[],20,FALSE),"#N/A")))</f>
        <v/>
      </c>
      <c r="H671" s="47" t="str">
        <f>IF(Tabla1[[#This Row],[Nombre del Contrato]]="","",IF(VLOOKUP(Tabla1[[#This Row],[Nombre del Contrato]],Tabla3[],22,FALSE)="","#N/A",IFERROR(VLOOKUP(Tabla1[[#This Row],[Nombre del Contrato]],Tabla3[],22,FALSE),"#N/A")))</f>
        <v/>
      </c>
      <c r="I671" s="81"/>
      <c r="J671" s="81"/>
      <c r="K671" s="75"/>
      <c r="L671" s="10" t="str">
        <f>IF(Tabla1[[#This Row],[Nombre del Contrato]]="","",IF(VLOOKUP(Tabla1[[#This Row],[Nombre del Contrato]],Tabla3[],6,FALSE)="","#N/A",IFERROR(VLOOKUP(Tabla1[[#This Row],[Nombre del Contrato]],Tabla3[],6,FALSE),"#N/A")))</f>
        <v/>
      </c>
      <c r="M671" s="55" t="str">
        <f>IF(Tabla1[[#This Row],[Nombre del Contrato]]="","",IF(VLOOKUP(Tabla1[[#This Row],[Nombre del Contrato]],Tabla3[],19,FALSE)="","#N/A",IFERROR(VLOOKUP(Tabla1[[#This Row],[Nombre del Contrato]],Tabla3[],19,FALSE),"#N/A")))</f>
        <v/>
      </c>
      <c r="N671" s="75"/>
      <c r="O671" s="75"/>
      <c r="P671" s="75"/>
      <c r="Q671" s="75"/>
      <c r="R671" s="75"/>
      <c r="S671" s="75"/>
      <c r="T671" s="75"/>
      <c r="U671" s="75"/>
      <c r="V671" s="75"/>
      <c r="W671" s="75"/>
      <c r="X671" s="75"/>
      <c r="Y671" s="75"/>
      <c r="Z671" s="75"/>
      <c r="AA671" s="75"/>
      <c r="AB671" s="75"/>
      <c r="AC671" s="75"/>
      <c r="AD671" s="75" t="str">
        <f>IF(SUM(Tabla1[[#This Row],[Primera Infancia]:[Adulto Mayor]])=0,"",SUM(Tabla1[[#This Row],[Primera Infancia]:[Adulto Mayor]]))</f>
        <v/>
      </c>
      <c r="AE671" s="75"/>
      <c r="AF671" s="75"/>
      <c r="AG671" s="10"/>
      <c r="AH671" s="10"/>
      <c r="AI671" s="88"/>
      <c r="AJ671" s="88"/>
      <c r="AK671" s="88"/>
      <c r="AL671" s="88"/>
      <c r="AM671" s="88"/>
      <c r="AN671" s="75"/>
      <c r="AO671" s="89"/>
      <c r="AP671" s="93"/>
      <c r="AQ671" s="84"/>
    </row>
    <row r="672" spans="2:43" ht="39.950000000000003" customHeight="1" thickTop="1" thickBot="1" x14ac:dyDescent="0.3">
      <c r="B672" s="78"/>
      <c r="C672" s="75"/>
      <c r="D672" s="75"/>
      <c r="E672" s="75"/>
      <c r="F672" s="10" t="str">
        <f>IF(Tabla1[[#This Row],[Nombre del Contrato]]="","",IF(VLOOKUP(Tabla1[[#This Row],[Nombre del Contrato]],Tabla3[],31,FALSE)="","#N/A",IFERROR(VLOOKUP(Tabla1[[#This Row],[Nombre del Contrato]],Tabla3[],31,FALSE),"#N/A")))</f>
        <v/>
      </c>
      <c r="G672" s="10" t="str">
        <f>IF(Tabla1[[#This Row],[Nombre del Contrato]]="","",IF(VLOOKUP(Tabla1[[#This Row],[Nombre del Contrato]],Tabla3[],20,FALSE)="","#N/A",IFERROR(VLOOKUP(Tabla1[[#This Row],[Nombre del Contrato]],Tabla3[],20,FALSE),"#N/A")))</f>
        <v/>
      </c>
      <c r="H672" s="47" t="str">
        <f>IF(Tabla1[[#This Row],[Nombre del Contrato]]="","",IF(VLOOKUP(Tabla1[[#This Row],[Nombre del Contrato]],Tabla3[],22,FALSE)="","#N/A",IFERROR(VLOOKUP(Tabla1[[#This Row],[Nombre del Contrato]],Tabla3[],22,FALSE),"#N/A")))</f>
        <v/>
      </c>
      <c r="I672" s="81"/>
      <c r="J672" s="81"/>
      <c r="K672" s="75"/>
      <c r="L672" s="10" t="str">
        <f>IF(Tabla1[[#This Row],[Nombre del Contrato]]="","",IF(VLOOKUP(Tabla1[[#This Row],[Nombre del Contrato]],Tabla3[],6,FALSE)="","#N/A",IFERROR(VLOOKUP(Tabla1[[#This Row],[Nombre del Contrato]],Tabla3[],6,FALSE),"#N/A")))</f>
        <v/>
      </c>
      <c r="M672" s="55" t="str">
        <f>IF(Tabla1[[#This Row],[Nombre del Contrato]]="","",IF(VLOOKUP(Tabla1[[#This Row],[Nombre del Contrato]],Tabla3[],19,FALSE)="","#N/A",IFERROR(VLOOKUP(Tabla1[[#This Row],[Nombre del Contrato]],Tabla3[],19,FALSE),"#N/A")))</f>
        <v/>
      </c>
      <c r="N672" s="75"/>
      <c r="O672" s="75"/>
      <c r="P672" s="75"/>
      <c r="Q672" s="75"/>
      <c r="R672" s="75"/>
      <c r="S672" s="75"/>
      <c r="T672" s="75"/>
      <c r="U672" s="75"/>
      <c r="V672" s="75"/>
      <c r="W672" s="75"/>
      <c r="X672" s="75"/>
      <c r="Y672" s="75"/>
      <c r="Z672" s="75"/>
      <c r="AA672" s="75"/>
      <c r="AB672" s="75"/>
      <c r="AC672" s="75"/>
      <c r="AD672" s="75" t="str">
        <f>IF(SUM(Tabla1[[#This Row],[Primera Infancia]:[Adulto Mayor]])=0,"",SUM(Tabla1[[#This Row],[Primera Infancia]:[Adulto Mayor]]))</f>
        <v/>
      </c>
      <c r="AE672" s="75"/>
      <c r="AF672" s="75"/>
      <c r="AG672" s="10"/>
      <c r="AH672" s="10"/>
      <c r="AI672" s="88"/>
      <c r="AJ672" s="88"/>
      <c r="AK672" s="88"/>
      <c r="AL672" s="88"/>
      <c r="AM672" s="88"/>
      <c r="AN672" s="75"/>
      <c r="AO672" s="89"/>
      <c r="AP672" s="93"/>
      <c r="AQ672" s="84"/>
    </row>
    <row r="673" spans="2:43" ht="39.950000000000003" customHeight="1" thickTop="1" thickBot="1" x14ac:dyDescent="0.3">
      <c r="B673" s="78"/>
      <c r="C673" s="75"/>
      <c r="D673" s="75"/>
      <c r="E673" s="75"/>
      <c r="F673" s="10" t="str">
        <f>IF(Tabla1[[#This Row],[Nombre del Contrato]]="","",IF(VLOOKUP(Tabla1[[#This Row],[Nombre del Contrato]],Tabla3[],31,FALSE)="","#N/A",IFERROR(VLOOKUP(Tabla1[[#This Row],[Nombre del Contrato]],Tabla3[],31,FALSE),"#N/A")))</f>
        <v/>
      </c>
      <c r="G673" s="10" t="str">
        <f>IF(Tabla1[[#This Row],[Nombre del Contrato]]="","",IF(VLOOKUP(Tabla1[[#This Row],[Nombre del Contrato]],Tabla3[],20,FALSE)="","#N/A",IFERROR(VLOOKUP(Tabla1[[#This Row],[Nombre del Contrato]],Tabla3[],20,FALSE),"#N/A")))</f>
        <v/>
      </c>
      <c r="H673" s="47" t="str">
        <f>IF(Tabla1[[#This Row],[Nombre del Contrato]]="","",IF(VLOOKUP(Tabla1[[#This Row],[Nombre del Contrato]],Tabla3[],22,FALSE)="","#N/A",IFERROR(VLOOKUP(Tabla1[[#This Row],[Nombre del Contrato]],Tabla3[],22,FALSE),"#N/A")))</f>
        <v/>
      </c>
      <c r="I673" s="81"/>
      <c r="J673" s="81"/>
      <c r="K673" s="75"/>
      <c r="L673" s="10" t="str">
        <f>IF(Tabla1[[#This Row],[Nombre del Contrato]]="","",IF(VLOOKUP(Tabla1[[#This Row],[Nombre del Contrato]],Tabla3[],6,FALSE)="","#N/A",IFERROR(VLOOKUP(Tabla1[[#This Row],[Nombre del Contrato]],Tabla3[],6,FALSE),"#N/A")))</f>
        <v/>
      </c>
      <c r="M673" s="55" t="str">
        <f>IF(Tabla1[[#This Row],[Nombre del Contrato]]="","",IF(VLOOKUP(Tabla1[[#This Row],[Nombre del Contrato]],Tabla3[],19,FALSE)="","#N/A",IFERROR(VLOOKUP(Tabla1[[#This Row],[Nombre del Contrato]],Tabla3[],19,FALSE),"#N/A")))</f>
        <v/>
      </c>
      <c r="N673" s="75"/>
      <c r="O673" s="75"/>
      <c r="P673" s="75"/>
      <c r="Q673" s="75"/>
      <c r="R673" s="75"/>
      <c r="S673" s="75"/>
      <c r="T673" s="75"/>
      <c r="U673" s="75"/>
      <c r="V673" s="75"/>
      <c r="W673" s="75"/>
      <c r="X673" s="75"/>
      <c r="Y673" s="75"/>
      <c r="Z673" s="75"/>
      <c r="AA673" s="75"/>
      <c r="AB673" s="75"/>
      <c r="AC673" s="75"/>
      <c r="AD673" s="75" t="str">
        <f>IF(SUM(Tabla1[[#This Row],[Primera Infancia]:[Adulto Mayor]])=0,"",SUM(Tabla1[[#This Row],[Primera Infancia]:[Adulto Mayor]]))</f>
        <v/>
      </c>
      <c r="AE673" s="75"/>
      <c r="AF673" s="75"/>
      <c r="AG673" s="10"/>
      <c r="AH673" s="10"/>
      <c r="AI673" s="88"/>
      <c r="AJ673" s="88"/>
      <c r="AK673" s="88"/>
      <c r="AL673" s="88"/>
      <c r="AM673" s="88"/>
      <c r="AN673" s="75"/>
      <c r="AO673" s="89"/>
      <c r="AP673" s="93"/>
      <c r="AQ673" s="84"/>
    </row>
    <row r="674" spans="2:43" ht="39.950000000000003" customHeight="1" thickTop="1" thickBot="1" x14ac:dyDescent="0.3">
      <c r="B674" s="78"/>
      <c r="C674" s="75"/>
      <c r="D674" s="75"/>
      <c r="E674" s="75"/>
      <c r="F674" s="10" t="str">
        <f>IF(Tabla1[[#This Row],[Nombre del Contrato]]="","",IF(VLOOKUP(Tabla1[[#This Row],[Nombre del Contrato]],Tabla3[],31,FALSE)="","#N/A",IFERROR(VLOOKUP(Tabla1[[#This Row],[Nombre del Contrato]],Tabla3[],31,FALSE),"#N/A")))</f>
        <v/>
      </c>
      <c r="G674" s="10" t="str">
        <f>IF(Tabla1[[#This Row],[Nombre del Contrato]]="","",IF(VLOOKUP(Tabla1[[#This Row],[Nombre del Contrato]],Tabla3[],20,FALSE)="","#N/A",IFERROR(VLOOKUP(Tabla1[[#This Row],[Nombre del Contrato]],Tabla3[],20,FALSE),"#N/A")))</f>
        <v/>
      </c>
      <c r="H674" s="47" t="str">
        <f>IF(Tabla1[[#This Row],[Nombre del Contrato]]="","",IF(VLOOKUP(Tabla1[[#This Row],[Nombre del Contrato]],Tabla3[],22,FALSE)="","#N/A",IFERROR(VLOOKUP(Tabla1[[#This Row],[Nombre del Contrato]],Tabla3[],22,FALSE),"#N/A")))</f>
        <v/>
      </c>
      <c r="I674" s="81"/>
      <c r="J674" s="81"/>
      <c r="K674" s="75"/>
      <c r="L674" s="10" t="str">
        <f>IF(Tabla1[[#This Row],[Nombre del Contrato]]="","",IF(VLOOKUP(Tabla1[[#This Row],[Nombre del Contrato]],Tabla3[],6,FALSE)="","#N/A",IFERROR(VLOOKUP(Tabla1[[#This Row],[Nombre del Contrato]],Tabla3[],6,FALSE),"#N/A")))</f>
        <v/>
      </c>
      <c r="M674" s="55" t="str">
        <f>IF(Tabla1[[#This Row],[Nombre del Contrato]]="","",IF(VLOOKUP(Tabla1[[#This Row],[Nombre del Contrato]],Tabla3[],19,FALSE)="","#N/A",IFERROR(VLOOKUP(Tabla1[[#This Row],[Nombre del Contrato]],Tabla3[],19,FALSE),"#N/A")))</f>
        <v/>
      </c>
      <c r="N674" s="75"/>
      <c r="O674" s="75"/>
      <c r="P674" s="75"/>
      <c r="Q674" s="75"/>
      <c r="R674" s="75"/>
      <c r="S674" s="75"/>
      <c r="T674" s="75"/>
      <c r="U674" s="75"/>
      <c r="V674" s="75"/>
      <c r="W674" s="75"/>
      <c r="X674" s="75"/>
      <c r="Y674" s="75"/>
      <c r="Z674" s="75"/>
      <c r="AA674" s="75"/>
      <c r="AB674" s="75"/>
      <c r="AC674" s="75"/>
      <c r="AD674" s="75" t="str">
        <f>IF(SUM(Tabla1[[#This Row],[Primera Infancia]:[Adulto Mayor]])=0,"",SUM(Tabla1[[#This Row],[Primera Infancia]:[Adulto Mayor]]))</f>
        <v/>
      </c>
      <c r="AE674" s="75"/>
      <c r="AF674" s="75"/>
      <c r="AG674" s="10"/>
      <c r="AH674" s="10"/>
      <c r="AI674" s="88"/>
      <c r="AJ674" s="88"/>
      <c r="AK674" s="88"/>
      <c r="AL674" s="88"/>
      <c r="AM674" s="88"/>
      <c r="AN674" s="75"/>
      <c r="AO674" s="89"/>
      <c r="AP674" s="93"/>
      <c r="AQ674" s="84"/>
    </row>
    <row r="675" spans="2:43" ht="39.950000000000003" customHeight="1" thickTop="1" thickBot="1" x14ac:dyDescent="0.3">
      <c r="B675" s="78"/>
      <c r="C675" s="75"/>
      <c r="D675" s="75"/>
      <c r="E675" s="75"/>
      <c r="F675" s="10" t="str">
        <f>IF(Tabla1[[#This Row],[Nombre del Contrato]]="","",IF(VLOOKUP(Tabla1[[#This Row],[Nombre del Contrato]],Tabla3[],31,FALSE)="","#N/A",IFERROR(VLOOKUP(Tabla1[[#This Row],[Nombre del Contrato]],Tabla3[],31,FALSE),"#N/A")))</f>
        <v/>
      </c>
      <c r="G675" s="10" t="str">
        <f>IF(Tabla1[[#This Row],[Nombre del Contrato]]="","",IF(VLOOKUP(Tabla1[[#This Row],[Nombre del Contrato]],Tabla3[],20,FALSE)="","#N/A",IFERROR(VLOOKUP(Tabla1[[#This Row],[Nombre del Contrato]],Tabla3[],20,FALSE),"#N/A")))</f>
        <v/>
      </c>
      <c r="H675" s="47" t="str">
        <f>IF(Tabla1[[#This Row],[Nombre del Contrato]]="","",IF(VLOOKUP(Tabla1[[#This Row],[Nombre del Contrato]],Tabla3[],22,FALSE)="","#N/A",IFERROR(VLOOKUP(Tabla1[[#This Row],[Nombre del Contrato]],Tabla3[],22,FALSE),"#N/A")))</f>
        <v/>
      </c>
      <c r="I675" s="81"/>
      <c r="J675" s="81"/>
      <c r="K675" s="75"/>
      <c r="L675" s="10" t="str">
        <f>IF(Tabla1[[#This Row],[Nombre del Contrato]]="","",IF(VLOOKUP(Tabla1[[#This Row],[Nombre del Contrato]],Tabla3[],6,FALSE)="","#N/A",IFERROR(VLOOKUP(Tabla1[[#This Row],[Nombre del Contrato]],Tabla3[],6,FALSE),"#N/A")))</f>
        <v/>
      </c>
      <c r="M675" s="55" t="str">
        <f>IF(Tabla1[[#This Row],[Nombre del Contrato]]="","",IF(VLOOKUP(Tabla1[[#This Row],[Nombre del Contrato]],Tabla3[],19,FALSE)="","#N/A",IFERROR(VLOOKUP(Tabla1[[#This Row],[Nombre del Contrato]],Tabla3[],19,FALSE),"#N/A")))</f>
        <v/>
      </c>
      <c r="N675" s="75"/>
      <c r="O675" s="75"/>
      <c r="P675" s="75"/>
      <c r="Q675" s="75"/>
      <c r="R675" s="75"/>
      <c r="S675" s="75"/>
      <c r="T675" s="75"/>
      <c r="U675" s="75"/>
      <c r="V675" s="75"/>
      <c r="W675" s="75"/>
      <c r="X675" s="75"/>
      <c r="Y675" s="75"/>
      <c r="Z675" s="75"/>
      <c r="AA675" s="75"/>
      <c r="AB675" s="75"/>
      <c r="AC675" s="75"/>
      <c r="AD675" s="75" t="str">
        <f>IF(SUM(Tabla1[[#This Row],[Primera Infancia]:[Adulto Mayor]])=0,"",SUM(Tabla1[[#This Row],[Primera Infancia]:[Adulto Mayor]]))</f>
        <v/>
      </c>
      <c r="AE675" s="75"/>
      <c r="AF675" s="75"/>
      <c r="AG675" s="10"/>
      <c r="AH675" s="10"/>
      <c r="AI675" s="88"/>
      <c r="AJ675" s="88"/>
      <c r="AK675" s="88"/>
      <c r="AL675" s="88"/>
      <c r="AM675" s="88"/>
      <c r="AN675" s="75"/>
      <c r="AO675" s="89"/>
      <c r="AP675" s="93"/>
      <c r="AQ675" s="84"/>
    </row>
    <row r="676" spans="2:43" ht="39.950000000000003" customHeight="1" thickTop="1" thickBot="1" x14ac:dyDescent="0.3">
      <c r="B676" s="78"/>
      <c r="C676" s="75"/>
      <c r="D676" s="75"/>
      <c r="E676" s="75"/>
      <c r="F676" s="10" t="str">
        <f>IF(Tabla1[[#This Row],[Nombre del Contrato]]="","",IF(VLOOKUP(Tabla1[[#This Row],[Nombre del Contrato]],Tabla3[],31,FALSE)="","#N/A",IFERROR(VLOOKUP(Tabla1[[#This Row],[Nombre del Contrato]],Tabla3[],31,FALSE),"#N/A")))</f>
        <v/>
      </c>
      <c r="G676" s="10" t="str">
        <f>IF(Tabla1[[#This Row],[Nombre del Contrato]]="","",IF(VLOOKUP(Tabla1[[#This Row],[Nombre del Contrato]],Tabla3[],20,FALSE)="","#N/A",IFERROR(VLOOKUP(Tabla1[[#This Row],[Nombre del Contrato]],Tabla3[],20,FALSE),"#N/A")))</f>
        <v/>
      </c>
      <c r="H676" s="47" t="str">
        <f>IF(Tabla1[[#This Row],[Nombre del Contrato]]="","",IF(VLOOKUP(Tabla1[[#This Row],[Nombre del Contrato]],Tabla3[],22,FALSE)="","#N/A",IFERROR(VLOOKUP(Tabla1[[#This Row],[Nombre del Contrato]],Tabla3[],22,FALSE),"#N/A")))</f>
        <v/>
      </c>
      <c r="I676" s="81"/>
      <c r="J676" s="81"/>
      <c r="K676" s="75"/>
      <c r="L676" s="10" t="str">
        <f>IF(Tabla1[[#This Row],[Nombre del Contrato]]="","",IF(VLOOKUP(Tabla1[[#This Row],[Nombre del Contrato]],Tabla3[],6,FALSE)="","#N/A",IFERROR(VLOOKUP(Tabla1[[#This Row],[Nombre del Contrato]],Tabla3[],6,FALSE),"#N/A")))</f>
        <v/>
      </c>
      <c r="M676" s="55" t="str">
        <f>IF(Tabla1[[#This Row],[Nombre del Contrato]]="","",IF(VLOOKUP(Tabla1[[#This Row],[Nombre del Contrato]],Tabla3[],19,FALSE)="","#N/A",IFERROR(VLOOKUP(Tabla1[[#This Row],[Nombre del Contrato]],Tabla3[],19,FALSE),"#N/A")))</f>
        <v/>
      </c>
      <c r="N676" s="75"/>
      <c r="O676" s="75"/>
      <c r="P676" s="75"/>
      <c r="Q676" s="75"/>
      <c r="R676" s="75"/>
      <c r="S676" s="75"/>
      <c r="T676" s="75"/>
      <c r="U676" s="75"/>
      <c r="V676" s="75"/>
      <c r="W676" s="75"/>
      <c r="X676" s="75"/>
      <c r="Y676" s="75"/>
      <c r="Z676" s="75"/>
      <c r="AA676" s="75"/>
      <c r="AB676" s="75"/>
      <c r="AC676" s="75"/>
      <c r="AD676" s="75" t="str">
        <f>IF(SUM(Tabla1[[#This Row],[Primera Infancia]:[Adulto Mayor]])=0,"",SUM(Tabla1[[#This Row],[Primera Infancia]:[Adulto Mayor]]))</f>
        <v/>
      </c>
      <c r="AE676" s="75"/>
      <c r="AF676" s="75"/>
      <c r="AG676" s="10"/>
      <c r="AH676" s="10"/>
      <c r="AI676" s="88"/>
      <c r="AJ676" s="88"/>
      <c r="AK676" s="88"/>
      <c r="AL676" s="88"/>
      <c r="AM676" s="88"/>
      <c r="AN676" s="75"/>
      <c r="AO676" s="89"/>
      <c r="AP676" s="93"/>
      <c r="AQ676" s="84"/>
    </row>
    <row r="677" spans="2:43" ht="39.950000000000003" customHeight="1" thickTop="1" thickBot="1" x14ac:dyDescent="0.3">
      <c r="B677" s="78"/>
      <c r="C677" s="75"/>
      <c r="D677" s="75"/>
      <c r="E677" s="75"/>
      <c r="F677" s="10" t="str">
        <f>IF(Tabla1[[#This Row],[Nombre del Contrato]]="","",IF(VLOOKUP(Tabla1[[#This Row],[Nombre del Contrato]],Tabla3[],31,FALSE)="","#N/A",IFERROR(VLOOKUP(Tabla1[[#This Row],[Nombre del Contrato]],Tabla3[],31,FALSE),"#N/A")))</f>
        <v/>
      </c>
      <c r="G677" s="10" t="str">
        <f>IF(Tabla1[[#This Row],[Nombre del Contrato]]="","",IF(VLOOKUP(Tabla1[[#This Row],[Nombre del Contrato]],Tabla3[],20,FALSE)="","#N/A",IFERROR(VLOOKUP(Tabla1[[#This Row],[Nombre del Contrato]],Tabla3[],20,FALSE),"#N/A")))</f>
        <v/>
      </c>
      <c r="H677" s="47" t="str">
        <f>IF(Tabla1[[#This Row],[Nombre del Contrato]]="","",IF(VLOOKUP(Tabla1[[#This Row],[Nombre del Contrato]],Tabla3[],22,FALSE)="","#N/A",IFERROR(VLOOKUP(Tabla1[[#This Row],[Nombre del Contrato]],Tabla3[],22,FALSE),"#N/A")))</f>
        <v/>
      </c>
      <c r="I677" s="81"/>
      <c r="J677" s="81"/>
      <c r="K677" s="75"/>
      <c r="L677" s="10" t="str">
        <f>IF(Tabla1[[#This Row],[Nombre del Contrato]]="","",IF(VLOOKUP(Tabla1[[#This Row],[Nombre del Contrato]],Tabla3[],6,FALSE)="","#N/A",IFERROR(VLOOKUP(Tabla1[[#This Row],[Nombre del Contrato]],Tabla3[],6,FALSE),"#N/A")))</f>
        <v/>
      </c>
      <c r="M677" s="55" t="str">
        <f>IF(Tabla1[[#This Row],[Nombre del Contrato]]="","",IF(VLOOKUP(Tabla1[[#This Row],[Nombre del Contrato]],Tabla3[],19,FALSE)="","#N/A",IFERROR(VLOOKUP(Tabla1[[#This Row],[Nombre del Contrato]],Tabla3[],19,FALSE),"#N/A")))</f>
        <v/>
      </c>
      <c r="N677" s="75"/>
      <c r="O677" s="75"/>
      <c r="P677" s="75"/>
      <c r="Q677" s="75"/>
      <c r="R677" s="75"/>
      <c r="S677" s="75"/>
      <c r="T677" s="75"/>
      <c r="U677" s="75"/>
      <c r="V677" s="75"/>
      <c r="W677" s="75"/>
      <c r="X677" s="75"/>
      <c r="Y677" s="75"/>
      <c r="Z677" s="75"/>
      <c r="AA677" s="75"/>
      <c r="AB677" s="75"/>
      <c r="AC677" s="75"/>
      <c r="AD677" s="75" t="str">
        <f>IF(SUM(Tabla1[[#This Row],[Primera Infancia]:[Adulto Mayor]])=0,"",SUM(Tabla1[[#This Row],[Primera Infancia]:[Adulto Mayor]]))</f>
        <v/>
      </c>
      <c r="AE677" s="75"/>
      <c r="AF677" s="75"/>
      <c r="AG677" s="10"/>
      <c r="AH677" s="10"/>
      <c r="AI677" s="88"/>
      <c r="AJ677" s="88"/>
      <c r="AK677" s="88"/>
      <c r="AL677" s="88"/>
      <c r="AM677" s="88"/>
      <c r="AN677" s="75"/>
      <c r="AO677" s="89"/>
      <c r="AP677" s="93"/>
      <c r="AQ677" s="84"/>
    </row>
    <row r="678" spans="2:43" ht="39.950000000000003" customHeight="1" thickTop="1" thickBot="1" x14ac:dyDescent="0.3">
      <c r="B678" s="78"/>
      <c r="C678" s="75"/>
      <c r="D678" s="75"/>
      <c r="E678" s="75"/>
      <c r="F678" s="10" t="str">
        <f>IF(Tabla1[[#This Row],[Nombre del Contrato]]="","",IF(VLOOKUP(Tabla1[[#This Row],[Nombre del Contrato]],Tabla3[],31,FALSE)="","#N/A",IFERROR(VLOOKUP(Tabla1[[#This Row],[Nombre del Contrato]],Tabla3[],31,FALSE),"#N/A")))</f>
        <v/>
      </c>
      <c r="G678" s="10" t="str">
        <f>IF(Tabla1[[#This Row],[Nombre del Contrato]]="","",IF(VLOOKUP(Tabla1[[#This Row],[Nombre del Contrato]],Tabla3[],20,FALSE)="","#N/A",IFERROR(VLOOKUP(Tabla1[[#This Row],[Nombre del Contrato]],Tabla3[],20,FALSE),"#N/A")))</f>
        <v/>
      </c>
      <c r="H678" s="47" t="str">
        <f>IF(Tabla1[[#This Row],[Nombre del Contrato]]="","",IF(VLOOKUP(Tabla1[[#This Row],[Nombre del Contrato]],Tabla3[],22,FALSE)="","#N/A",IFERROR(VLOOKUP(Tabla1[[#This Row],[Nombre del Contrato]],Tabla3[],22,FALSE),"#N/A")))</f>
        <v/>
      </c>
      <c r="I678" s="81"/>
      <c r="J678" s="81"/>
      <c r="K678" s="75"/>
      <c r="L678" s="10" t="str">
        <f>IF(Tabla1[[#This Row],[Nombre del Contrato]]="","",IF(VLOOKUP(Tabla1[[#This Row],[Nombre del Contrato]],Tabla3[],6,FALSE)="","#N/A",IFERROR(VLOOKUP(Tabla1[[#This Row],[Nombre del Contrato]],Tabla3[],6,FALSE),"#N/A")))</f>
        <v/>
      </c>
      <c r="M678" s="55" t="str">
        <f>IF(Tabla1[[#This Row],[Nombre del Contrato]]="","",IF(VLOOKUP(Tabla1[[#This Row],[Nombre del Contrato]],Tabla3[],19,FALSE)="","#N/A",IFERROR(VLOOKUP(Tabla1[[#This Row],[Nombre del Contrato]],Tabla3[],19,FALSE),"#N/A")))</f>
        <v/>
      </c>
      <c r="N678" s="75"/>
      <c r="O678" s="75"/>
      <c r="P678" s="75"/>
      <c r="Q678" s="75"/>
      <c r="R678" s="75"/>
      <c r="S678" s="75"/>
      <c r="T678" s="75"/>
      <c r="U678" s="75"/>
      <c r="V678" s="75"/>
      <c r="W678" s="75"/>
      <c r="X678" s="75"/>
      <c r="Y678" s="75"/>
      <c r="Z678" s="75"/>
      <c r="AA678" s="75"/>
      <c r="AB678" s="75"/>
      <c r="AC678" s="75"/>
      <c r="AD678" s="75" t="str">
        <f>IF(SUM(Tabla1[[#This Row],[Primera Infancia]:[Adulto Mayor]])=0,"",SUM(Tabla1[[#This Row],[Primera Infancia]:[Adulto Mayor]]))</f>
        <v/>
      </c>
      <c r="AE678" s="75"/>
      <c r="AF678" s="75"/>
      <c r="AG678" s="10"/>
      <c r="AH678" s="10"/>
      <c r="AI678" s="88"/>
      <c r="AJ678" s="88"/>
      <c r="AK678" s="88"/>
      <c r="AL678" s="88"/>
      <c r="AM678" s="88"/>
      <c r="AN678" s="75"/>
      <c r="AO678" s="89"/>
      <c r="AP678" s="93"/>
      <c r="AQ678" s="84"/>
    </row>
    <row r="679" spans="2:43" ht="39.950000000000003" customHeight="1" thickTop="1" thickBot="1" x14ac:dyDescent="0.3">
      <c r="B679" s="78"/>
      <c r="C679" s="75"/>
      <c r="D679" s="75"/>
      <c r="E679" s="75"/>
      <c r="F679" s="10" t="str">
        <f>IF(Tabla1[[#This Row],[Nombre del Contrato]]="","",IF(VLOOKUP(Tabla1[[#This Row],[Nombre del Contrato]],Tabla3[],31,FALSE)="","#N/A",IFERROR(VLOOKUP(Tabla1[[#This Row],[Nombre del Contrato]],Tabla3[],31,FALSE),"#N/A")))</f>
        <v/>
      </c>
      <c r="G679" s="10" t="str">
        <f>IF(Tabla1[[#This Row],[Nombre del Contrato]]="","",IF(VLOOKUP(Tabla1[[#This Row],[Nombre del Contrato]],Tabla3[],20,FALSE)="","#N/A",IFERROR(VLOOKUP(Tabla1[[#This Row],[Nombre del Contrato]],Tabla3[],20,FALSE),"#N/A")))</f>
        <v/>
      </c>
      <c r="H679" s="47" t="str">
        <f>IF(Tabla1[[#This Row],[Nombre del Contrato]]="","",IF(VLOOKUP(Tabla1[[#This Row],[Nombre del Contrato]],Tabla3[],22,FALSE)="","#N/A",IFERROR(VLOOKUP(Tabla1[[#This Row],[Nombre del Contrato]],Tabla3[],22,FALSE),"#N/A")))</f>
        <v/>
      </c>
      <c r="I679" s="81"/>
      <c r="J679" s="81"/>
      <c r="K679" s="75"/>
      <c r="L679" s="10" t="str">
        <f>IF(Tabla1[[#This Row],[Nombre del Contrato]]="","",IF(VLOOKUP(Tabla1[[#This Row],[Nombre del Contrato]],Tabla3[],6,FALSE)="","#N/A",IFERROR(VLOOKUP(Tabla1[[#This Row],[Nombre del Contrato]],Tabla3[],6,FALSE),"#N/A")))</f>
        <v/>
      </c>
      <c r="M679" s="55" t="str">
        <f>IF(Tabla1[[#This Row],[Nombre del Contrato]]="","",IF(VLOOKUP(Tabla1[[#This Row],[Nombre del Contrato]],Tabla3[],19,FALSE)="","#N/A",IFERROR(VLOOKUP(Tabla1[[#This Row],[Nombre del Contrato]],Tabla3[],19,FALSE),"#N/A")))</f>
        <v/>
      </c>
      <c r="N679" s="75"/>
      <c r="O679" s="75"/>
      <c r="P679" s="75"/>
      <c r="Q679" s="75"/>
      <c r="R679" s="75"/>
      <c r="S679" s="75"/>
      <c r="T679" s="75"/>
      <c r="U679" s="75"/>
      <c r="V679" s="75"/>
      <c r="W679" s="75"/>
      <c r="X679" s="75"/>
      <c r="Y679" s="75"/>
      <c r="Z679" s="75"/>
      <c r="AA679" s="75"/>
      <c r="AB679" s="75"/>
      <c r="AC679" s="75"/>
      <c r="AD679" s="75" t="str">
        <f>IF(SUM(Tabla1[[#This Row],[Primera Infancia]:[Adulto Mayor]])=0,"",SUM(Tabla1[[#This Row],[Primera Infancia]:[Adulto Mayor]]))</f>
        <v/>
      </c>
      <c r="AE679" s="75"/>
      <c r="AF679" s="75"/>
      <c r="AG679" s="10"/>
      <c r="AH679" s="10"/>
      <c r="AI679" s="88"/>
      <c r="AJ679" s="88"/>
      <c r="AK679" s="88"/>
      <c r="AL679" s="88"/>
      <c r="AM679" s="88"/>
      <c r="AN679" s="75"/>
      <c r="AO679" s="89"/>
      <c r="AP679" s="93"/>
      <c r="AQ679" s="84"/>
    </row>
    <row r="680" spans="2:43" ht="39.950000000000003" customHeight="1" thickTop="1" thickBot="1" x14ac:dyDescent="0.3">
      <c r="B680" s="78"/>
      <c r="C680" s="75"/>
      <c r="D680" s="75"/>
      <c r="E680" s="75"/>
      <c r="F680" s="10" t="str">
        <f>IF(Tabla1[[#This Row],[Nombre del Contrato]]="","",IF(VLOOKUP(Tabla1[[#This Row],[Nombre del Contrato]],Tabla3[],31,FALSE)="","#N/A",IFERROR(VLOOKUP(Tabla1[[#This Row],[Nombre del Contrato]],Tabla3[],31,FALSE),"#N/A")))</f>
        <v/>
      </c>
      <c r="G680" s="10" t="str">
        <f>IF(Tabla1[[#This Row],[Nombre del Contrato]]="","",IF(VLOOKUP(Tabla1[[#This Row],[Nombre del Contrato]],Tabla3[],20,FALSE)="","#N/A",IFERROR(VLOOKUP(Tabla1[[#This Row],[Nombre del Contrato]],Tabla3[],20,FALSE),"#N/A")))</f>
        <v/>
      </c>
      <c r="H680" s="47" t="str">
        <f>IF(Tabla1[[#This Row],[Nombre del Contrato]]="","",IF(VLOOKUP(Tabla1[[#This Row],[Nombre del Contrato]],Tabla3[],22,FALSE)="","#N/A",IFERROR(VLOOKUP(Tabla1[[#This Row],[Nombre del Contrato]],Tabla3[],22,FALSE),"#N/A")))</f>
        <v/>
      </c>
      <c r="I680" s="81"/>
      <c r="J680" s="81"/>
      <c r="K680" s="75"/>
      <c r="L680" s="10" t="str">
        <f>IF(Tabla1[[#This Row],[Nombre del Contrato]]="","",IF(VLOOKUP(Tabla1[[#This Row],[Nombre del Contrato]],Tabla3[],6,FALSE)="","#N/A",IFERROR(VLOOKUP(Tabla1[[#This Row],[Nombre del Contrato]],Tabla3[],6,FALSE),"#N/A")))</f>
        <v/>
      </c>
      <c r="M680" s="55" t="str">
        <f>IF(Tabla1[[#This Row],[Nombre del Contrato]]="","",IF(VLOOKUP(Tabla1[[#This Row],[Nombre del Contrato]],Tabla3[],19,FALSE)="","#N/A",IFERROR(VLOOKUP(Tabla1[[#This Row],[Nombre del Contrato]],Tabla3[],19,FALSE),"#N/A")))</f>
        <v/>
      </c>
      <c r="N680" s="75"/>
      <c r="O680" s="75"/>
      <c r="P680" s="75"/>
      <c r="Q680" s="75"/>
      <c r="R680" s="75"/>
      <c r="S680" s="75"/>
      <c r="T680" s="75"/>
      <c r="U680" s="75"/>
      <c r="V680" s="75"/>
      <c r="W680" s="75"/>
      <c r="X680" s="75"/>
      <c r="Y680" s="75"/>
      <c r="Z680" s="75"/>
      <c r="AA680" s="75"/>
      <c r="AB680" s="75"/>
      <c r="AC680" s="75"/>
      <c r="AD680" s="75" t="str">
        <f>IF(SUM(Tabla1[[#This Row],[Primera Infancia]:[Adulto Mayor]])=0,"",SUM(Tabla1[[#This Row],[Primera Infancia]:[Adulto Mayor]]))</f>
        <v/>
      </c>
      <c r="AE680" s="75"/>
      <c r="AF680" s="75"/>
      <c r="AG680" s="10"/>
      <c r="AH680" s="10"/>
      <c r="AI680" s="88"/>
      <c r="AJ680" s="88"/>
      <c r="AK680" s="88"/>
      <c r="AL680" s="88"/>
      <c r="AM680" s="88"/>
      <c r="AN680" s="75"/>
      <c r="AO680" s="89"/>
      <c r="AP680" s="93"/>
      <c r="AQ680" s="84"/>
    </row>
    <row r="681" spans="2:43" ht="39.950000000000003" customHeight="1" thickTop="1" thickBot="1" x14ac:dyDescent="0.3">
      <c r="B681" s="78"/>
      <c r="C681" s="75"/>
      <c r="D681" s="75"/>
      <c r="E681" s="75"/>
      <c r="F681" s="10" t="str">
        <f>IF(Tabla1[[#This Row],[Nombre del Contrato]]="","",IF(VLOOKUP(Tabla1[[#This Row],[Nombre del Contrato]],Tabla3[],31,FALSE)="","#N/A",IFERROR(VLOOKUP(Tabla1[[#This Row],[Nombre del Contrato]],Tabla3[],31,FALSE),"#N/A")))</f>
        <v/>
      </c>
      <c r="G681" s="10" t="str">
        <f>IF(Tabla1[[#This Row],[Nombre del Contrato]]="","",IF(VLOOKUP(Tabla1[[#This Row],[Nombre del Contrato]],Tabla3[],20,FALSE)="","#N/A",IFERROR(VLOOKUP(Tabla1[[#This Row],[Nombre del Contrato]],Tabla3[],20,FALSE),"#N/A")))</f>
        <v/>
      </c>
      <c r="H681" s="47" t="str">
        <f>IF(Tabla1[[#This Row],[Nombre del Contrato]]="","",IF(VLOOKUP(Tabla1[[#This Row],[Nombre del Contrato]],Tabla3[],22,FALSE)="","#N/A",IFERROR(VLOOKUP(Tabla1[[#This Row],[Nombre del Contrato]],Tabla3[],22,FALSE),"#N/A")))</f>
        <v/>
      </c>
      <c r="I681" s="81"/>
      <c r="J681" s="81"/>
      <c r="K681" s="75"/>
      <c r="L681" s="10" t="str">
        <f>IF(Tabla1[[#This Row],[Nombre del Contrato]]="","",IF(VLOOKUP(Tabla1[[#This Row],[Nombre del Contrato]],Tabla3[],6,FALSE)="","#N/A",IFERROR(VLOOKUP(Tabla1[[#This Row],[Nombre del Contrato]],Tabla3[],6,FALSE),"#N/A")))</f>
        <v/>
      </c>
      <c r="M681" s="55" t="str">
        <f>IF(Tabla1[[#This Row],[Nombre del Contrato]]="","",IF(VLOOKUP(Tabla1[[#This Row],[Nombre del Contrato]],Tabla3[],19,FALSE)="","#N/A",IFERROR(VLOOKUP(Tabla1[[#This Row],[Nombre del Contrato]],Tabla3[],19,FALSE),"#N/A")))</f>
        <v/>
      </c>
      <c r="N681" s="75"/>
      <c r="O681" s="75"/>
      <c r="P681" s="75"/>
      <c r="Q681" s="75"/>
      <c r="R681" s="75"/>
      <c r="S681" s="75"/>
      <c r="T681" s="75"/>
      <c r="U681" s="75"/>
      <c r="V681" s="75"/>
      <c r="W681" s="75"/>
      <c r="X681" s="75"/>
      <c r="Y681" s="75"/>
      <c r="Z681" s="75"/>
      <c r="AA681" s="75"/>
      <c r="AB681" s="75"/>
      <c r="AC681" s="75"/>
      <c r="AD681" s="75" t="str">
        <f>IF(SUM(Tabla1[[#This Row],[Primera Infancia]:[Adulto Mayor]])=0,"",SUM(Tabla1[[#This Row],[Primera Infancia]:[Adulto Mayor]]))</f>
        <v/>
      </c>
      <c r="AE681" s="75"/>
      <c r="AF681" s="75"/>
      <c r="AG681" s="10"/>
      <c r="AH681" s="10"/>
      <c r="AI681" s="88"/>
      <c r="AJ681" s="88"/>
      <c r="AK681" s="88"/>
      <c r="AL681" s="88"/>
      <c r="AM681" s="88"/>
      <c r="AN681" s="75"/>
      <c r="AO681" s="89"/>
      <c r="AP681" s="93"/>
      <c r="AQ681" s="84"/>
    </row>
    <row r="682" spans="2:43" ht="39.950000000000003" customHeight="1" thickTop="1" thickBot="1" x14ac:dyDescent="0.3">
      <c r="B682" s="78"/>
      <c r="C682" s="75"/>
      <c r="D682" s="75"/>
      <c r="E682" s="75"/>
      <c r="F682" s="10" t="str">
        <f>IF(Tabla1[[#This Row],[Nombre del Contrato]]="","",IF(VLOOKUP(Tabla1[[#This Row],[Nombre del Contrato]],Tabla3[],31,FALSE)="","#N/A",IFERROR(VLOOKUP(Tabla1[[#This Row],[Nombre del Contrato]],Tabla3[],31,FALSE),"#N/A")))</f>
        <v/>
      </c>
      <c r="G682" s="10" t="str">
        <f>IF(Tabla1[[#This Row],[Nombre del Contrato]]="","",IF(VLOOKUP(Tabla1[[#This Row],[Nombre del Contrato]],Tabla3[],20,FALSE)="","#N/A",IFERROR(VLOOKUP(Tabla1[[#This Row],[Nombre del Contrato]],Tabla3[],20,FALSE),"#N/A")))</f>
        <v/>
      </c>
      <c r="H682" s="47" t="str">
        <f>IF(Tabla1[[#This Row],[Nombre del Contrato]]="","",IF(VLOOKUP(Tabla1[[#This Row],[Nombre del Contrato]],Tabla3[],22,FALSE)="","#N/A",IFERROR(VLOOKUP(Tabla1[[#This Row],[Nombre del Contrato]],Tabla3[],22,FALSE),"#N/A")))</f>
        <v/>
      </c>
      <c r="I682" s="81"/>
      <c r="J682" s="81"/>
      <c r="K682" s="75"/>
      <c r="L682" s="10" t="str">
        <f>IF(Tabla1[[#This Row],[Nombre del Contrato]]="","",IF(VLOOKUP(Tabla1[[#This Row],[Nombre del Contrato]],Tabla3[],6,FALSE)="","#N/A",IFERROR(VLOOKUP(Tabla1[[#This Row],[Nombre del Contrato]],Tabla3[],6,FALSE),"#N/A")))</f>
        <v/>
      </c>
      <c r="M682" s="55" t="str">
        <f>IF(Tabla1[[#This Row],[Nombre del Contrato]]="","",IF(VLOOKUP(Tabla1[[#This Row],[Nombre del Contrato]],Tabla3[],19,FALSE)="","#N/A",IFERROR(VLOOKUP(Tabla1[[#This Row],[Nombre del Contrato]],Tabla3[],19,FALSE),"#N/A")))</f>
        <v/>
      </c>
      <c r="N682" s="75"/>
      <c r="O682" s="75"/>
      <c r="P682" s="75"/>
      <c r="Q682" s="75"/>
      <c r="R682" s="75"/>
      <c r="S682" s="75"/>
      <c r="T682" s="75"/>
      <c r="U682" s="75"/>
      <c r="V682" s="75"/>
      <c r="W682" s="75"/>
      <c r="X682" s="75"/>
      <c r="Y682" s="75"/>
      <c r="Z682" s="75"/>
      <c r="AA682" s="75"/>
      <c r="AB682" s="75"/>
      <c r="AC682" s="75"/>
      <c r="AD682" s="75" t="str">
        <f>IF(SUM(Tabla1[[#This Row],[Primera Infancia]:[Adulto Mayor]])=0,"",SUM(Tabla1[[#This Row],[Primera Infancia]:[Adulto Mayor]]))</f>
        <v/>
      </c>
      <c r="AE682" s="75"/>
      <c r="AF682" s="75"/>
      <c r="AG682" s="10"/>
      <c r="AH682" s="10"/>
      <c r="AI682" s="88"/>
      <c r="AJ682" s="88"/>
      <c r="AK682" s="88"/>
      <c r="AL682" s="88"/>
      <c r="AM682" s="88"/>
      <c r="AN682" s="75"/>
      <c r="AO682" s="89"/>
      <c r="AP682" s="93"/>
      <c r="AQ682" s="84"/>
    </row>
    <row r="683" spans="2:43" ht="39.950000000000003" customHeight="1" thickTop="1" thickBot="1" x14ac:dyDescent="0.3">
      <c r="B683" s="78"/>
      <c r="C683" s="75"/>
      <c r="D683" s="75"/>
      <c r="E683" s="75"/>
      <c r="F683" s="10" t="str">
        <f>IF(Tabla1[[#This Row],[Nombre del Contrato]]="","",IF(VLOOKUP(Tabla1[[#This Row],[Nombre del Contrato]],Tabla3[],31,FALSE)="","#N/A",IFERROR(VLOOKUP(Tabla1[[#This Row],[Nombre del Contrato]],Tabla3[],31,FALSE),"#N/A")))</f>
        <v/>
      </c>
      <c r="G683" s="10" t="str">
        <f>IF(Tabla1[[#This Row],[Nombre del Contrato]]="","",IF(VLOOKUP(Tabla1[[#This Row],[Nombre del Contrato]],Tabla3[],20,FALSE)="","#N/A",IFERROR(VLOOKUP(Tabla1[[#This Row],[Nombre del Contrato]],Tabla3[],20,FALSE),"#N/A")))</f>
        <v/>
      </c>
      <c r="H683" s="47" t="str">
        <f>IF(Tabla1[[#This Row],[Nombre del Contrato]]="","",IF(VLOOKUP(Tabla1[[#This Row],[Nombre del Contrato]],Tabla3[],22,FALSE)="","#N/A",IFERROR(VLOOKUP(Tabla1[[#This Row],[Nombre del Contrato]],Tabla3[],22,FALSE),"#N/A")))</f>
        <v/>
      </c>
      <c r="I683" s="81"/>
      <c r="J683" s="81"/>
      <c r="K683" s="75"/>
      <c r="L683" s="10" t="str">
        <f>IF(Tabla1[[#This Row],[Nombre del Contrato]]="","",IF(VLOOKUP(Tabla1[[#This Row],[Nombre del Contrato]],Tabla3[],6,FALSE)="","#N/A",IFERROR(VLOOKUP(Tabla1[[#This Row],[Nombre del Contrato]],Tabla3[],6,FALSE),"#N/A")))</f>
        <v/>
      </c>
      <c r="M683" s="55" t="str">
        <f>IF(Tabla1[[#This Row],[Nombre del Contrato]]="","",IF(VLOOKUP(Tabla1[[#This Row],[Nombre del Contrato]],Tabla3[],19,FALSE)="","#N/A",IFERROR(VLOOKUP(Tabla1[[#This Row],[Nombre del Contrato]],Tabla3[],19,FALSE),"#N/A")))</f>
        <v/>
      </c>
      <c r="N683" s="75"/>
      <c r="O683" s="75"/>
      <c r="P683" s="75"/>
      <c r="Q683" s="75"/>
      <c r="R683" s="75"/>
      <c r="S683" s="75"/>
      <c r="T683" s="75"/>
      <c r="U683" s="75"/>
      <c r="V683" s="75"/>
      <c r="W683" s="75"/>
      <c r="X683" s="75"/>
      <c r="Y683" s="75"/>
      <c r="Z683" s="75"/>
      <c r="AA683" s="75"/>
      <c r="AB683" s="75"/>
      <c r="AC683" s="75"/>
      <c r="AD683" s="75" t="str">
        <f>IF(SUM(Tabla1[[#This Row],[Primera Infancia]:[Adulto Mayor]])=0,"",SUM(Tabla1[[#This Row],[Primera Infancia]:[Adulto Mayor]]))</f>
        <v/>
      </c>
      <c r="AE683" s="75"/>
      <c r="AF683" s="75"/>
      <c r="AG683" s="10"/>
      <c r="AH683" s="10"/>
      <c r="AI683" s="88"/>
      <c r="AJ683" s="88"/>
      <c r="AK683" s="88"/>
      <c r="AL683" s="88"/>
      <c r="AM683" s="88"/>
      <c r="AN683" s="75"/>
      <c r="AO683" s="89"/>
      <c r="AP683" s="93"/>
      <c r="AQ683" s="84"/>
    </row>
    <row r="684" spans="2:43" ht="39.950000000000003" customHeight="1" thickTop="1" thickBot="1" x14ac:dyDescent="0.3">
      <c r="B684" s="78"/>
      <c r="C684" s="75"/>
      <c r="D684" s="75"/>
      <c r="E684" s="75"/>
      <c r="F684" s="10" t="str">
        <f>IF(Tabla1[[#This Row],[Nombre del Contrato]]="","",IF(VLOOKUP(Tabla1[[#This Row],[Nombre del Contrato]],Tabla3[],31,FALSE)="","#N/A",IFERROR(VLOOKUP(Tabla1[[#This Row],[Nombre del Contrato]],Tabla3[],31,FALSE),"#N/A")))</f>
        <v/>
      </c>
      <c r="G684" s="10" t="str">
        <f>IF(Tabla1[[#This Row],[Nombre del Contrato]]="","",IF(VLOOKUP(Tabla1[[#This Row],[Nombre del Contrato]],Tabla3[],20,FALSE)="","#N/A",IFERROR(VLOOKUP(Tabla1[[#This Row],[Nombre del Contrato]],Tabla3[],20,FALSE),"#N/A")))</f>
        <v/>
      </c>
      <c r="H684" s="47" t="str">
        <f>IF(Tabla1[[#This Row],[Nombre del Contrato]]="","",IF(VLOOKUP(Tabla1[[#This Row],[Nombre del Contrato]],Tabla3[],22,FALSE)="","#N/A",IFERROR(VLOOKUP(Tabla1[[#This Row],[Nombre del Contrato]],Tabla3[],22,FALSE),"#N/A")))</f>
        <v/>
      </c>
      <c r="I684" s="81"/>
      <c r="J684" s="81"/>
      <c r="K684" s="75"/>
      <c r="L684" s="10" t="str">
        <f>IF(Tabla1[[#This Row],[Nombre del Contrato]]="","",IF(VLOOKUP(Tabla1[[#This Row],[Nombre del Contrato]],Tabla3[],6,FALSE)="","#N/A",IFERROR(VLOOKUP(Tabla1[[#This Row],[Nombre del Contrato]],Tabla3[],6,FALSE),"#N/A")))</f>
        <v/>
      </c>
      <c r="M684" s="55" t="str">
        <f>IF(Tabla1[[#This Row],[Nombre del Contrato]]="","",IF(VLOOKUP(Tabla1[[#This Row],[Nombre del Contrato]],Tabla3[],19,FALSE)="","#N/A",IFERROR(VLOOKUP(Tabla1[[#This Row],[Nombre del Contrato]],Tabla3[],19,FALSE),"#N/A")))</f>
        <v/>
      </c>
      <c r="N684" s="75"/>
      <c r="O684" s="75"/>
      <c r="P684" s="75"/>
      <c r="Q684" s="75"/>
      <c r="R684" s="75"/>
      <c r="S684" s="75"/>
      <c r="T684" s="75"/>
      <c r="U684" s="75"/>
      <c r="V684" s="75"/>
      <c r="W684" s="75"/>
      <c r="X684" s="75"/>
      <c r="Y684" s="75"/>
      <c r="Z684" s="75"/>
      <c r="AA684" s="75"/>
      <c r="AB684" s="75"/>
      <c r="AC684" s="75"/>
      <c r="AD684" s="75" t="str">
        <f>IF(SUM(Tabla1[[#This Row],[Primera Infancia]:[Adulto Mayor]])=0,"",SUM(Tabla1[[#This Row],[Primera Infancia]:[Adulto Mayor]]))</f>
        <v/>
      </c>
      <c r="AE684" s="75"/>
      <c r="AF684" s="75"/>
      <c r="AG684" s="10"/>
      <c r="AH684" s="10"/>
      <c r="AI684" s="88"/>
      <c r="AJ684" s="88"/>
      <c r="AK684" s="88"/>
      <c r="AL684" s="88"/>
      <c r="AM684" s="88"/>
      <c r="AN684" s="75"/>
      <c r="AO684" s="89"/>
      <c r="AP684" s="93"/>
      <c r="AQ684" s="84"/>
    </row>
    <row r="685" spans="2:43" ht="39.950000000000003" customHeight="1" thickTop="1" thickBot="1" x14ac:dyDescent="0.3">
      <c r="B685" s="78"/>
      <c r="C685" s="75"/>
      <c r="D685" s="75"/>
      <c r="E685" s="75"/>
      <c r="F685" s="10" t="str">
        <f>IF(Tabla1[[#This Row],[Nombre del Contrato]]="","",IF(VLOOKUP(Tabla1[[#This Row],[Nombre del Contrato]],Tabla3[],31,FALSE)="","#N/A",IFERROR(VLOOKUP(Tabla1[[#This Row],[Nombre del Contrato]],Tabla3[],31,FALSE),"#N/A")))</f>
        <v/>
      </c>
      <c r="G685" s="10" t="str">
        <f>IF(Tabla1[[#This Row],[Nombre del Contrato]]="","",IF(VLOOKUP(Tabla1[[#This Row],[Nombre del Contrato]],Tabla3[],20,FALSE)="","#N/A",IFERROR(VLOOKUP(Tabla1[[#This Row],[Nombre del Contrato]],Tabla3[],20,FALSE),"#N/A")))</f>
        <v/>
      </c>
      <c r="H685" s="47" t="str">
        <f>IF(Tabla1[[#This Row],[Nombre del Contrato]]="","",IF(VLOOKUP(Tabla1[[#This Row],[Nombre del Contrato]],Tabla3[],22,FALSE)="","#N/A",IFERROR(VLOOKUP(Tabla1[[#This Row],[Nombre del Contrato]],Tabla3[],22,FALSE),"#N/A")))</f>
        <v/>
      </c>
      <c r="I685" s="81"/>
      <c r="J685" s="81"/>
      <c r="K685" s="75"/>
      <c r="L685" s="10" t="str">
        <f>IF(Tabla1[[#This Row],[Nombre del Contrato]]="","",IF(VLOOKUP(Tabla1[[#This Row],[Nombre del Contrato]],Tabla3[],6,FALSE)="","#N/A",IFERROR(VLOOKUP(Tabla1[[#This Row],[Nombre del Contrato]],Tabla3[],6,FALSE),"#N/A")))</f>
        <v/>
      </c>
      <c r="M685" s="55" t="str">
        <f>IF(Tabla1[[#This Row],[Nombre del Contrato]]="","",IF(VLOOKUP(Tabla1[[#This Row],[Nombre del Contrato]],Tabla3[],19,FALSE)="","#N/A",IFERROR(VLOOKUP(Tabla1[[#This Row],[Nombre del Contrato]],Tabla3[],19,FALSE),"#N/A")))</f>
        <v/>
      </c>
      <c r="N685" s="75"/>
      <c r="O685" s="75"/>
      <c r="P685" s="75"/>
      <c r="Q685" s="75"/>
      <c r="R685" s="75"/>
      <c r="S685" s="75"/>
      <c r="T685" s="75"/>
      <c r="U685" s="75"/>
      <c r="V685" s="75"/>
      <c r="W685" s="75"/>
      <c r="X685" s="75"/>
      <c r="Y685" s="75"/>
      <c r="Z685" s="75"/>
      <c r="AA685" s="75"/>
      <c r="AB685" s="75"/>
      <c r="AC685" s="75"/>
      <c r="AD685" s="75" t="str">
        <f>IF(SUM(Tabla1[[#This Row],[Primera Infancia]:[Adulto Mayor]])=0,"",SUM(Tabla1[[#This Row],[Primera Infancia]:[Adulto Mayor]]))</f>
        <v/>
      </c>
      <c r="AE685" s="75"/>
      <c r="AF685" s="75"/>
      <c r="AG685" s="10"/>
      <c r="AH685" s="10"/>
      <c r="AI685" s="88"/>
      <c r="AJ685" s="88"/>
      <c r="AK685" s="88"/>
      <c r="AL685" s="88"/>
      <c r="AM685" s="88"/>
      <c r="AN685" s="75"/>
      <c r="AO685" s="89"/>
      <c r="AP685" s="93"/>
      <c r="AQ685" s="84"/>
    </row>
    <row r="686" spans="2:43" ht="39.950000000000003" customHeight="1" thickTop="1" thickBot="1" x14ac:dyDescent="0.3">
      <c r="B686" s="78"/>
      <c r="C686" s="75"/>
      <c r="D686" s="75"/>
      <c r="E686" s="75"/>
      <c r="F686" s="10" t="str">
        <f>IF(Tabla1[[#This Row],[Nombre del Contrato]]="","",IF(VLOOKUP(Tabla1[[#This Row],[Nombre del Contrato]],Tabla3[],31,FALSE)="","#N/A",IFERROR(VLOOKUP(Tabla1[[#This Row],[Nombre del Contrato]],Tabla3[],31,FALSE),"#N/A")))</f>
        <v/>
      </c>
      <c r="G686" s="10" t="str">
        <f>IF(Tabla1[[#This Row],[Nombre del Contrato]]="","",IF(VLOOKUP(Tabla1[[#This Row],[Nombre del Contrato]],Tabla3[],20,FALSE)="","#N/A",IFERROR(VLOOKUP(Tabla1[[#This Row],[Nombre del Contrato]],Tabla3[],20,FALSE),"#N/A")))</f>
        <v/>
      </c>
      <c r="H686" s="47" t="str">
        <f>IF(Tabla1[[#This Row],[Nombre del Contrato]]="","",IF(VLOOKUP(Tabla1[[#This Row],[Nombre del Contrato]],Tabla3[],22,FALSE)="","#N/A",IFERROR(VLOOKUP(Tabla1[[#This Row],[Nombre del Contrato]],Tabla3[],22,FALSE),"#N/A")))</f>
        <v/>
      </c>
      <c r="I686" s="81"/>
      <c r="J686" s="81"/>
      <c r="K686" s="75"/>
      <c r="L686" s="10" t="str">
        <f>IF(Tabla1[[#This Row],[Nombre del Contrato]]="","",IF(VLOOKUP(Tabla1[[#This Row],[Nombre del Contrato]],Tabla3[],6,FALSE)="","#N/A",IFERROR(VLOOKUP(Tabla1[[#This Row],[Nombre del Contrato]],Tabla3[],6,FALSE),"#N/A")))</f>
        <v/>
      </c>
      <c r="M686" s="55" t="str">
        <f>IF(Tabla1[[#This Row],[Nombre del Contrato]]="","",IF(VLOOKUP(Tabla1[[#This Row],[Nombre del Contrato]],Tabla3[],19,FALSE)="","#N/A",IFERROR(VLOOKUP(Tabla1[[#This Row],[Nombre del Contrato]],Tabla3[],19,FALSE),"#N/A")))</f>
        <v/>
      </c>
      <c r="N686" s="75"/>
      <c r="O686" s="75"/>
      <c r="P686" s="75"/>
      <c r="Q686" s="75"/>
      <c r="R686" s="75"/>
      <c r="S686" s="75"/>
      <c r="T686" s="75"/>
      <c r="U686" s="75"/>
      <c r="V686" s="75"/>
      <c r="W686" s="75"/>
      <c r="X686" s="75"/>
      <c r="Y686" s="75"/>
      <c r="Z686" s="75"/>
      <c r="AA686" s="75"/>
      <c r="AB686" s="75"/>
      <c r="AC686" s="75"/>
      <c r="AD686" s="75" t="str">
        <f>IF(SUM(Tabla1[[#This Row],[Primera Infancia]:[Adulto Mayor]])=0,"",SUM(Tabla1[[#This Row],[Primera Infancia]:[Adulto Mayor]]))</f>
        <v/>
      </c>
      <c r="AE686" s="75"/>
      <c r="AF686" s="75"/>
      <c r="AG686" s="10"/>
      <c r="AH686" s="10"/>
      <c r="AI686" s="88"/>
      <c r="AJ686" s="88"/>
      <c r="AK686" s="88"/>
      <c r="AL686" s="88"/>
      <c r="AM686" s="88"/>
      <c r="AN686" s="75"/>
      <c r="AO686" s="89"/>
      <c r="AP686" s="93"/>
      <c r="AQ686" s="84"/>
    </row>
    <row r="687" spans="2:43" ht="39.950000000000003" customHeight="1" thickTop="1" thickBot="1" x14ac:dyDescent="0.3">
      <c r="B687" s="78"/>
      <c r="C687" s="75"/>
      <c r="D687" s="75"/>
      <c r="E687" s="75"/>
      <c r="F687" s="10" t="str">
        <f>IF(Tabla1[[#This Row],[Nombre del Contrato]]="","",IF(VLOOKUP(Tabla1[[#This Row],[Nombre del Contrato]],Tabla3[],31,FALSE)="","#N/A",IFERROR(VLOOKUP(Tabla1[[#This Row],[Nombre del Contrato]],Tabla3[],31,FALSE),"#N/A")))</f>
        <v/>
      </c>
      <c r="G687" s="10" t="str">
        <f>IF(Tabla1[[#This Row],[Nombre del Contrato]]="","",IF(VLOOKUP(Tabla1[[#This Row],[Nombre del Contrato]],Tabla3[],20,FALSE)="","#N/A",IFERROR(VLOOKUP(Tabla1[[#This Row],[Nombre del Contrato]],Tabla3[],20,FALSE),"#N/A")))</f>
        <v/>
      </c>
      <c r="H687" s="47" t="str">
        <f>IF(Tabla1[[#This Row],[Nombre del Contrato]]="","",IF(VLOOKUP(Tabla1[[#This Row],[Nombre del Contrato]],Tabla3[],22,FALSE)="","#N/A",IFERROR(VLOOKUP(Tabla1[[#This Row],[Nombre del Contrato]],Tabla3[],22,FALSE),"#N/A")))</f>
        <v/>
      </c>
      <c r="I687" s="81"/>
      <c r="J687" s="81"/>
      <c r="K687" s="75"/>
      <c r="L687" s="10" t="str">
        <f>IF(Tabla1[[#This Row],[Nombre del Contrato]]="","",IF(VLOOKUP(Tabla1[[#This Row],[Nombre del Contrato]],Tabla3[],6,FALSE)="","#N/A",IFERROR(VLOOKUP(Tabla1[[#This Row],[Nombre del Contrato]],Tabla3[],6,FALSE),"#N/A")))</f>
        <v/>
      </c>
      <c r="M687" s="55" t="str">
        <f>IF(Tabla1[[#This Row],[Nombre del Contrato]]="","",IF(VLOOKUP(Tabla1[[#This Row],[Nombre del Contrato]],Tabla3[],19,FALSE)="","#N/A",IFERROR(VLOOKUP(Tabla1[[#This Row],[Nombre del Contrato]],Tabla3[],19,FALSE),"#N/A")))</f>
        <v/>
      </c>
      <c r="N687" s="75"/>
      <c r="O687" s="75"/>
      <c r="P687" s="75"/>
      <c r="Q687" s="75"/>
      <c r="R687" s="75"/>
      <c r="S687" s="75"/>
      <c r="T687" s="75"/>
      <c r="U687" s="75"/>
      <c r="V687" s="75"/>
      <c r="W687" s="75"/>
      <c r="X687" s="75"/>
      <c r="Y687" s="75"/>
      <c r="Z687" s="75"/>
      <c r="AA687" s="75"/>
      <c r="AB687" s="75"/>
      <c r="AC687" s="75"/>
      <c r="AD687" s="75" t="str">
        <f>IF(SUM(Tabla1[[#This Row],[Primera Infancia]:[Adulto Mayor]])=0,"",SUM(Tabla1[[#This Row],[Primera Infancia]:[Adulto Mayor]]))</f>
        <v/>
      </c>
      <c r="AE687" s="75"/>
      <c r="AF687" s="75"/>
      <c r="AG687" s="10"/>
      <c r="AH687" s="10"/>
      <c r="AI687" s="88"/>
      <c r="AJ687" s="88"/>
      <c r="AK687" s="88"/>
      <c r="AL687" s="88"/>
      <c r="AM687" s="88"/>
      <c r="AN687" s="75"/>
      <c r="AO687" s="89"/>
      <c r="AP687" s="93"/>
      <c r="AQ687" s="84"/>
    </row>
    <row r="688" spans="2:43" ht="39.950000000000003" customHeight="1" thickTop="1" thickBot="1" x14ac:dyDescent="0.3">
      <c r="B688" s="78"/>
      <c r="C688" s="75"/>
      <c r="D688" s="75"/>
      <c r="E688" s="75"/>
      <c r="F688" s="10" t="str">
        <f>IF(Tabla1[[#This Row],[Nombre del Contrato]]="","",IF(VLOOKUP(Tabla1[[#This Row],[Nombre del Contrato]],Tabla3[],31,FALSE)="","#N/A",IFERROR(VLOOKUP(Tabla1[[#This Row],[Nombre del Contrato]],Tabla3[],31,FALSE),"#N/A")))</f>
        <v/>
      </c>
      <c r="G688" s="10" t="str">
        <f>IF(Tabla1[[#This Row],[Nombre del Contrato]]="","",IF(VLOOKUP(Tabla1[[#This Row],[Nombre del Contrato]],Tabla3[],20,FALSE)="","#N/A",IFERROR(VLOOKUP(Tabla1[[#This Row],[Nombre del Contrato]],Tabla3[],20,FALSE),"#N/A")))</f>
        <v/>
      </c>
      <c r="H688" s="47" t="str">
        <f>IF(Tabla1[[#This Row],[Nombre del Contrato]]="","",IF(VLOOKUP(Tabla1[[#This Row],[Nombre del Contrato]],Tabla3[],22,FALSE)="","#N/A",IFERROR(VLOOKUP(Tabla1[[#This Row],[Nombre del Contrato]],Tabla3[],22,FALSE),"#N/A")))</f>
        <v/>
      </c>
      <c r="I688" s="81"/>
      <c r="J688" s="81"/>
      <c r="K688" s="75"/>
      <c r="L688" s="10" t="str">
        <f>IF(Tabla1[[#This Row],[Nombre del Contrato]]="","",IF(VLOOKUP(Tabla1[[#This Row],[Nombre del Contrato]],Tabla3[],6,FALSE)="","#N/A",IFERROR(VLOOKUP(Tabla1[[#This Row],[Nombre del Contrato]],Tabla3[],6,FALSE),"#N/A")))</f>
        <v/>
      </c>
      <c r="M688" s="55" t="str">
        <f>IF(Tabla1[[#This Row],[Nombre del Contrato]]="","",IF(VLOOKUP(Tabla1[[#This Row],[Nombre del Contrato]],Tabla3[],19,FALSE)="","#N/A",IFERROR(VLOOKUP(Tabla1[[#This Row],[Nombre del Contrato]],Tabla3[],19,FALSE),"#N/A")))</f>
        <v/>
      </c>
      <c r="N688" s="75"/>
      <c r="O688" s="75"/>
      <c r="P688" s="75"/>
      <c r="Q688" s="75"/>
      <c r="R688" s="75"/>
      <c r="S688" s="75"/>
      <c r="T688" s="75"/>
      <c r="U688" s="75"/>
      <c r="V688" s="75"/>
      <c r="W688" s="75"/>
      <c r="X688" s="75"/>
      <c r="Y688" s="75"/>
      <c r="Z688" s="75"/>
      <c r="AA688" s="75"/>
      <c r="AB688" s="75"/>
      <c r="AC688" s="75"/>
      <c r="AD688" s="75" t="str">
        <f>IF(SUM(Tabla1[[#This Row],[Primera Infancia]:[Adulto Mayor]])=0,"",SUM(Tabla1[[#This Row],[Primera Infancia]:[Adulto Mayor]]))</f>
        <v/>
      </c>
      <c r="AE688" s="75"/>
      <c r="AF688" s="75"/>
      <c r="AG688" s="10"/>
      <c r="AH688" s="10"/>
      <c r="AI688" s="88"/>
      <c r="AJ688" s="88"/>
      <c r="AK688" s="88"/>
      <c r="AL688" s="88"/>
      <c r="AM688" s="88"/>
      <c r="AN688" s="75"/>
      <c r="AO688" s="89"/>
      <c r="AP688" s="93"/>
      <c r="AQ688" s="84"/>
    </row>
    <row r="689" spans="2:43" ht="39.950000000000003" customHeight="1" thickTop="1" thickBot="1" x14ac:dyDescent="0.3">
      <c r="B689" s="78"/>
      <c r="C689" s="75"/>
      <c r="D689" s="75"/>
      <c r="E689" s="75"/>
      <c r="F689" s="10" t="str">
        <f>IF(Tabla1[[#This Row],[Nombre del Contrato]]="","",IF(VLOOKUP(Tabla1[[#This Row],[Nombre del Contrato]],Tabla3[],31,FALSE)="","#N/A",IFERROR(VLOOKUP(Tabla1[[#This Row],[Nombre del Contrato]],Tabla3[],31,FALSE),"#N/A")))</f>
        <v/>
      </c>
      <c r="G689" s="10" t="str">
        <f>IF(Tabla1[[#This Row],[Nombre del Contrato]]="","",IF(VLOOKUP(Tabla1[[#This Row],[Nombre del Contrato]],Tabla3[],20,FALSE)="","#N/A",IFERROR(VLOOKUP(Tabla1[[#This Row],[Nombre del Contrato]],Tabla3[],20,FALSE),"#N/A")))</f>
        <v/>
      </c>
      <c r="H689" s="47" t="str">
        <f>IF(Tabla1[[#This Row],[Nombre del Contrato]]="","",IF(VLOOKUP(Tabla1[[#This Row],[Nombre del Contrato]],Tabla3[],22,FALSE)="","#N/A",IFERROR(VLOOKUP(Tabla1[[#This Row],[Nombre del Contrato]],Tabla3[],22,FALSE),"#N/A")))</f>
        <v/>
      </c>
      <c r="I689" s="81"/>
      <c r="J689" s="81"/>
      <c r="K689" s="75"/>
      <c r="L689" s="10" t="str">
        <f>IF(Tabla1[[#This Row],[Nombre del Contrato]]="","",IF(VLOOKUP(Tabla1[[#This Row],[Nombre del Contrato]],Tabla3[],6,FALSE)="","#N/A",IFERROR(VLOOKUP(Tabla1[[#This Row],[Nombre del Contrato]],Tabla3[],6,FALSE),"#N/A")))</f>
        <v/>
      </c>
      <c r="M689" s="55" t="str">
        <f>IF(Tabla1[[#This Row],[Nombre del Contrato]]="","",IF(VLOOKUP(Tabla1[[#This Row],[Nombre del Contrato]],Tabla3[],19,FALSE)="","#N/A",IFERROR(VLOOKUP(Tabla1[[#This Row],[Nombre del Contrato]],Tabla3[],19,FALSE),"#N/A")))</f>
        <v/>
      </c>
      <c r="N689" s="75"/>
      <c r="O689" s="75"/>
      <c r="P689" s="75"/>
      <c r="Q689" s="75"/>
      <c r="R689" s="75"/>
      <c r="S689" s="75"/>
      <c r="T689" s="75"/>
      <c r="U689" s="75"/>
      <c r="V689" s="75"/>
      <c r="W689" s="75"/>
      <c r="X689" s="75"/>
      <c r="Y689" s="75"/>
      <c r="Z689" s="75"/>
      <c r="AA689" s="75"/>
      <c r="AB689" s="75"/>
      <c r="AC689" s="75"/>
      <c r="AD689" s="75" t="str">
        <f>IF(SUM(Tabla1[[#This Row],[Primera Infancia]:[Adulto Mayor]])=0,"",SUM(Tabla1[[#This Row],[Primera Infancia]:[Adulto Mayor]]))</f>
        <v/>
      </c>
      <c r="AE689" s="75"/>
      <c r="AF689" s="75"/>
      <c r="AG689" s="10"/>
      <c r="AH689" s="10"/>
      <c r="AI689" s="88"/>
      <c r="AJ689" s="88"/>
      <c r="AK689" s="88"/>
      <c r="AL689" s="88"/>
      <c r="AM689" s="88"/>
      <c r="AN689" s="75"/>
      <c r="AO689" s="89"/>
      <c r="AP689" s="93"/>
      <c r="AQ689" s="84"/>
    </row>
    <row r="690" spans="2:43" ht="39.950000000000003" customHeight="1" thickTop="1" thickBot="1" x14ac:dyDescent="0.3">
      <c r="B690" s="78"/>
      <c r="C690" s="75"/>
      <c r="D690" s="75"/>
      <c r="E690" s="75"/>
      <c r="F690" s="10" t="str">
        <f>IF(Tabla1[[#This Row],[Nombre del Contrato]]="","",IF(VLOOKUP(Tabla1[[#This Row],[Nombre del Contrato]],Tabla3[],31,FALSE)="","#N/A",IFERROR(VLOOKUP(Tabla1[[#This Row],[Nombre del Contrato]],Tabla3[],31,FALSE),"#N/A")))</f>
        <v/>
      </c>
      <c r="G690" s="10" t="str">
        <f>IF(Tabla1[[#This Row],[Nombre del Contrato]]="","",IF(VLOOKUP(Tabla1[[#This Row],[Nombre del Contrato]],Tabla3[],20,FALSE)="","#N/A",IFERROR(VLOOKUP(Tabla1[[#This Row],[Nombre del Contrato]],Tabla3[],20,FALSE),"#N/A")))</f>
        <v/>
      </c>
      <c r="H690" s="47" t="str">
        <f>IF(Tabla1[[#This Row],[Nombre del Contrato]]="","",IF(VLOOKUP(Tabla1[[#This Row],[Nombre del Contrato]],Tabla3[],22,FALSE)="","#N/A",IFERROR(VLOOKUP(Tabla1[[#This Row],[Nombre del Contrato]],Tabla3[],22,FALSE),"#N/A")))</f>
        <v/>
      </c>
      <c r="I690" s="81"/>
      <c r="J690" s="81"/>
      <c r="K690" s="75"/>
      <c r="L690" s="10" t="str">
        <f>IF(Tabla1[[#This Row],[Nombre del Contrato]]="","",IF(VLOOKUP(Tabla1[[#This Row],[Nombre del Contrato]],Tabla3[],6,FALSE)="","#N/A",IFERROR(VLOOKUP(Tabla1[[#This Row],[Nombre del Contrato]],Tabla3[],6,FALSE),"#N/A")))</f>
        <v/>
      </c>
      <c r="M690" s="55" t="str">
        <f>IF(Tabla1[[#This Row],[Nombre del Contrato]]="","",IF(VLOOKUP(Tabla1[[#This Row],[Nombre del Contrato]],Tabla3[],19,FALSE)="","#N/A",IFERROR(VLOOKUP(Tabla1[[#This Row],[Nombre del Contrato]],Tabla3[],19,FALSE),"#N/A")))</f>
        <v/>
      </c>
      <c r="N690" s="75"/>
      <c r="O690" s="75"/>
      <c r="P690" s="75"/>
      <c r="Q690" s="75"/>
      <c r="R690" s="75"/>
      <c r="S690" s="75"/>
      <c r="T690" s="75"/>
      <c r="U690" s="75"/>
      <c r="V690" s="75"/>
      <c r="W690" s="75"/>
      <c r="X690" s="75"/>
      <c r="Y690" s="75"/>
      <c r="Z690" s="75"/>
      <c r="AA690" s="75"/>
      <c r="AB690" s="75"/>
      <c r="AC690" s="75"/>
      <c r="AD690" s="75" t="str">
        <f>IF(SUM(Tabla1[[#This Row],[Primera Infancia]:[Adulto Mayor]])=0,"",SUM(Tabla1[[#This Row],[Primera Infancia]:[Adulto Mayor]]))</f>
        <v/>
      </c>
      <c r="AE690" s="75"/>
      <c r="AF690" s="75"/>
      <c r="AG690" s="10"/>
      <c r="AH690" s="10"/>
      <c r="AI690" s="88"/>
      <c r="AJ690" s="88"/>
      <c r="AK690" s="88"/>
      <c r="AL690" s="88"/>
      <c r="AM690" s="88"/>
      <c r="AN690" s="75"/>
      <c r="AO690" s="89"/>
      <c r="AP690" s="93"/>
      <c r="AQ690" s="84"/>
    </row>
    <row r="691" spans="2:43" ht="39.950000000000003" customHeight="1" thickTop="1" thickBot="1" x14ac:dyDescent="0.3">
      <c r="B691" s="78"/>
      <c r="C691" s="75"/>
      <c r="D691" s="75"/>
      <c r="E691" s="75"/>
      <c r="F691" s="10" t="str">
        <f>IF(Tabla1[[#This Row],[Nombre del Contrato]]="","",IF(VLOOKUP(Tabla1[[#This Row],[Nombre del Contrato]],Tabla3[],31,FALSE)="","#N/A",IFERROR(VLOOKUP(Tabla1[[#This Row],[Nombre del Contrato]],Tabla3[],31,FALSE),"#N/A")))</f>
        <v/>
      </c>
      <c r="G691" s="10" t="str">
        <f>IF(Tabla1[[#This Row],[Nombre del Contrato]]="","",IF(VLOOKUP(Tabla1[[#This Row],[Nombre del Contrato]],Tabla3[],20,FALSE)="","#N/A",IFERROR(VLOOKUP(Tabla1[[#This Row],[Nombre del Contrato]],Tabla3[],20,FALSE),"#N/A")))</f>
        <v/>
      </c>
      <c r="H691" s="47" t="str">
        <f>IF(Tabla1[[#This Row],[Nombre del Contrato]]="","",IF(VLOOKUP(Tabla1[[#This Row],[Nombre del Contrato]],Tabla3[],22,FALSE)="","#N/A",IFERROR(VLOOKUP(Tabla1[[#This Row],[Nombre del Contrato]],Tabla3[],22,FALSE),"#N/A")))</f>
        <v/>
      </c>
      <c r="I691" s="81"/>
      <c r="J691" s="81"/>
      <c r="K691" s="75"/>
      <c r="L691" s="10" t="str">
        <f>IF(Tabla1[[#This Row],[Nombre del Contrato]]="","",IF(VLOOKUP(Tabla1[[#This Row],[Nombre del Contrato]],Tabla3[],6,FALSE)="","#N/A",IFERROR(VLOOKUP(Tabla1[[#This Row],[Nombre del Contrato]],Tabla3[],6,FALSE),"#N/A")))</f>
        <v/>
      </c>
      <c r="M691" s="55" t="str">
        <f>IF(Tabla1[[#This Row],[Nombre del Contrato]]="","",IF(VLOOKUP(Tabla1[[#This Row],[Nombre del Contrato]],Tabla3[],19,FALSE)="","#N/A",IFERROR(VLOOKUP(Tabla1[[#This Row],[Nombre del Contrato]],Tabla3[],19,FALSE),"#N/A")))</f>
        <v/>
      </c>
      <c r="N691" s="75"/>
      <c r="O691" s="75"/>
      <c r="P691" s="75"/>
      <c r="Q691" s="75"/>
      <c r="R691" s="75"/>
      <c r="S691" s="75"/>
      <c r="T691" s="75"/>
      <c r="U691" s="75"/>
      <c r="V691" s="75"/>
      <c r="W691" s="75"/>
      <c r="X691" s="75"/>
      <c r="Y691" s="75"/>
      <c r="Z691" s="75"/>
      <c r="AA691" s="75"/>
      <c r="AB691" s="75"/>
      <c r="AC691" s="75"/>
      <c r="AD691" s="75" t="str">
        <f>IF(SUM(Tabla1[[#This Row],[Primera Infancia]:[Adulto Mayor]])=0,"",SUM(Tabla1[[#This Row],[Primera Infancia]:[Adulto Mayor]]))</f>
        <v/>
      </c>
      <c r="AE691" s="75"/>
      <c r="AF691" s="75"/>
      <c r="AG691" s="10"/>
      <c r="AH691" s="10"/>
      <c r="AI691" s="88"/>
      <c r="AJ691" s="88"/>
      <c r="AK691" s="88"/>
      <c r="AL691" s="88"/>
      <c r="AM691" s="88"/>
      <c r="AN691" s="75"/>
      <c r="AO691" s="89"/>
      <c r="AP691" s="93"/>
      <c r="AQ691" s="84"/>
    </row>
    <row r="692" spans="2:43" ht="39.950000000000003" customHeight="1" thickTop="1" thickBot="1" x14ac:dyDescent="0.3">
      <c r="B692" s="78"/>
      <c r="C692" s="75"/>
      <c r="D692" s="75"/>
      <c r="E692" s="75"/>
      <c r="F692" s="10" t="str">
        <f>IF(Tabla1[[#This Row],[Nombre del Contrato]]="","",IF(VLOOKUP(Tabla1[[#This Row],[Nombre del Contrato]],Tabla3[],31,FALSE)="","#N/A",IFERROR(VLOOKUP(Tabla1[[#This Row],[Nombre del Contrato]],Tabla3[],31,FALSE),"#N/A")))</f>
        <v/>
      </c>
      <c r="G692" s="10" t="str">
        <f>IF(Tabla1[[#This Row],[Nombre del Contrato]]="","",IF(VLOOKUP(Tabla1[[#This Row],[Nombre del Contrato]],Tabla3[],20,FALSE)="","#N/A",IFERROR(VLOOKUP(Tabla1[[#This Row],[Nombre del Contrato]],Tabla3[],20,FALSE),"#N/A")))</f>
        <v/>
      </c>
      <c r="H692" s="47" t="str">
        <f>IF(Tabla1[[#This Row],[Nombre del Contrato]]="","",IF(VLOOKUP(Tabla1[[#This Row],[Nombre del Contrato]],Tabla3[],22,FALSE)="","#N/A",IFERROR(VLOOKUP(Tabla1[[#This Row],[Nombre del Contrato]],Tabla3[],22,FALSE),"#N/A")))</f>
        <v/>
      </c>
      <c r="I692" s="81"/>
      <c r="J692" s="81"/>
      <c r="K692" s="75"/>
      <c r="L692" s="10" t="str">
        <f>IF(Tabla1[[#This Row],[Nombre del Contrato]]="","",IF(VLOOKUP(Tabla1[[#This Row],[Nombre del Contrato]],Tabla3[],6,FALSE)="","#N/A",IFERROR(VLOOKUP(Tabla1[[#This Row],[Nombre del Contrato]],Tabla3[],6,FALSE),"#N/A")))</f>
        <v/>
      </c>
      <c r="M692" s="55" t="str">
        <f>IF(Tabla1[[#This Row],[Nombre del Contrato]]="","",IF(VLOOKUP(Tabla1[[#This Row],[Nombre del Contrato]],Tabla3[],19,FALSE)="","#N/A",IFERROR(VLOOKUP(Tabla1[[#This Row],[Nombre del Contrato]],Tabla3[],19,FALSE),"#N/A")))</f>
        <v/>
      </c>
      <c r="N692" s="75"/>
      <c r="O692" s="75"/>
      <c r="P692" s="75"/>
      <c r="Q692" s="75"/>
      <c r="R692" s="75"/>
      <c r="S692" s="75"/>
      <c r="T692" s="75"/>
      <c r="U692" s="75"/>
      <c r="V692" s="75"/>
      <c r="W692" s="75"/>
      <c r="X692" s="75"/>
      <c r="Y692" s="75"/>
      <c r="Z692" s="75"/>
      <c r="AA692" s="75"/>
      <c r="AB692" s="75"/>
      <c r="AC692" s="75"/>
      <c r="AD692" s="75" t="str">
        <f>IF(SUM(Tabla1[[#This Row],[Primera Infancia]:[Adulto Mayor]])=0,"",SUM(Tabla1[[#This Row],[Primera Infancia]:[Adulto Mayor]]))</f>
        <v/>
      </c>
      <c r="AE692" s="75"/>
      <c r="AF692" s="75"/>
      <c r="AG692" s="10"/>
      <c r="AH692" s="10"/>
      <c r="AI692" s="88"/>
      <c r="AJ692" s="88"/>
      <c r="AK692" s="88"/>
      <c r="AL692" s="88"/>
      <c r="AM692" s="88"/>
      <c r="AN692" s="75"/>
      <c r="AO692" s="89"/>
      <c r="AP692" s="93"/>
      <c r="AQ692" s="84"/>
    </row>
    <row r="693" spans="2:43" ht="39.950000000000003" customHeight="1" thickTop="1" thickBot="1" x14ac:dyDescent="0.3">
      <c r="B693" s="78"/>
      <c r="C693" s="75"/>
      <c r="D693" s="75"/>
      <c r="E693" s="75"/>
      <c r="F693" s="10" t="str">
        <f>IF(Tabla1[[#This Row],[Nombre del Contrato]]="","",IF(VLOOKUP(Tabla1[[#This Row],[Nombre del Contrato]],Tabla3[],31,FALSE)="","#N/A",IFERROR(VLOOKUP(Tabla1[[#This Row],[Nombre del Contrato]],Tabla3[],31,FALSE),"#N/A")))</f>
        <v/>
      </c>
      <c r="G693" s="10" t="str">
        <f>IF(Tabla1[[#This Row],[Nombre del Contrato]]="","",IF(VLOOKUP(Tabla1[[#This Row],[Nombre del Contrato]],Tabla3[],20,FALSE)="","#N/A",IFERROR(VLOOKUP(Tabla1[[#This Row],[Nombre del Contrato]],Tabla3[],20,FALSE),"#N/A")))</f>
        <v/>
      </c>
      <c r="H693" s="47" t="str">
        <f>IF(Tabla1[[#This Row],[Nombre del Contrato]]="","",IF(VLOOKUP(Tabla1[[#This Row],[Nombre del Contrato]],Tabla3[],22,FALSE)="","#N/A",IFERROR(VLOOKUP(Tabla1[[#This Row],[Nombre del Contrato]],Tabla3[],22,FALSE),"#N/A")))</f>
        <v/>
      </c>
      <c r="I693" s="81"/>
      <c r="J693" s="81"/>
      <c r="K693" s="75"/>
      <c r="L693" s="10" t="str">
        <f>IF(Tabla1[[#This Row],[Nombre del Contrato]]="","",IF(VLOOKUP(Tabla1[[#This Row],[Nombre del Contrato]],Tabla3[],6,FALSE)="","#N/A",IFERROR(VLOOKUP(Tabla1[[#This Row],[Nombre del Contrato]],Tabla3[],6,FALSE),"#N/A")))</f>
        <v/>
      </c>
      <c r="M693" s="55" t="str">
        <f>IF(Tabla1[[#This Row],[Nombre del Contrato]]="","",IF(VLOOKUP(Tabla1[[#This Row],[Nombre del Contrato]],Tabla3[],19,FALSE)="","#N/A",IFERROR(VLOOKUP(Tabla1[[#This Row],[Nombre del Contrato]],Tabla3[],19,FALSE),"#N/A")))</f>
        <v/>
      </c>
      <c r="N693" s="75"/>
      <c r="O693" s="75"/>
      <c r="P693" s="75"/>
      <c r="Q693" s="75"/>
      <c r="R693" s="75"/>
      <c r="S693" s="75"/>
      <c r="T693" s="75"/>
      <c r="U693" s="75"/>
      <c r="V693" s="75"/>
      <c r="W693" s="75"/>
      <c r="X693" s="75"/>
      <c r="Y693" s="75"/>
      <c r="Z693" s="75"/>
      <c r="AA693" s="75"/>
      <c r="AB693" s="75"/>
      <c r="AC693" s="75"/>
      <c r="AD693" s="75" t="str">
        <f>IF(SUM(Tabla1[[#This Row],[Primera Infancia]:[Adulto Mayor]])=0,"",SUM(Tabla1[[#This Row],[Primera Infancia]:[Adulto Mayor]]))</f>
        <v/>
      </c>
      <c r="AE693" s="75"/>
      <c r="AF693" s="75"/>
      <c r="AG693" s="10"/>
      <c r="AH693" s="10"/>
      <c r="AI693" s="88"/>
      <c r="AJ693" s="88"/>
      <c r="AK693" s="88"/>
      <c r="AL693" s="88"/>
      <c r="AM693" s="88"/>
      <c r="AN693" s="75"/>
      <c r="AO693" s="89"/>
      <c r="AP693" s="93"/>
      <c r="AQ693" s="84"/>
    </row>
    <row r="694" spans="2:43" ht="39.950000000000003" customHeight="1" thickTop="1" thickBot="1" x14ac:dyDescent="0.3">
      <c r="B694" s="78"/>
      <c r="C694" s="75"/>
      <c r="D694" s="75"/>
      <c r="E694" s="75"/>
      <c r="F694" s="10" t="str">
        <f>IF(Tabla1[[#This Row],[Nombre del Contrato]]="","",IF(VLOOKUP(Tabla1[[#This Row],[Nombre del Contrato]],Tabla3[],31,FALSE)="","#N/A",IFERROR(VLOOKUP(Tabla1[[#This Row],[Nombre del Contrato]],Tabla3[],31,FALSE),"#N/A")))</f>
        <v/>
      </c>
      <c r="G694" s="10" t="str">
        <f>IF(Tabla1[[#This Row],[Nombre del Contrato]]="","",IF(VLOOKUP(Tabla1[[#This Row],[Nombre del Contrato]],Tabla3[],20,FALSE)="","#N/A",IFERROR(VLOOKUP(Tabla1[[#This Row],[Nombre del Contrato]],Tabla3[],20,FALSE),"#N/A")))</f>
        <v/>
      </c>
      <c r="H694" s="47" t="str">
        <f>IF(Tabla1[[#This Row],[Nombre del Contrato]]="","",IF(VLOOKUP(Tabla1[[#This Row],[Nombre del Contrato]],Tabla3[],22,FALSE)="","#N/A",IFERROR(VLOOKUP(Tabla1[[#This Row],[Nombre del Contrato]],Tabla3[],22,FALSE),"#N/A")))</f>
        <v/>
      </c>
      <c r="I694" s="81"/>
      <c r="J694" s="81"/>
      <c r="K694" s="75"/>
      <c r="L694" s="10" t="str">
        <f>IF(Tabla1[[#This Row],[Nombre del Contrato]]="","",IF(VLOOKUP(Tabla1[[#This Row],[Nombre del Contrato]],Tabla3[],6,FALSE)="","#N/A",IFERROR(VLOOKUP(Tabla1[[#This Row],[Nombre del Contrato]],Tabla3[],6,FALSE),"#N/A")))</f>
        <v/>
      </c>
      <c r="M694" s="55" t="str">
        <f>IF(Tabla1[[#This Row],[Nombre del Contrato]]="","",IF(VLOOKUP(Tabla1[[#This Row],[Nombre del Contrato]],Tabla3[],19,FALSE)="","#N/A",IFERROR(VLOOKUP(Tabla1[[#This Row],[Nombre del Contrato]],Tabla3[],19,FALSE),"#N/A")))</f>
        <v/>
      </c>
      <c r="N694" s="75"/>
      <c r="O694" s="75"/>
      <c r="P694" s="75"/>
      <c r="Q694" s="75"/>
      <c r="R694" s="75"/>
      <c r="S694" s="75"/>
      <c r="T694" s="75"/>
      <c r="U694" s="75"/>
      <c r="V694" s="75"/>
      <c r="W694" s="75"/>
      <c r="X694" s="75"/>
      <c r="Y694" s="75"/>
      <c r="Z694" s="75"/>
      <c r="AA694" s="75"/>
      <c r="AB694" s="75"/>
      <c r="AC694" s="75"/>
      <c r="AD694" s="75" t="str">
        <f>IF(SUM(Tabla1[[#This Row],[Primera Infancia]:[Adulto Mayor]])=0,"",SUM(Tabla1[[#This Row],[Primera Infancia]:[Adulto Mayor]]))</f>
        <v/>
      </c>
      <c r="AE694" s="75"/>
      <c r="AF694" s="75"/>
      <c r="AG694" s="10"/>
      <c r="AH694" s="10"/>
      <c r="AI694" s="88"/>
      <c r="AJ694" s="88"/>
      <c r="AK694" s="88"/>
      <c r="AL694" s="88"/>
      <c r="AM694" s="88"/>
      <c r="AN694" s="75"/>
      <c r="AO694" s="89"/>
      <c r="AP694" s="93"/>
      <c r="AQ694" s="84"/>
    </row>
    <row r="695" spans="2:43" ht="39.950000000000003" customHeight="1" thickTop="1" thickBot="1" x14ac:dyDescent="0.3">
      <c r="B695" s="78"/>
      <c r="C695" s="75"/>
      <c r="D695" s="75"/>
      <c r="E695" s="75"/>
      <c r="F695" s="10" t="str">
        <f>IF(Tabla1[[#This Row],[Nombre del Contrato]]="","",IF(VLOOKUP(Tabla1[[#This Row],[Nombre del Contrato]],Tabla3[],31,FALSE)="","#N/A",IFERROR(VLOOKUP(Tabla1[[#This Row],[Nombre del Contrato]],Tabla3[],31,FALSE),"#N/A")))</f>
        <v/>
      </c>
      <c r="G695" s="10" t="str">
        <f>IF(Tabla1[[#This Row],[Nombre del Contrato]]="","",IF(VLOOKUP(Tabla1[[#This Row],[Nombre del Contrato]],Tabla3[],20,FALSE)="","#N/A",IFERROR(VLOOKUP(Tabla1[[#This Row],[Nombre del Contrato]],Tabla3[],20,FALSE),"#N/A")))</f>
        <v/>
      </c>
      <c r="H695" s="47" t="str">
        <f>IF(Tabla1[[#This Row],[Nombre del Contrato]]="","",IF(VLOOKUP(Tabla1[[#This Row],[Nombre del Contrato]],Tabla3[],22,FALSE)="","#N/A",IFERROR(VLOOKUP(Tabla1[[#This Row],[Nombre del Contrato]],Tabla3[],22,FALSE),"#N/A")))</f>
        <v/>
      </c>
      <c r="I695" s="81"/>
      <c r="J695" s="81"/>
      <c r="K695" s="75"/>
      <c r="L695" s="10" t="str">
        <f>IF(Tabla1[[#This Row],[Nombre del Contrato]]="","",IF(VLOOKUP(Tabla1[[#This Row],[Nombre del Contrato]],Tabla3[],6,FALSE)="","#N/A",IFERROR(VLOOKUP(Tabla1[[#This Row],[Nombre del Contrato]],Tabla3[],6,FALSE),"#N/A")))</f>
        <v/>
      </c>
      <c r="M695" s="55" t="str">
        <f>IF(Tabla1[[#This Row],[Nombre del Contrato]]="","",IF(VLOOKUP(Tabla1[[#This Row],[Nombre del Contrato]],Tabla3[],19,FALSE)="","#N/A",IFERROR(VLOOKUP(Tabla1[[#This Row],[Nombre del Contrato]],Tabla3[],19,FALSE),"#N/A")))</f>
        <v/>
      </c>
      <c r="N695" s="75"/>
      <c r="O695" s="75"/>
      <c r="P695" s="75"/>
      <c r="Q695" s="75"/>
      <c r="R695" s="75"/>
      <c r="S695" s="75"/>
      <c r="T695" s="75"/>
      <c r="U695" s="75"/>
      <c r="V695" s="75"/>
      <c r="W695" s="75"/>
      <c r="X695" s="75"/>
      <c r="Y695" s="75"/>
      <c r="Z695" s="75"/>
      <c r="AA695" s="75"/>
      <c r="AB695" s="75"/>
      <c r="AC695" s="75"/>
      <c r="AD695" s="75" t="str">
        <f>IF(SUM(Tabla1[[#This Row],[Primera Infancia]:[Adulto Mayor]])=0,"",SUM(Tabla1[[#This Row],[Primera Infancia]:[Adulto Mayor]]))</f>
        <v/>
      </c>
      <c r="AE695" s="75"/>
      <c r="AF695" s="75"/>
      <c r="AG695" s="10"/>
      <c r="AH695" s="10"/>
      <c r="AI695" s="88"/>
      <c r="AJ695" s="88"/>
      <c r="AK695" s="88"/>
      <c r="AL695" s="88"/>
      <c r="AM695" s="88"/>
      <c r="AN695" s="75"/>
      <c r="AO695" s="89"/>
      <c r="AP695" s="93"/>
      <c r="AQ695" s="84"/>
    </row>
    <row r="696" spans="2:43" ht="39.950000000000003" customHeight="1" thickTop="1" thickBot="1" x14ac:dyDescent="0.3">
      <c r="B696" s="78"/>
      <c r="C696" s="75"/>
      <c r="D696" s="75"/>
      <c r="E696" s="75"/>
      <c r="F696" s="10" t="str">
        <f>IF(Tabla1[[#This Row],[Nombre del Contrato]]="","",IF(VLOOKUP(Tabla1[[#This Row],[Nombre del Contrato]],Tabla3[],31,FALSE)="","#N/A",IFERROR(VLOOKUP(Tabla1[[#This Row],[Nombre del Contrato]],Tabla3[],31,FALSE),"#N/A")))</f>
        <v/>
      </c>
      <c r="G696" s="10" t="str">
        <f>IF(Tabla1[[#This Row],[Nombre del Contrato]]="","",IF(VLOOKUP(Tabla1[[#This Row],[Nombre del Contrato]],Tabla3[],20,FALSE)="","#N/A",IFERROR(VLOOKUP(Tabla1[[#This Row],[Nombre del Contrato]],Tabla3[],20,FALSE),"#N/A")))</f>
        <v/>
      </c>
      <c r="H696" s="47" t="str">
        <f>IF(Tabla1[[#This Row],[Nombre del Contrato]]="","",IF(VLOOKUP(Tabla1[[#This Row],[Nombre del Contrato]],Tabla3[],22,FALSE)="","#N/A",IFERROR(VLOOKUP(Tabla1[[#This Row],[Nombre del Contrato]],Tabla3[],22,FALSE),"#N/A")))</f>
        <v/>
      </c>
      <c r="I696" s="81"/>
      <c r="J696" s="81"/>
      <c r="K696" s="75"/>
      <c r="L696" s="10" t="str">
        <f>IF(Tabla1[[#This Row],[Nombre del Contrato]]="","",IF(VLOOKUP(Tabla1[[#This Row],[Nombre del Contrato]],Tabla3[],6,FALSE)="","#N/A",IFERROR(VLOOKUP(Tabla1[[#This Row],[Nombre del Contrato]],Tabla3[],6,FALSE),"#N/A")))</f>
        <v/>
      </c>
      <c r="M696" s="55" t="str">
        <f>IF(Tabla1[[#This Row],[Nombre del Contrato]]="","",IF(VLOOKUP(Tabla1[[#This Row],[Nombre del Contrato]],Tabla3[],19,FALSE)="","#N/A",IFERROR(VLOOKUP(Tabla1[[#This Row],[Nombre del Contrato]],Tabla3[],19,FALSE),"#N/A")))</f>
        <v/>
      </c>
      <c r="N696" s="75"/>
      <c r="O696" s="75"/>
      <c r="P696" s="75"/>
      <c r="Q696" s="75"/>
      <c r="R696" s="75"/>
      <c r="S696" s="75"/>
      <c r="T696" s="75"/>
      <c r="U696" s="75"/>
      <c r="V696" s="75"/>
      <c r="W696" s="75"/>
      <c r="X696" s="75"/>
      <c r="Y696" s="75"/>
      <c r="Z696" s="75"/>
      <c r="AA696" s="75"/>
      <c r="AB696" s="75"/>
      <c r="AC696" s="75"/>
      <c r="AD696" s="75" t="str">
        <f>IF(SUM(Tabla1[[#This Row],[Primera Infancia]:[Adulto Mayor]])=0,"",SUM(Tabla1[[#This Row],[Primera Infancia]:[Adulto Mayor]]))</f>
        <v/>
      </c>
      <c r="AE696" s="75"/>
      <c r="AF696" s="75"/>
      <c r="AG696" s="10"/>
      <c r="AH696" s="10"/>
      <c r="AI696" s="88"/>
      <c r="AJ696" s="88"/>
      <c r="AK696" s="88"/>
      <c r="AL696" s="88"/>
      <c r="AM696" s="88"/>
      <c r="AN696" s="75"/>
      <c r="AO696" s="89"/>
      <c r="AP696" s="93"/>
      <c r="AQ696" s="84"/>
    </row>
    <row r="697" spans="2:43" ht="39.950000000000003" customHeight="1" thickTop="1" thickBot="1" x14ac:dyDescent="0.3">
      <c r="B697" s="78"/>
      <c r="C697" s="75"/>
      <c r="D697" s="75"/>
      <c r="E697" s="75"/>
      <c r="F697" s="10" t="str">
        <f>IF(Tabla1[[#This Row],[Nombre del Contrato]]="","",IF(VLOOKUP(Tabla1[[#This Row],[Nombre del Contrato]],Tabla3[],31,FALSE)="","#N/A",IFERROR(VLOOKUP(Tabla1[[#This Row],[Nombre del Contrato]],Tabla3[],31,FALSE),"#N/A")))</f>
        <v/>
      </c>
      <c r="G697" s="10" t="str">
        <f>IF(Tabla1[[#This Row],[Nombre del Contrato]]="","",IF(VLOOKUP(Tabla1[[#This Row],[Nombre del Contrato]],Tabla3[],20,FALSE)="","#N/A",IFERROR(VLOOKUP(Tabla1[[#This Row],[Nombre del Contrato]],Tabla3[],20,FALSE),"#N/A")))</f>
        <v/>
      </c>
      <c r="H697" s="47" t="str">
        <f>IF(Tabla1[[#This Row],[Nombre del Contrato]]="","",IF(VLOOKUP(Tabla1[[#This Row],[Nombre del Contrato]],Tabla3[],22,FALSE)="","#N/A",IFERROR(VLOOKUP(Tabla1[[#This Row],[Nombre del Contrato]],Tabla3[],22,FALSE),"#N/A")))</f>
        <v/>
      </c>
      <c r="I697" s="81"/>
      <c r="J697" s="81"/>
      <c r="K697" s="75"/>
      <c r="L697" s="10" t="str">
        <f>IF(Tabla1[[#This Row],[Nombre del Contrato]]="","",IF(VLOOKUP(Tabla1[[#This Row],[Nombre del Contrato]],Tabla3[],6,FALSE)="","#N/A",IFERROR(VLOOKUP(Tabla1[[#This Row],[Nombre del Contrato]],Tabla3[],6,FALSE),"#N/A")))</f>
        <v/>
      </c>
      <c r="M697" s="55" t="str">
        <f>IF(Tabla1[[#This Row],[Nombre del Contrato]]="","",IF(VLOOKUP(Tabla1[[#This Row],[Nombre del Contrato]],Tabla3[],19,FALSE)="","#N/A",IFERROR(VLOOKUP(Tabla1[[#This Row],[Nombre del Contrato]],Tabla3[],19,FALSE),"#N/A")))</f>
        <v/>
      </c>
      <c r="N697" s="75"/>
      <c r="O697" s="75"/>
      <c r="P697" s="75"/>
      <c r="Q697" s="75"/>
      <c r="R697" s="75"/>
      <c r="S697" s="75"/>
      <c r="T697" s="75"/>
      <c r="U697" s="75"/>
      <c r="V697" s="75"/>
      <c r="W697" s="75"/>
      <c r="X697" s="75"/>
      <c r="Y697" s="75"/>
      <c r="Z697" s="75"/>
      <c r="AA697" s="75"/>
      <c r="AB697" s="75"/>
      <c r="AC697" s="75"/>
      <c r="AD697" s="75" t="str">
        <f>IF(SUM(Tabla1[[#This Row],[Primera Infancia]:[Adulto Mayor]])=0,"",SUM(Tabla1[[#This Row],[Primera Infancia]:[Adulto Mayor]]))</f>
        <v/>
      </c>
      <c r="AE697" s="75"/>
      <c r="AF697" s="75"/>
      <c r="AG697" s="10"/>
      <c r="AH697" s="10"/>
      <c r="AI697" s="88"/>
      <c r="AJ697" s="88"/>
      <c r="AK697" s="88"/>
      <c r="AL697" s="88"/>
      <c r="AM697" s="88"/>
      <c r="AN697" s="75"/>
      <c r="AO697" s="89"/>
      <c r="AP697" s="93"/>
      <c r="AQ697" s="84"/>
    </row>
    <row r="698" spans="2:43" ht="39.950000000000003" customHeight="1" thickTop="1" thickBot="1" x14ac:dyDescent="0.3">
      <c r="B698" s="78"/>
      <c r="C698" s="75"/>
      <c r="D698" s="75"/>
      <c r="E698" s="75"/>
      <c r="F698" s="10" t="str">
        <f>IF(Tabla1[[#This Row],[Nombre del Contrato]]="","",IF(VLOOKUP(Tabla1[[#This Row],[Nombre del Contrato]],Tabla3[],31,FALSE)="","#N/A",IFERROR(VLOOKUP(Tabla1[[#This Row],[Nombre del Contrato]],Tabla3[],31,FALSE),"#N/A")))</f>
        <v/>
      </c>
      <c r="G698" s="10" t="str">
        <f>IF(Tabla1[[#This Row],[Nombre del Contrato]]="","",IF(VLOOKUP(Tabla1[[#This Row],[Nombre del Contrato]],Tabla3[],20,FALSE)="","#N/A",IFERROR(VLOOKUP(Tabla1[[#This Row],[Nombre del Contrato]],Tabla3[],20,FALSE),"#N/A")))</f>
        <v/>
      </c>
      <c r="H698" s="47" t="str">
        <f>IF(Tabla1[[#This Row],[Nombre del Contrato]]="","",IF(VLOOKUP(Tabla1[[#This Row],[Nombre del Contrato]],Tabla3[],22,FALSE)="","#N/A",IFERROR(VLOOKUP(Tabla1[[#This Row],[Nombre del Contrato]],Tabla3[],22,FALSE),"#N/A")))</f>
        <v/>
      </c>
      <c r="I698" s="81"/>
      <c r="J698" s="81"/>
      <c r="K698" s="75"/>
      <c r="L698" s="10" t="str">
        <f>IF(Tabla1[[#This Row],[Nombre del Contrato]]="","",IF(VLOOKUP(Tabla1[[#This Row],[Nombre del Contrato]],Tabla3[],6,FALSE)="","#N/A",IFERROR(VLOOKUP(Tabla1[[#This Row],[Nombre del Contrato]],Tabla3[],6,FALSE),"#N/A")))</f>
        <v/>
      </c>
      <c r="M698" s="55" t="str">
        <f>IF(Tabla1[[#This Row],[Nombre del Contrato]]="","",IF(VLOOKUP(Tabla1[[#This Row],[Nombre del Contrato]],Tabla3[],19,FALSE)="","#N/A",IFERROR(VLOOKUP(Tabla1[[#This Row],[Nombre del Contrato]],Tabla3[],19,FALSE),"#N/A")))</f>
        <v/>
      </c>
      <c r="N698" s="75"/>
      <c r="O698" s="75"/>
      <c r="P698" s="75"/>
      <c r="Q698" s="75"/>
      <c r="R698" s="75"/>
      <c r="S698" s="75"/>
      <c r="T698" s="75"/>
      <c r="U698" s="75"/>
      <c r="V698" s="75"/>
      <c r="W698" s="75"/>
      <c r="X698" s="75"/>
      <c r="Y698" s="75"/>
      <c r="Z698" s="75"/>
      <c r="AA698" s="75"/>
      <c r="AB698" s="75"/>
      <c r="AC698" s="75"/>
      <c r="AD698" s="75" t="str">
        <f>IF(SUM(Tabla1[[#This Row],[Primera Infancia]:[Adulto Mayor]])=0,"",SUM(Tabla1[[#This Row],[Primera Infancia]:[Adulto Mayor]]))</f>
        <v/>
      </c>
      <c r="AE698" s="75"/>
      <c r="AF698" s="75"/>
      <c r="AG698" s="10"/>
      <c r="AH698" s="10"/>
      <c r="AI698" s="88"/>
      <c r="AJ698" s="88"/>
      <c r="AK698" s="88"/>
      <c r="AL698" s="88"/>
      <c r="AM698" s="88"/>
      <c r="AN698" s="75"/>
      <c r="AO698" s="89"/>
      <c r="AP698" s="93"/>
      <c r="AQ698" s="84"/>
    </row>
    <row r="699" spans="2:43" ht="39.950000000000003" customHeight="1" thickTop="1" thickBot="1" x14ac:dyDescent="0.3">
      <c r="B699" s="78"/>
      <c r="C699" s="75"/>
      <c r="D699" s="75"/>
      <c r="E699" s="75"/>
      <c r="F699" s="10" t="str">
        <f>IF(Tabla1[[#This Row],[Nombre del Contrato]]="","",IF(VLOOKUP(Tabla1[[#This Row],[Nombre del Contrato]],Tabla3[],31,FALSE)="","#N/A",IFERROR(VLOOKUP(Tabla1[[#This Row],[Nombre del Contrato]],Tabla3[],31,FALSE),"#N/A")))</f>
        <v/>
      </c>
      <c r="G699" s="10" t="str">
        <f>IF(Tabla1[[#This Row],[Nombre del Contrato]]="","",IF(VLOOKUP(Tabla1[[#This Row],[Nombre del Contrato]],Tabla3[],20,FALSE)="","#N/A",IFERROR(VLOOKUP(Tabla1[[#This Row],[Nombre del Contrato]],Tabla3[],20,FALSE),"#N/A")))</f>
        <v/>
      </c>
      <c r="H699" s="47" t="str">
        <f>IF(Tabla1[[#This Row],[Nombre del Contrato]]="","",IF(VLOOKUP(Tabla1[[#This Row],[Nombre del Contrato]],Tabla3[],22,FALSE)="","#N/A",IFERROR(VLOOKUP(Tabla1[[#This Row],[Nombre del Contrato]],Tabla3[],22,FALSE),"#N/A")))</f>
        <v/>
      </c>
      <c r="I699" s="81"/>
      <c r="J699" s="81"/>
      <c r="K699" s="75"/>
      <c r="L699" s="10" t="str">
        <f>IF(Tabla1[[#This Row],[Nombre del Contrato]]="","",IF(VLOOKUP(Tabla1[[#This Row],[Nombre del Contrato]],Tabla3[],6,FALSE)="","#N/A",IFERROR(VLOOKUP(Tabla1[[#This Row],[Nombre del Contrato]],Tabla3[],6,FALSE),"#N/A")))</f>
        <v/>
      </c>
      <c r="M699" s="55" t="str">
        <f>IF(Tabla1[[#This Row],[Nombre del Contrato]]="","",IF(VLOOKUP(Tabla1[[#This Row],[Nombre del Contrato]],Tabla3[],19,FALSE)="","#N/A",IFERROR(VLOOKUP(Tabla1[[#This Row],[Nombre del Contrato]],Tabla3[],19,FALSE),"#N/A")))</f>
        <v/>
      </c>
      <c r="N699" s="75"/>
      <c r="O699" s="75"/>
      <c r="P699" s="75"/>
      <c r="Q699" s="75"/>
      <c r="R699" s="75"/>
      <c r="S699" s="75"/>
      <c r="T699" s="75"/>
      <c r="U699" s="75"/>
      <c r="V699" s="75"/>
      <c r="W699" s="75"/>
      <c r="X699" s="75"/>
      <c r="Y699" s="75"/>
      <c r="Z699" s="75"/>
      <c r="AA699" s="75"/>
      <c r="AB699" s="75"/>
      <c r="AC699" s="75"/>
      <c r="AD699" s="75" t="str">
        <f>IF(SUM(Tabla1[[#This Row],[Primera Infancia]:[Adulto Mayor]])=0,"",SUM(Tabla1[[#This Row],[Primera Infancia]:[Adulto Mayor]]))</f>
        <v/>
      </c>
      <c r="AE699" s="75"/>
      <c r="AF699" s="75"/>
      <c r="AG699" s="10"/>
      <c r="AH699" s="10"/>
      <c r="AI699" s="88"/>
      <c r="AJ699" s="88"/>
      <c r="AK699" s="88"/>
      <c r="AL699" s="88"/>
      <c r="AM699" s="88"/>
      <c r="AN699" s="75"/>
      <c r="AO699" s="89"/>
      <c r="AP699" s="93"/>
      <c r="AQ699" s="84"/>
    </row>
    <row r="700" spans="2:43" ht="39.950000000000003" customHeight="1" thickTop="1" thickBot="1" x14ac:dyDescent="0.3">
      <c r="B700" s="78"/>
      <c r="C700" s="75"/>
      <c r="D700" s="75"/>
      <c r="E700" s="75"/>
      <c r="F700" s="10" t="str">
        <f>IF(Tabla1[[#This Row],[Nombre del Contrato]]="","",IF(VLOOKUP(Tabla1[[#This Row],[Nombre del Contrato]],Tabla3[],31,FALSE)="","#N/A",IFERROR(VLOOKUP(Tabla1[[#This Row],[Nombre del Contrato]],Tabla3[],31,FALSE),"#N/A")))</f>
        <v/>
      </c>
      <c r="G700" s="10" t="str">
        <f>IF(Tabla1[[#This Row],[Nombre del Contrato]]="","",IF(VLOOKUP(Tabla1[[#This Row],[Nombre del Contrato]],Tabla3[],20,FALSE)="","#N/A",IFERROR(VLOOKUP(Tabla1[[#This Row],[Nombre del Contrato]],Tabla3[],20,FALSE),"#N/A")))</f>
        <v/>
      </c>
      <c r="H700" s="47" t="str">
        <f>IF(Tabla1[[#This Row],[Nombre del Contrato]]="","",IF(VLOOKUP(Tabla1[[#This Row],[Nombre del Contrato]],Tabla3[],22,FALSE)="","#N/A",IFERROR(VLOOKUP(Tabla1[[#This Row],[Nombre del Contrato]],Tabla3[],22,FALSE),"#N/A")))</f>
        <v/>
      </c>
      <c r="I700" s="81"/>
      <c r="J700" s="81"/>
      <c r="K700" s="75"/>
      <c r="L700" s="10" t="str">
        <f>IF(Tabla1[[#This Row],[Nombre del Contrato]]="","",IF(VLOOKUP(Tabla1[[#This Row],[Nombre del Contrato]],Tabla3[],6,FALSE)="","#N/A",IFERROR(VLOOKUP(Tabla1[[#This Row],[Nombre del Contrato]],Tabla3[],6,FALSE),"#N/A")))</f>
        <v/>
      </c>
      <c r="M700" s="55" t="str">
        <f>IF(Tabla1[[#This Row],[Nombre del Contrato]]="","",IF(VLOOKUP(Tabla1[[#This Row],[Nombre del Contrato]],Tabla3[],19,FALSE)="","#N/A",IFERROR(VLOOKUP(Tabla1[[#This Row],[Nombre del Contrato]],Tabla3[],19,FALSE),"#N/A")))</f>
        <v/>
      </c>
      <c r="N700" s="75"/>
      <c r="O700" s="75"/>
      <c r="P700" s="75"/>
      <c r="Q700" s="75"/>
      <c r="R700" s="75"/>
      <c r="S700" s="75"/>
      <c r="T700" s="75"/>
      <c r="U700" s="75"/>
      <c r="V700" s="75"/>
      <c r="W700" s="75"/>
      <c r="X700" s="75"/>
      <c r="Y700" s="75"/>
      <c r="Z700" s="75"/>
      <c r="AA700" s="75"/>
      <c r="AB700" s="75"/>
      <c r="AC700" s="75"/>
      <c r="AD700" s="75" t="str">
        <f>IF(SUM(Tabla1[[#This Row],[Primera Infancia]:[Adulto Mayor]])=0,"",SUM(Tabla1[[#This Row],[Primera Infancia]:[Adulto Mayor]]))</f>
        <v/>
      </c>
      <c r="AE700" s="75"/>
      <c r="AF700" s="75"/>
      <c r="AG700" s="10"/>
      <c r="AH700" s="10"/>
      <c r="AI700" s="88"/>
      <c r="AJ700" s="88"/>
      <c r="AK700" s="88"/>
      <c r="AL700" s="88"/>
      <c r="AM700" s="88"/>
      <c r="AN700" s="75"/>
      <c r="AO700" s="89"/>
      <c r="AP700" s="93"/>
      <c r="AQ700" s="84"/>
    </row>
    <row r="701" spans="2:43" ht="39.950000000000003" customHeight="1" thickTop="1" thickBot="1" x14ac:dyDescent="0.3">
      <c r="B701" s="78"/>
      <c r="C701" s="75"/>
      <c r="D701" s="75"/>
      <c r="E701" s="75"/>
      <c r="F701" s="10" t="str">
        <f>IF(Tabla1[[#This Row],[Nombre del Contrato]]="","",IF(VLOOKUP(Tabla1[[#This Row],[Nombre del Contrato]],Tabla3[],31,FALSE)="","#N/A",IFERROR(VLOOKUP(Tabla1[[#This Row],[Nombre del Contrato]],Tabla3[],31,FALSE),"#N/A")))</f>
        <v/>
      </c>
      <c r="G701" s="10" t="str">
        <f>IF(Tabla1[[#This Row],[Nombre del Contrato]]="","",IF(VLOOKUP(Tabla1[[#This Row],[Nombre del Contrato]],Tabla3[],20,FALSE)="","#N/A",IFERROR(VLOOKUP(Tabla1[[#This Row],[Nombre del Contrato]],Tabla3[],20,FALSE),"#N/A")))</f>
        <v/>
      </c>
      <c r="H701" s="47" t="str">
        <f>IF(Tabla1[[#This Row],[Nombre del Contrato]]="","",IF(VLOOKUP(Tabla1[[#This Row],[Nombre del Contrato]],Tabla3[],22,FALSE)="","#N/A",IFERROR(VLOOKUP(Tabla1[[#This Row],[Nombre del Contrato]],Tabla3[],22,FALSE),"#N/A")))</f>
        <v/>
      </c>
      <c r="I701" s="81"/>
      <c r="J701" s="81"/>
      <c r="K701" s="75"/>
      <c r="L701" s="10" t="str">
        <f>IF(Tabla1[[#This Row],[Nombre del Contrato]]="","",IF(VLOOKUP(Tabla1[[#This Row],[Nombre del Contrato]],Tabla3[],6,FALSE)="","#N/A",IFERROR(VLOOKUP(Tabla1[[#This Row],[Nombre del Contrato]],Tabla3[],6,FALSE),"#N/A")))</f>
        <v/>
      </c>
      <c r="M701" s="55" t="str">
        <f>IF(Tabla1[[#This Row],[Nombre del Contrato]]="","",IF(VLOOKUP(Tabla1[[#This Row],[Nombre del Contrato]],Tabla3[],19,FALSE)="","#N/A",IFERROR(VLOOKUP(Tabla1[[#This Row],[Nombre del Contrato]],Tabla3[],19,FALSE),"#N/A")))</f>
        <v/>
      </c>
      <c r="N701" s="75"/>
      <c r="O701" s="75"/>
      <c r="P701" s="75"/>
      <c r="Q701" s="75"/>
      <c r="R701" s="75"/>
      <c r="S701" s="75"/>
      <c r="T701" s="75"/>
      <c r="U701" s="75"/>
      <c r="V701" s="75"/>
      <c r="W701" s="75"/>
      <c r="X701" s="75"/>
      <c r="Y701" s="75"/>
      <c r="Z701" s="75"/>
      <c r="AA701" s="75"/>
      <c r="AB701" s="75"/>
      <c r="AC701" s="75"/>
      <c r="AD701" s="75" t="str">
        <f>IF(SUM(Tabla1[[#This Row],[Primera Infancia]:[Adulto Mayor]])=0,"",SUM(Tabla1[[#This Row],[Primera Infancia]:[Adulto Mayor]]))</f>
        <v/>
      </c>
      <c r="AE701" s="75"/>
      <c r="AF701" s="75"/>
      <c r="AG701" s="10"/>
      <c r="AH701" s="10"/>
      <c r="AI701" s="88"/>
      <c r="AJ701" s="88"/>
      <c r="AK701" s="88"/>
      <c r="AL701" s="88"/>
      <c r="AM701" s="88"/>
      <c r="AN701" s="75"/>
      <c r="AO701" s="89"/>
      <c r="AP701" s="93"/>
      <c r="AQ701" s="84"/>
    </row>
    <row r="702" spans="2:43" ht="39.950000000000003" customHeight="1" thickTop="1" thickBot="1" x14ac:dyDescent="0.3">
      <c r="B702" s="78"/>
      <c r="C702" s="75"/>
      <c r="D702" s="75"/>
      <c r="E702" s="75"/>
      <c r="F702" s="10" t="str">
        <f>IF(Tabla1[[#This Row],[Nombre del Contrato]]="","",IF(VLOOKUP(Tabla1[[#This Row],[Nombre del Contrato]],Tabla3[],31,FALSE)="","#N/A",IFERROR(VLOOKUP(Tabla1[[#This Row],[Nombre del Contrato]],Tabla3[],31,FALSE),"#N/A")))</f>
        <v/>
      </c>
      <c r="G702" s="10" t="str">
        <f>IF(Tabla1[[#This Row],[Nombre del Contrato]]="","",IF(VLOOKUP(Tabla1[[#This Row],[Nombre del Contrato]],Tabla3[],20,FALSE)="","#N/A",IFERROR(VLOOKUP(Tabla1[[#This Row],[Nombre del Contrato]],Tabla3[],20,FALSE),"#N/A")))</f>
        <v/>
      </c>
      <c r="H702" s="47" t="str">
        <f>IF(Tabla1[[#This Row],[Nombre del Contrato]]="","",IF(VLOOKUP(Tabla1[[#This Row],[Nombre del Contrato]],Tabla3[],22,FALSE)="","#N/A",IFERROR(VLOOKUP(Tabla1[[#This Row],[Nombre del Contrato]],Tabla3[],22,FALSE),"#N/A")))</f>
        <v/>
      </c>
      <c r="I702" s="81"/>
      <c r="J702" s="81"/>
      <c r="K702" s="75"/>
      <c r="L702" s="10" t="str">
        <f>IF(Tabla1[[#This Row],[Nombre del Contrato]]="","",IF(VLOOKUP(Tabla1[[#This Row],[Nombre del Contrato]],Tabla3[],6,FALSE)="","#N/A",IFERROR(VLOOKUP(Tabla1[[#This Row],[Nombre del Contrato]],Tabla3[],6,FALSE),"#N/A")))</f>
        <v/>
      </c>
      <c r="M702" s="55" t="str">
        <f>IF(Tabla1[[#This Row],[Nombre del Contrato]]="","",IF(VLOOKUP(Tabla1[[#This Row],[Nombre del Contrato]],Tabla3[],19,FALSE)="","#N/A",IFERROR(VLOOKUP(Tabla1[[#This Row],[Nombre del Contrato]],Tabla3[],19,FALSE),"#N/A")))</f>
        <v/>
      </c>
      <c r="N702" s="75"/>
      <c r="O702" s="75"/>
      <c r="P702" s="75"/>
      <c r="Q702" s="75"/>
      <c r="R702" s="75"/>
      <c r="S702" s="75"/>
      <c r="T702" s="75"/>
      <c r="U702" s="75"/>
      <c r="V702" s="75"/>
      <c r="W702" s="75"/>
      <c r="X702" s="75"/>
      <c r="Y702" s="75"/>
      <c r="Z702" s="75"/>
      <c r="AA702" s="75"/>
      <c r="AB702" s="75"/>
      <c r="AC702" s="75"/>
      <c r="AD702" s="75" t="str">
        <f>IF(SUM(Tabla1[[#This Row],[Primera Infancia]:[Adulto Mayor]])=0,"",SUM(Tabla1[[#This Row],[Primera Infancia]:[Adulto Mayor]]))</f>
        <v/>
      </c>
      <c r="AE702" s="75"/>
      <c r="AF702" s="75"/>
      <c r="AG702" s="10"/>
      <c r="AH702" s="10"/>
      <c r="AI702" s="88"/>
      <c r="AJ702" s="88"/>
      <c r="AK702" s="88"/>
      <c r="AL702" s="88"/>
      <c r="AM702" s="88"/>
      <c r="AN702" s="75"/>
      <c r="AO702" s="89"/>
      <c r="AP702" s="93"/>
      <c r="AQ702" s="84"/>
    </row>
    <row r="703" spans="2:43" ht="39.950000000000003" customHeight="1" thickTop="1" thickBot="1" x14ac:dyDescent="0.3">
      <c r="B703" s="78"/>
      <c r="C703" s="75"/>
      <c r="D703" s="75"/>
      <c r="E703" s="75"/>
      <c r="F703" s="10" t="str">
        <f>IF(Tabla1[[#This Row],[Nombre del Contrato]]="","",IF(VLOOKUP(Tabla1[[#This Row],[Nombre del Contrato]],Tabla3[],31,FALSE)="","#N/A",IFERROR(VLOOKUP(Tabla1[[#This Row],[Nombre del Contrato]],Tabla3[],31,FALSE),"#N/A")))</f>
        <v/>
      </c>
      <c r="G703" s="10" t="str">
        <f>IF(Tabla1[[#This Row],[Nombre del Contrato]]="","",IF(VLOOKUP(Tabla1[[#This Row],[Nombre del Contrato]],Tabla3[],20,FALSE)="","#N/A",IFERROR(VLOOKUP(Tabla1[[#This Row],[Nombre del Contrato]],Tabla3[],20,FALSE),"#N/A")))</f>
        <v/>
      </c>
      <c r="H703" s="47" t="str">
        <f>IF(Tabla1[[#This Row],[Nombre del Contrato]]="","",IF(VLOOKUP(Tabla1[[#This Row],[Nombre del Contrato]],Tabla3[],22,FALSE)="","#N/A",IFERROR(VLOOKUP(Tabla1[[#This Row],[Nombre del Contrato]],Tabla3[],22,FALSE),"#N/A")))</f>
        <v/>
      </c>
      <c r="I703" s="81"/>
      <c r="J703" s="81"/>
      <c r="K703" s="75"/>
      <c r="L703" s="10" t="str">
        <f>IF(Tabla1[[#This Row],[Nombre del Contrato]]="","",IF(VLOOKUP(Tabla1[[#This Row],[Nombre del Contrato]],Tabla3[],6,FALSE)="","#N/A",IFERROR(VLOOKUP(Tabla1[[#This Row],[Nombre del Contrato]],Tabla3[],6,FALSE),"#N/A")))</f>
        <v/>
      </c>
      <c r="M703" s="55" t="str">
        <f>IF(Tabla1[[#This Row],[Nombre del Contrato]]="","",IF(VLOOKUP(Tabla1[[#This Row],[Nombre del Contrato]],Tabla3[],19,FALSE)="","#N/A",IFERROR(VLOOKUP(Tabla1[[#This Row],[Nombre del Contrato]],Tabla3[],19,FALSE),"#N/A")))</f>
        <v/>
      </c>
      <c r="N703" s="75"/>
      <c r="O703" s="75"/>
      <c r="P703" s="75"/>
      <c r="Q703" s="75"/>
      <c r="R703" s="75"/>
      <c r="S703" s="75"/>
      <c r="T703" s="75"/>
      <c r="U703" s="75"/>
      <c r="V703" s="75"/>
      <c r="W703" s="75"/>
      <c r="X703" s="75"/>
      <c r="Y703" s="75"/>
      <c r="Z703" s="75"/>
      <c r="AA703" s="75"/>
      <c r="AB703" s="75"/>
      <c r="AC703" s="75"/>
      <c r="AD703" s="75" t="str">
        <f>IF(SUM(Tabla1[[#This Row],[Primera Infancia]:[Adulto Mayor]])=0,"",SUM(Tabla1[[#This Row],[Primera Infancia]:[Adulto Mayor]]))</f>
        <v/>
      </c>
      <c r="AE703" s="75"/>
      <c r="AF703" s="75"/>
      <c r="AG703" s="10"/>
      <c r="AH703" s="10"/>
      <c r="AI703" s="88"/>
      <c r="AJ703" s="88"/>
      <c r="AK703" s="88"/>
      <c r="AL703" s="88"/>
      <c r="AM703" s="88"/>
      <c r="AN703" s="75"/>
      <c r="AO703" s="89"/>
      <c r="AP703" s="93"/>
      <c r="AQ703" s="84"/>
    </row>
    <row r="704" spans="2:43" ht="39.950000000000003" customHeight="1" thickTop="1" thickBot="1" x14ac:dyDescent="0.3">
      <c r="B704" s="78"/>
      <c r="C704" s="75"/>
      <c r="D704" s="75"/>
      <c r="E704" s="75"/>
      <c r="F704" s="10" t="str">
        <f>IF(Tabla1[[#This Row],[Nombre del Contrato]]="","",IF(VLOOKUP(Tabla1[[#This Row],[Nombre del Contrato]],Tabla3[],31,FALSE)="","#N/A",IFERROR(VLOOKUP(Tabla1[[#This Row],[Nombre del Contrato]],Tabla3[],31,FALSE),"#N/A")))</f>
        <v/>
      </c>
      <c r="G704" s="10" t="str">
        <f>IF(Tabla1[[#This Row],[Nombre del Contrato]]="","",IF(VLOOKUP(Tabla1[[#This Row],[Nombre del Contrato]],Tabla3[],20,FALSE)="","#N/A",IFERROR(VLOOKUP(Tabla1[[#This Row],[Nombre del Contrato]],Tabla3[],20,FALSE),"#N/A")))</f>
        <v/>
      </c>
      <c r="H704" s="47" t="str">
        <f>IF(Tabla1[[#This Row],[Nombre del Contrato]]="","",IF(VLOOKUP(Tabla1[[#This Row],[Nombre del Contrato]],Tabla3[],22,FALSE)="","#N/A",IFERROR(VLOOKUP(Tabla1[[#This Row],[Nombre del Contrato]],Tabla3[],22,FALSE),"#N/A")))</f>
        <v/>
      </c>
      <c r="I704" s="81"/>
      <c r="J704" s="81"/>
      <c r="K704" s="75"/>
      <c r="L704" s="10" t="str">
        <f>IF(Tabla1[[#This Row],[Nombre del Contrato]]="","",IF(VLOOKUP(Tabla1[[#This Row],[Nombre del Contrato]],Tabla3[],6,FALSE)="","#N/A",IFERROR(VLOOKUP(Tabla1[[#This Row],[Nombre del Contrato]],Tabla3[],6,FALSE),"#N/A")))</f>
        <v/>
      </c>
      <c r="M704" s="55" t="str">
        <f>IF(Tabla1[[#This Row],[Nombre del Contrato]]="","",IF(VLOOKUP(Tabla1[[#This Row],[Nombre del Contrato]],Tabla3[],19,FALSE)="","#N/A",IFERROR(VLOOKUP(Tabla1[[#This Row],[Nombre del Contrato]],Tabla3[],19,FALSE),"#N/A")))</f>
        <v/>
      </c>
      <c r="N704" s="75"/>
      <c r="O704" s="75"/>
      <c r="P704" s="75"/>
      <c r="Q704" s="75"/>
      <c r="R704" s="75"/>
      <c r="S704" s="75"/>
      <c r="T704" s="75"/>
      <c r="U704" s="75"/>
      <c r="V704" s="75"/>
      <c r="W704" s="75"/>
      <c r="X704" s="75"/>
      <c r="Y704" s="75"/>
      <c r="Z704" s="75"/>
      <c r="AA704" s="75"/>
      <c r="AB704" s="75"/>
      <c r="AC704" s="75"/>
      <c r="AD704" s="75" t="str">
        <f>IF(SUM(Tabla1[[#This Row],[Primera Infancia]:[Adulto Mayor]])=0,"",SUM(Tabla1[[#This Row],[Primera Infancia]:[Adulto Mayor]]))</f>
        <v/>
      </c>
      <c r="AE704" s="75"/>
      <c r="AF704" s="75"/>
      <c r="AG704" s="10"/>
      <c r="AH704" s="10"/>
      <c r="AI704" s="88"/>
      <c r="AJ704" s="88"/>
      <c r="AK704" s="88"/>
      <c r="AL704" s="88"/>
      <c r="AM704" s="88"/>
      <c r="AN704" s="75"/>
      <c r="AO704" s="89"/>
      <c r="AP704" s="93"/>
      <c r="AQ704" s="84"/>
    </row>
    <row r="705" spans="2:43" ht="39.950000000000003" customHeight="1" thickTop="1" thickBot="1" x14ac:dyDescent="0.3">
      <c r="B705" s="78"/>
      <c r="C705" s="75"/>
      <c r="D705" s="75"/>
      <c r="E705" s="75"/>
      <c r="F705" s="10" t="str">
        <f>IF(Tabla1[[#This Row],[Nombre del Contrato]]="","",IF(VLOOKUP(Tabla1[[#This Row],[Nombre del Contrato]],Tabla3[],31,FALSE)="","#N/A",IFERROR(VLOOKUP(Tabla1[[#This Row],[Nombre del Contrato]],Tabla3[],31,FALSE),"#N/A")))</f>
        <v/>
      </c>
      <c r="G705" s="10" t="str">
        <f>IF(Tabla1[[#This Row],[Nombre del Contrato]]="","",IF(VLOOKUP(Tabla1[[#This Row],[Nombre del Contrato]],Tabla3[],20,FALSE)="","#N/A",IFERROR(VLOOKUP(Tabla1[[#This Row],[Nombre del Contrato]],Tabla3[],20,FALSE),"#N/A")))</f>
        <v/>
      </c>
      <c r="H705" s="47" t="str">
        <f>IF(Tabla1[[#This Row],[Nombre del Contrato]]="","",IF(VLOOKUP(Tabla1[[#This Row],[Nombre del Contrato]],Tabla3[],22,FALSE)="","#N/A",IFERROR(VLOOKUP(Tabla1[[#This Row],[Nombre del Contrato]],Tabla3[],22,FALSE),"#N/A")))</f>
        <v/>
      </c>
      <c r="I705" s="81"/>
      <c r="J705" s="81"/>
      <c r="K705" s="75"/>
      <c r="L705" s="10" t="str">
        <f>IF(Tabla1[[#This Row],[Nombre del Contrato]]="","",IF(VLOOKUP(Tabla1[[#This Row],[Nombre del Contrato]],Tabla3[],6,FALSE)="","#N/A",IFERROR(VLOOKUP(Tabla1[[#This Row],[Nombre del Contrato]],Tabla3[],6,FALSE),"#N/A")))</f>
        <v/>
      </c>
      <c r="M705" s="55" t="str">
        <f>IF(Tabla1[[#This Row],[Nombre del Contrato]]="","",IF(VLOOKUP(Tabla1[[#This Row],[Nombre del Contrato]],Tabla3[],19,FALSE)="","#N/A",IFERROR(VLOOKUP(Tabla1[[#This Row],[Nombre del Contrato]],Tabla3[],19,FALSE),"#N/A")))</f>
        <v/>
      </c>
      <c r="N705" s="75"/>
      <c r="O705" s="75"/>
      <c r="P705" s="75"/>
      <c r="Q705" s="75"/>
      <c r="R705" s="75"/>
      <c r="S705" s="75"/>
      <c r="T705" s="75"/>
      <c r="U705" s="75"/>
      <c r="V705" s="75"/>
      <c r="W705" s="75"/>
      <c r="X705" s="75"/>
      <c r="Y705" s="75"/>
      <c r="Z705" s="75"/>
      <c r="AA705" s="75"/>
      <c r="AB705" s="75"/>
      <c r="AC705" s="75"/>
      <c r="AD705" s="75" t="str">
        <f>IF(SUM(Tabla1[[#This Row],[Primera Infancia]:[Adulto Mayor]])=0,"",SUM(Tabla1[[#This Row],[Primera Infancia]:[Adulto Mayor]]))</f>
        <v/>
      </c>
      <c r="AE705" s="75"/>
      <c r="AF705" s="75"/>
      <c r="AG705" s="10"/>
      <c r="AH705" s="10"/>
      <c r="AI705" s="88"/>
      <c r="AJ705" s="88"/>
      <c r="AK705" s="88"/>
      <c r="AL705" s="88"/>
      <c r="AM705" s="88"/>
      <c r="AN705" s="75"/>
      <c r="AO705" s="89"/>
      <c r="AP705" s="93"/>
      <c r="AQ705" s="84"/>
    </row>
    <row r="706" spans="2:43" ht="39.950000000000003" customHeight="1" thickTop="1" thickBot="1" x14ac:dyDescent="0.3">
      <c r="B706" s="78"/>
      <c r="C706" s="75"/>
      <c r="D706" s="75"/>
      <c r="E706" s="75"/>
      <c r="F706" s="10" t="str">
        <f>IF(Tabla1[[#This Row],[Nombre del Contrato]]="","",IF(VLOOKUP(Tabla1[[#This Row],[Nombre del Contrato]],Tabla3[],31,FALSE)="","#N/A",IFERROR(VLOOKUP(Tabla1[[#This Row],[Nombre del Contrato]],Tabla3[],31,FALSE),"#N/A")))</f>
        <v/>
      </c>
      <c r="G706" s="10" t="str">
        <f>IF(Tabla1[[#This Row],[Nombre del Contrato]]="","",IF(VLOOKUP(Tabla1[[#This Row],[Nombre del Contrato]],Tabla3[],20,FALSE)="","#N/A",IFERROR(VLOOKUP(Tabla1[[#This Row],[Nombre del Contrato]],Tabla3[],20,FALSE),"#N/A")))</f>
        <v/>
      </c>
      <c r="H706" s="47" t="str">
        <f>IF(Tabla1[[#This Row],[Nombre del Contrato]]="","",IF(VLOOKUP(Tabla1[[#This Row],[Nombre del Contrato]],Tabla3[],22,FALSE)="","#N/A",IFERROR(VLOOKUP(Tabla1[[#This Row],[Nombre del Contrato]],Tabla3[],22,FALSE),"#N/A")))</f>
        <v/>
      </c>
      <c r="I706" s="81"/>
      <c r="J706" s="81"/>
      <c r="K706" s="75"/>
      <c r="L706" s="10" t="str">
        <f>IF(Tabla1[[#This Row],[Nombre del Contrato]]="","",IF(VLOOKUP(Tabla1[[#This Row],[Nombre del Contrato]],Tabla3[],6,FALSE)="","#N/A",IFERROR(VLOOKUP(Tabla1[[#This Row],[Nombre del Contrato]],Tabla3[],6,FALSE),"#N/A")))</f>
        <v/>
      </c>
      <c r="M706" s="55" t="str">
        <f>IF(Tabla1[[#This Row],[Nombre del Contrato]]="","",IF(VLOOKUP(Tabla1[[#This Row],[Nombre del Contrato]],Tabla3[],19,FALSE)="","#N/A",IFERROR(VLOOKUP(Tabla1[[#This Row],[Nombre del Contrato]],Tabla3[],19,FALSE),"#N/A")))</f>
        <v/>
      </c>
      <c r="N706" s="75"/>
      <c r="O706" s="75"/>
      <c r="P706" s="75"/>
      <c r="Q706" s="75"/>
      <c r="R706" s="75"/>
      <c r="S706" s="75"/>
      <c r="T706" s="75"/>
      <c r="U706" s="75"/>
      <c r="V706" s="75"/>
      <c r="W706" s="75"/>
      <c r="X706" s="75"/>
      <c r="Y706" s="75"/>
      <c r="Z706" s="75"/>
      <c r="AA706" s="75"/>
      <c r="AB706" s="75"/>
      <c r="AC706" s="75"/>
      <c r="AD706" s="75" t="str">
        <f>IF(SUM(Tabla1[[#This Row],[Primera Infancia]:[Adulto Mayor]])=0,"",SUM(Tabla1[[#This Row],[Primera Infancia]:[Adulto Mayor]]))</f>
        <v/>
      </c>
      <c r="AE706" s="75"/>
      <c r="AF706" s="75"/>
      <c r="AG706" s="10"/>
      <c r="AH706" s="10"/>
      <c r="AI706" s="88"/>
      <c r="AJ706" s="88"/>
      <c r="AK706" s="88"/>
      <c r="AL706" s="88"/>
      <c r="AM706" s="88"/>
      <c r="AN706" s="75"/>
      <c r="AO706" s="89"/>
      <c r="AP706" s="93"/>
      <c r="AQ706" s="84"/>
    </row>
    <row r="707" spans="2:43" ht="39.950000000000003" customHeight="1" thickTop="1" thickBot="1" x14ac:dyDescent="0.3">
      <c r="B707" s="78"/>
      <c r="C707" s="75"/>
      <c r="D707" s="75"/>
      <c r="E707" s="75"/>
      <c r="F707" s="10" t="str">
        <f>IF(Tabla1[[#This Row],[Nombre del Contrato]]="","",IF(VLOOKUP(Tabla1[[#This Row],[Nombre del Contrato]],Tabla3[],31,FALSE)="","#N/A",IFERROR(VLOOKUP(Tabla1[[#This Row],[Nombre del Contrato]],Tabla3[],31,FALSE),"#N/A")))</f>
        <v/>
      </c>
      <c r="G707" s="10" t="str">
        <f>IF(Tabla1[[#This Row],[Nombre del Contrato]]="","",IF(VLOOKUP(Tabla1[[#This Row],[Nombre del Contrato]],Tabla3[],20,FALSE)="","#N/A",IFERROR(VLOOKUP(Tabla1[[#This Row],[Nombre del Contrato]],Tabla3[],20,FALSE),"#N/A")))</f>
        <v/>
      </c>
      <c r="H707" s="47" t="str">
        <f>IF(Tabla1[[#This Row],[Nombre del Contrato]]="","",IF(VLOOKUP(Tabla1[[#This Row],[Nombre del Contrato]],Tabla3[],22,FALSE)="","#N/A",IFERROR(VLOOKUP(Tabla1[[#This Row],[Nombre del Contrato]],Tabla3[],22,FALSE),"#N/A")))</f>
        <v/>
      </c>
      <c r="I707" s="81"/>
      <c r="J707" s="81"/>
      <c r="K707" s="75"/>
      <c r="L707" s="10" t="str">
        <f>IF(Tabla1[[#This Row],[Nombre del Contrato]]="","",IF(VLOOKUP(Tabla1[[#This Row],[Nombre del Contrato]],Tabla3[],6,FALSE)="","#N/A",IFERROR(VLOOKUP(Tabla1[[#This Row],[Nombre del Contrato]],Tabla3[],6,FALSE),"#N/A")))</f>
        <v/>
      </c>
      <c r="M707" s="55" t="str">
        <f>IF(Tabla1[[#This Row],[Nombre del Contrato]]="","",IF(VLOOKUP(Tabla1[[#This Row],[Nombre del Contrato]],Tabla3[],19,FALSE)="","#N/A",IFERROR(VLOOKUP(Tabla1[[#This Row],[Nombre del Contrato]],Tabla3[],19,FALSE),"#N/A")))</f>
        <v/>
      </c>
      <c r="N707" s="75"/>
      <c r="O707" s="75"/>
      <c r="P707" s="75"/>
      <c r="Q707" s="75"/>
      <c r="R707" s="75"/>
      <c r="S707" s="75"/>
      <c r="T707" s="75"/>
      <c r="U707" s="75"/>
      <c r="V707" s="75"/>
      <c r="W707" s="75"/>
      <c r="X707" s="75"/>
      <c r="Y707" s="75"/>
      <c r="Z707" s="75"/>
      <c r="AA707" s="75"/>
      <c r="AB707" s="75"/>
      <c r="AC707" s="75"/>
      <c r="AD707" s="75" t="str">
        <f>IF(SUM(Tabla1[[#This Row],[Primera Infancia]:[Adulto Mayor]])=0,"",SUM(Tabla1[[#This Row],[Primera Infancia]:[Adulto Mayor]]))</f>
        <v/>
      </c>
      <c r="AE707" s="75"/>
      <c r="AF707" s="75"/>
      <c r="AG707" s="10"/>
      <c r="AH707" s="10"/>
      <c r="AI707" s="88"/>
      <c r="AJ707" s="88"/>
      <c r="AK707" s="88"/>
      <c r="AL707" s="88"/>
      <c r="AM707" s="88"/>
      <c r="AN707" s="75"/>
      <c r="AO707" s="89"/>
      <c r="AP707" s="93"/>
      <c r="AQ707" s="84"/>
    </row>
    <row r="708" spans="2:43" ht="39.950000000000003" customHeight="1" thickTop="1" thickBot="1" x14ac:dyDescent="0.3">
      <c r="B708" s="78"/>
      <c r="C708" s="75"/>
      <c r="D708" s="75"/>
      <c r="E708" s="75"/>
      <c r="F708" s="10" t="str">
        <f>IF(Tabla1[[#This Row],[Nombre del Contrato]]="","",IF(VLOOKUP(Tabla1[[#This Row],[Nombre del Contrato]],Tabla3[],31,FALSE)="","#N/A",IFERROR(VLOOKUP(Tabla1[[#This Row],[Nombre del Contrato]],Tabla3[],31,FALSE),"#N/A")))</f>
        <v/>
      </c>
      <c r="G708" s="10" t="str">
        <f>IF(Tabla1[[#This Row],[Nombre del Contrato]]="","",IF(VLOOKUP(Tabla1[[#This Row],[Nombre del Contrato]],Tabla3[],20,FALSE)="","#N/A",IFERROR(VLOOKUP(Tabla1[[#This Row],[Nombre del Contrato]],Tabla3[],20,FALSE),"#N/A")))</f>
        <v/>
      </c>
      <c r="H708" s="47" t="str">
        <f>IF(Tabla1[[#This Row],[Nombre del Contrato]]="","",IF(VLOOKUP(Tabla1[[#This Row],[Nombre del Contrato]],Tabla3[],22,FALSE)="","#N/A",IFERROR(VLOOKUP(Tabla1[[#This Row],[Nombre del Contrato]],Tabla3[],22,FALSE),"#N/A")))</f>
        <v/>
      </c>
      <c r="I708" s="81"/>
      <c r="J708" s="81"/>
      <c r="K708" s="75"/>
      <c r="L708" s="10" t="str">
        <f>IF(Tabla1[[#This Row],[Nombre del Contrato]]="","",IF(VLOOKUP(Tabla1[[#This Row],[Nombre del Contrato]],Tabla3[],6,FALSE)="","#N/A",IFERROR(VLOOKUP(Tabla1[[#This Row],[Nombre del Contrato]],Tabla3[],6,FALSE),"#N/A")))</f>
        <v/>
      </c>
      <c r="M708" s="55" t="str">
        <f>IF(Tabla1[[#This Row],[Nombre del Contrato]]="","",IF(VLOOKUP(Tabla1[[#This Row],[Nombre del Contrato]],Tabla3[],19,FALSE)="","#N/A",IFERROR(VLOOKUP(Tabla1[[#This Row],[Nombre del Contrato]],Tabla3[],19,FALSE),"#N/A")))</f>
        <v/>
      </c>
      <c r="N708" s="75"/>
      <c r="O708" s="75"/>
      <c r="P708" s="75"/>
      <c r="Q708" s="75"/>
      <c r="R708" s="75"/>
      <c r="S708" s="75"/>
      <c r="T708" s="75"/>
      <c r="U708" s="75"/>
      <c r="V708" s="75"/>
      <c r="W708" s="75"/>
      <c r="X708" s="75"/>
      <c r="Y708" s="75"/>
      <c r="Z708" s="75"/>
      <c r="AA708" s="75"/>
      <c r="AB708" s="75"/>
      <c r="AC708" s="75"/>
      <c r="AD708" s="75" t="str">
        <f>IF(SUM(Tabla1[[#This Row],[Primera Infancia]:[Adulto Mayor]])=0,"",SUM(Tabla1[[#This Row],[Primera Infancia]:[Adulto Mayor]]))</f>
        <v/>
      </c>
      <c r="AE708" s="75"/>
      <c r="AF708" s="75"/>
      <c r="AG708" s="10"/>
      <c r="AH708" s="10"/>
      <c r="AI708" s="88"/>
      <c r="AJ708" s="88"/>
      <c r="AK708" s="88"/>
      <c r="AL708" s="88"/>
      <c r="AM708" s="88"/>
      <c r="AN708" s="75"/>
      <c r="AO708" s="89"/>
      <c r="AP708" s="93"/>
      <c r="AQ708" s="84"/>
    </row>
    <row r="709" spans="2:43" ht="39.950000000000003" customHeight="1" thickTop="1" thickBot="1" x14ac:dyDescent="0.3">
      <c r="B709" s="78"/>
      <c r="C709" s="75"/>
      <c r="D709" s="75"/>
      <c r="E709" s="75"/>
      <c r="F709" s="10" t="str">
        <f>IF(Tabla1[[#This Row],[Nombre del Contrato]]="","",IF(VLOOKUP(Tabla1[[#This Row],[Nombre del Contrato]],Tabla3[],31,FALSE)="","#N/A",IFERROR(VLOOKUP(Tabla1[[#This Row],[Nombre del Contrato]],Tabla3[],31,FALSE),"#N/A")))</f>
        <v/>
      </c>
      <c r="G709" s="10" t="str">
        <f>IF(Tabla1[[#This Row],[Nombre del Contrato]]="","",IF(VLOOKUP(Tabla1[[#This Row],[Nombre del Contrato]],Tabla3[],20,FALSE)="","#N/A",IFERROR(VLOOKUP(Tabla1[[#This Row],[Nombre del Contrato]],Tabla3[],20,FALSE),"#N/A")))</f>
        <v/>
      </c>
      <c r="H709" s="47" t="str">
        <f>IF(Tabla1[[#This Row],[Nombre del Contrato]]="","",IF(VLOOKUP(Tabla1[[#This Row],[Nombre del Contrato]],Tabla3[],22,FALSE)="","#N/A",IFERROR(VLOOKUP(Tabla1[[#This Row],[Nombre del Contrato]],Tabla3[],22,FALSE),"#N/A")))</f>
        <v/>
      </c>
      <c r="I709" s="81"/>
      <c r="J709" s="81"/>
      <c r="K709" s="75"/>
      <c r="L709" s="10" t="str">
        <f>IF(Tabla1[[#This Row],[Nombre del Contrato]]="","",IF(VLOOKUP(Tabla1[[#This Row],[Nombre del Contrato]],Tabla3[],6,FALSE)="","#N/A",IFERROR(VLOOKUP(Tabla1[[#This Row],[Nombre del Contrato]],Tabla3[],6,FALSE),"#N/A")))</f>
        <v/>
      </c>
      <c r="M709" s="55" t="str">
        <f>IF(Tabla1[[#This Row],[Nombre del Contrato]]="","",IF(VLOOKUP(Tabla1[[#This Row],[Nombre del Contrato]],Tabla3[],19,FALSE)="","#N/A",IFERROR(VLOOKUP(Tabla1[[#This Row],[Nombre del Contrato]],Tabla3[],19,FALSE),"#N/A")))</f>
        <v/>
      </c>
      <c r="N709" s="75"/>
      <c r="O709" s="75"/>
      <c r="P709" s="75"/>
      <c r="Q709" s="75"/>
      <c r="R709" s="75"/>
      <c r="S709" s="75"/>
      <c r="T709" s="75"/>
      <c r="U709" s="75"/>
      <c r="V709" s="75"/>
      <c r="W709" s="75"/>
      <c r="X709" s="75"/>
      <c r="Y709" s="75"/>
      <c r="Z709" s="75"/>
      <c r="AA709" s="75"/>
      <c r="AB709" s="75"/>
      <c r="AC709" s="75"/>
      <c r="AD709" s="75" t="str">
        <f>IF(SUM(Tabla1[[#This Row],[Primera Infancia]:[Adulto Mayor]])=0,"",SUM(Tabla1[[#This Row],[Primera Infancia]:[Adulto Mayor]]))</f>
        <v/>
      </c>
      <c r="AE709" s="75"/>
      <c r="AF709" s="75"/>
      <c r="AG709" s="10"/>
      <c r="AH709" s="10"/>
      <c r="AI709" s="88"/>
      <c r="AJ709" s="88"/>
      <c r="AK709" s="88"/>
      <c r="AL709" s="88"/>
      <c r="AM709" s="88"/>
      <c r="AN709" s="75"/>
      <c r="AO709" s="89"/>
      <c r="AP709" s="93"/>
      <c r="AQ709" s="84"/>
    </row>
    <row r="710" spans="2:43" ht="39.950000000000003" customHeight="1" thickTop="1" thickBot="1" x14ac:dyDescent="0.3">
      <c r="B710" s="78"/>
      <c r="C710" s="75"/>
      <c r="D710" s="75"/>
      <c r="E710" s="75"/>
      <c r="F710" s="10" t="str">
        <f>IF(Tabla1[[#This Row],[Nombre del Contrato]]="","",IF(VLOOKUP(Tabla1[[#This Row],[Nombre del Contrato]],Tabla3[],31,FALSE)="","#N/A",IFERROR(VLOOKUP(Tabla1[[#This Row],[Nombre del Contrato]],Tabla3[],31,FALSE),"#N/A")))</f>
        <v/>
      </c>
      <c r="G710" s="10" t="str">
        <f>IF(Tabla1[[#This Row],[Nombre del Contrato]]="","",IF(VLOOKUP(Tabla1[[#This Row],[Nombre del Contrato]],Tabla3[],20,FALSE)="","#N/A",IFERROR(VLOOKUP(Tabla1[[#This Row],[Nombre del Contrato]],Tabla3[],20,FALSE),"#N/A")))</f>
        <v/>
      </c>
      <c r="H710" s="47" t="str">
        <f>IF(Tabla1[[#This Row],[Nombre del Contrato]]="","",IF(VLOOKUP(Tabla1[[#This Row],[Nombre del Contrato]],Tabla3[],22,FALSE)="","#N/A",IFERROR(VLOOKUP(Tabla1[[#This Row],[Nombre del Contrato]],Tabla3[],22,FALSE),"#N/A")))</f>
        <v/>
      </c>
      <c r="I710" s="81"/>
      <c r="J710" s="81"/>
      <c r="K710" s="75"/>
      <c r="L710" s="10" t="str">
        <f>IF(Tabla1[[#This Row],[Nombre del Contrato]]="","",IF(VLOOKUP(Tabla1[[#This Row],[Nombre del Contrato]],Tabla3[],6,FALSE)="","#N/A",IFERROR(VLOOKUP(Tabla1[[#This Row],[Nombre del Contrato]],Tabla3[],6,FALSE),"#N/A")))</f>
        <v/>
      </c>
      <c r="M710" s="55" t="str">
        <f>IF(Tabla1[[#This Row],[Nombre del Contrato]]="","",IF(VLOOKUP(Tabla1[[#This Row],[Nombre del Contrato]],Tabla3[],19,FALSE)="","#N/A",IFERROR(VLOOKUP(Tabla1[[#This Row],[Nombre del Contrato]],Tabla3[],19,FALSE),"#N/A")))</f>
        <v/>
      </c>
      <c r="N710" s="75"/>
      <c r="O710" s="75"/>
      <c r="P710" s="75"/>
      <c r="Q710" s="75"/>
      <c r="R710" s="75"/>
      <c r="S710" s="75"/>
      <c r="T710" s="75"/>
      <c r="U710" s="75"/>
      <c r="V710" s="75"/>
      <c r="W710" s="75"/>
      <c r="X710" s="75"/>
      <c r="Y710" s="75"/>
      <c r="Z710" s="75"/>
      <c r="AA710" s="75"/>
      <c r="AB710" s="75"/>
      <c r="AC710" s="75"/>
      <c r="AD710" s="75" t="str">
        <f>IF(SUM(Tabla1[[#This Row],[Primera Infancia]:[Adulto Mayor]])=0,"",SUM(Tabla1[[#This Row],[Primera Infancia]:[Adulto Mayor]]))</f>
        <v/>
      </c>
      <c r="AE710" s="75"/>
      <c r="AF710" s="75"/>
      <c r="AG710" s="10"/>
      <c r="AH710" s="10"/>
      <c r="AI710" s="88"/>
      <c r="AJ710" s="88"/>
      <c r="AK710" s="88"/>
      <c r="AL710" s="88"/>
      <c r="AM710" s="88"/>
      <c r="AN710" s="75"/>
      <c r="AO710" s="89"/>
      <c r="AP710" s="93"/>
      <c r="AQ710" s="84"/>
    </row>
    <row r="711" spans="2:43" ht="39.950000000000003" customHeight="1" thickTop="1" thickBot="1" x14ac:dyDescent="0.3">
      <c r="B711" s="78"/>
      <c r="C711" s="75"/>
      <c r="D711" s="75"/>
      <c r="E711" s="75"/>
      <c r="F711" s="10" t="str">
        <f>IF(Tabla1[[#This Row],[Nombre del Contrato]]="","",IF(VLOOKUP(Tabla1[[#This Row],[Nombre del Contrato]],Tabla3[],31,FALSE)="","#N/A",IFERROR(VLOOKUP(Tabla1[[#This Row],[Nombre del Contrato]],Tabla3[],31,FALSE),"#N/A")))</f>
        <v/>
      </c>
      <c r="G711" s="10" t="str">
        <f>IF(Tabla1[[#This Row],[Nombre del Contrato]]="","",IF(VLOOKUP(Tabla1[[#This Row],[Nombre del Contrato]],Tabla3[],20,FALSE)="","#N/A",IFERROR(VLOOKUP(Tabla1[[#This Row],[Nombre del Contrato]],Tabla3[],20,FALSE),"#N/A")))</f>
        <v/>
      </c>
      <c r="H711" s="47" t="str">
        <f>IF(Tabla1[[#This Row],[Nombre del Contrato]]="","",IF(VLOOKUP(Tabla1[[#This Row],[Nombre del Contrato]],Tabla3[],22,FALSE)="","#N/A",IFERROR(VLOOKUP(Tabla1[[#This Row],[Nombre del Contrato]],Tabla3[],22,FALSE),"#N/A")))</f>
        <v/>
      </c>
      <c r="I711" s="81"/>
      <c r="J711" s="81"/>
      <c r="K711" s="75"/>
      <c r="L711" s="10" t="str">
        <f>IF(Tabla1[[#This Row],[Nombre del Contrato]]="","",IF(VLOOKUP(Tabla1[[#This Row],[Nombre del Contrato]],Tabla3[],6,FALSE)="","#N/A",IFERROR(VLOOKUP(Tabla1[[#This Row],[Nombre del Contrato]],Tabla3[],6,FALSE),"#N/A")))</f>
        <v/>
      </c>
      <c r="M711" s="55" t="str">
        <f>IF(Tabla1[[#This Row],[Nombre del Contrato]]="","",IF(VLOOKUP(Tabla1[[#This Row],[Nombre del Contrato]],Tabla3[],19,FALSE)="","#N/A",IFERROR(VLOOKUP(Tabla1[[#This Row],[Nombre del Contrato]],Tabla3[],19,FALSE),"#N/A")))</f>
        <v/>
      </c>
      <c r="N711" s="75"/>
      <c r="O711" s="75"/>
      <c r="P711" s="75"/>
      <c r="Q711" s="75"/>
      <c r="R711" s="75"/>
      <c r="S711" s="75"/>
      <c r="T711" s="75"/>
      <c r="U711" s="75"/>
      <c r="V711" s="75"/>
      <c r="W711" s="75"/>
      <c r="X711" s="75"/>
      <c r="Y711" s="75"/>
      <c r="Z711" s="75"/>
      <c r="AA711" s="75"/>
      <c r="AB711" s="75"/>
      <c r="AC711" s="75"/>
      <c r="AD711" s="75" t="str">
        <f>IF(SUM(Tabla1[[#This Row],[Primera Infancia]:[Adulto Mayor]])=0,"",SUM(Tabla1[[#This Row],[Primera Infancia]:[Adulto Mayor]]))</f>
        <v/>
      </c>
      <c r="AE711" s="75"/>
      <c r="AF711" s="75"/>
      <c r="AG711" s="10"/>
      <c r="AH711" s="10"/>
      <c r="AI711" s="88"/>
      <c r="AJ711" s="88"/>
      <c r="AK711" s="88"/>
      <c r="AL711" s="88"/>
      <c r="AM711" s="88"/>
      <c r="AN711" s="75"/>
      <c r="AO711" s="89"/>
      <c r="AP711" s="93"/>
      <c r="AQ711" s="84"/>
    </row>
    <row r="712" spans="2:43" ht="39.950000000000003" customHeight="1" thickTop="1" thickBot="1" x14ac:dyDescent="0.3">
      <c r="B712" s="78"/>
      <c r="C712" s="75"/>
      <c r="D712" s="75"/>
      <c r="E712" s="75"/>
      <c r="F712" s="10" t="str">
        <f>IF(Tabla1[[#This Row],[Nombre del Contrato]]="","",IF(VLOOKUP(Tabla1[[#This Row],[Nombre del Contrato]],Tabla3[],31,FALSE)="","#N/A",IFERROR(VLOOKUP(Tabla1[[#This Row],[Nombre del Contrato]],Tabla3[],31,FALSE),"#N/A")))</f>
        <v/>
      </c>
      <c r="G712" s="10" t="str">
        <f>IF(Tabla1[[#This Row],[Nombre del Contrato]]="","",IF(VLOOKUP(Tabla1[[#This Row],[Nombre del Contrato]],Tabla3[],20,FALSE)="","#N/A",IFERROR(VLOOKUP(Tabla1[[#This Row],[Nombre del Contrato]],Tabla3[],20,FALSE),"#N/A")))</f>
        <v/>
      </c>
      <c r="H712" s="47" t="str">
        <f>IF(Tabla1[[#This Row],[Nombre del Contrato]]="","",IF(VLOOKUP(Tabla1[[#This Row],[Nombre del Contrato]],Tabla3[],22,FALSE)="","#N/A",IFERROR(VLOOKUP(Tabla1[[#This Row],[Nombre del Contrato]],Tabla3[],22,FALSE),"#N/A")))</f>
        <v/>
      </c>
      <c r="I712" s="81"/>
      <c r="J712" s="81"/>
      <c r="K712" s="75"/>
      <c r="L712" s="10" t="str">
        <f>IF(Tabla1[[#This Row],[Nombre del Contrato]]="","",IF(VLOOKUP(Tabla1[[#This Row],[Nombre del Contrato]],Tabla3[],6,FALSE)="","#N/A",IFERROR(VLOOKUP(Tabla1[[#This Row],[Nombre del Contrato]],Tabla3[],6,FALSE),"#N/A")))</f>
        <v/>
      </c>
      <c r="M712" s="55" t="str">
        <f>IF(Tabla1[[#This Row],[Nombre del Contrato]]="","",IF(VLOOKUP(Tabla1[[#This Row],[Nombre del Contrato]],Tabla3[],19,FALSE)="","#N/A",IFERROR(VLOOKUP(Tabla1[[#This Row],[Nombre del Contrato]],Tabla3[],19,FALSE),"#N/A")))</f>
        <v/>
      </c>
      <c r="N712" s="75"/>
      <c r="O712" s="75"/>
      <c r="P712" s="75"/>
      <c r="Q712" s="75"/>
      <c r="R712" s="75"/>
      <c r="S712" s="75"/>
      <c r="T712" s="75"/>
      <c r="U712" s="75"/>
      <c r="V712" s="75"/>
      <c r="W712" s="75"/>
      <c r="X712" s="75"/>
      <c r="Y712" s="75"/>
      <c r="Z712" s="75"/>
      <c r="AA712" s="75"/>
      <c r="AB712" s="75"/>
      <c r="AC712" s="75"/>
      <c r="AD712" s="75" t="str">
        <f>IF(SUM(Tabla1[[#This Row],[Primera Infancia]:[Adulto Mayor]])=0,"",SUM(Tabla1[[#This Row],[Primera Infancia]:[Adulto Mayor]]))</f>
        <v/>
      </c>
      <c r="AE712" s="75"/>
      <c r="AF712" s="75"/>
      <c r="AG712" s="10"/>
      <c r="AH712" s="10"/>
      <c r="AI712" s="88"/>
      <c r="AJ712" s="88"/>
      <c r="AK712" s="88"/>
      <c r="AL712" s="88"/>
      <c r="AM712" s="88"/>
      <c r="AN712" s="75"/>
      <c r="AO712" s="89"/>
      <c r="AP712" s="93"/>
      <c r="AQ712" s="84"/>
    </row>
    <row r="713" spans="2:43" ht="39.950000000000003" customHeight="1" thickTop="1" thickBot="1" x14ac:dyDescent="0.3">
      <c r="B713" s="78"/>
      <c r="C713" s="75"/>
      <c r="D713" s="75"/>
      <c r="E713" s="75"/>
      <c r="F713" s="10" t="str">
        <f>IF(Tabla1[[#This Row],[Nombre del Contrato]]="","",IF(VLOOKUP(Tabla1[[#This Row],[Nombre del Contrato]],Tabla3[],31,FALSE)="","#N/A",IFERROR(VLOOKUP(Tabla1[[#This Row],[Nombre del Contrato]],Tabla3[],31,FALSE),"#N/A")))</f>
        <v/>
      </c>
      <c r="G713" s="10" t="str">
        <f>IF(Tabla1[[#This Row],[Nombre del Contrato]]="","",IF(VLOOKUP(Tabla1[[#This Row],[Nombre del Contrato]],Tabla3[],20,FALSE)="","#N/A",IFERROR(VLOOKUP(Tabla1[[#This Row],[Nombre del Contrato]],Tabla3[],20,FALSE),"#N/A")))</f>
        <v/>
      </c>
      <c r="H713" s="47" t="str">
        <f>IF(Tabla1[[#This Row],[Nombre del Contrato]]="","",IF(VLOOKUP(Tabla1[[#This Row],[Nombre del Contrato]],Tabla3[],22,FALSE)="","#N/A",IFERROR(VLOOKUP(Tabla1[[#This Row],[Nombre del Contrato]],Tabla3[],22,FALSE),"#N/A")))</f>
        <v/>
      </c>
      <c r="I713" s="81"/>
      <c r="J713" s="81"/>
      <c r="K713" s="75"/>
      <c r="L713" s="10" t="str">
        <f>IF(Tabla1[[#This Row],[Nombre del Contrato]]="","",IF(VLOOKUP(Tabla1[[#This Row],[Nombre del Contrato]],Tabla3[],6,FALSE)="","#N/A",IFERROR(VLOOKUP(Tabla1[[#This Row],[Nombre del Contrato]],Tabla3[],6,FALSE),"#N/A")))</f>
        <v/>
      </c>
      <c r="M713" s="55" t="str">
        <f>IF(Tabla1[[#This Row],[Nombre del Contrato]]="","",IF(VLOOKUP(Tabla1[[#This Row],[Nombre del Contrato]],Tabla3[],19,FALSE)="","#N/A",IFERROR(VLOOKUP(Tabla1[[#This Row],[Nombre del Contrato]],Tabla3[],19,FALSE),"#N/A")))</f>
        <v/>
      </c>
      <c r="N713" s="75"/>
      <c r="O713" s="75"/>
      <c r="P713" s="75"/>
      <c r="Q713" s="75"/>
      <c r="R713" s="75"/>
      <c r="S713" s="75"/>
      <c r="T713" s="75"/>
      <c r="U713" s="75"/>
      <c r="V713" s="75"/>
      <c r="W713" s="75"/>
      <c r="X713" s="75"/>
      <c r="Y713" s="75"/>
      <c r="Z713" s="75"/>
      <c r="AA713" s="75"/>
      <c r="AB713" s="75"/>
      <c r="AC713" s="75"/>
      <c r="AD713" s="75" t="str">
        <f>IF(SUM(Tabla1[[#This Row],[Primera Infancia]:[Adulto Mayor]])=0,"",SUM(Tabla1[[#This Row],[Primera Infancia]:[Adulto Mayor]]))</f>
        <v/>
      </c>
      <c r="AE713" s="75"/>
      <c r="AF713" s="75"/>
      <c r="AG713" s="10"/>
      <c r="AH713" s="10"/>
      <c r="AI713" s="88"/>
      <c r="AJ713" s="88"/>
      <c r="AK713" s="88"/>
      <c r="AL713" s="88"/>
      <c r="AM713" s="88"/>
      <c r="AN713" s="75"/>
      <c r="AO713" s="89"/>
      <c r="AP713" s="93"/>
      <c r="AQ713" s="84"/>
    </row>
    <row r="714" spans="2:43" ht="39.950000000000003" customHeight="1" thickTop="1" thickBot="1" x14ac:dyDescent="0.3">
      <c r="B714" s="78"/>
      <c r="C714" s="75"/>
      <c r="D714" s="75"/>
      <c r="E714" s="75"/>
      <c r="F714" s="10" t="str">
        <f>IF(Tabla1[[#This Row],[Nombre del Contrato]]="","",IF(VLOOKUP(Tabla1[[#This Row],[Nombre del Contrato]],Tabla3[],31,FALSE)="","#N/A",IFERROR(VLOOKUP(Tabla1[[#This Row],[Nombre del Contrato]],Tabla3[],31,FALSE),"#N/A")))</f>
        <v/>
      </c>
      <c r="G714" s="10" t="str">
        <f>IF(Tabla1[[#This Row],[Nombre del Contrato]]="","",IF(VLOOKUP(Tabla1[[#This Row],[Nombre del Contrato]],Tabla3[],20,FALSE)="","#N/A",IFERROR(VLOOKUP(Tabla1[[#This Row],[Nombre del Contrato]],Tabla3[],20,FALSE),"#N/A")))</f>
        <v/>
      </c>
      <c r="H714" s="47" t="str">
        <f>IF(Tabla1[[#This Row],[Nombre del Contrato]]="","",IF(VLOOKUP(Tabla1[[#This Row],[Nombre del Contrato]],Tabla3[],22,FALSE)="","#N/A",IFERROR(VLOOKUP(Tabla1[[#This Row],[Nombre del Contrato]],Tabla3[],22,FALSE),"#N/A")))</f>
        <v/>
      </c>
      <c r="I714" s="81"/>
      <c r="J714" s="81"/>
      <c r="K714" s="75"/>
      <c r="L714" s="10" t="str">
        <f>IF(Tabla1[[#This Row],[Nombre del Contrato]]="","",IF(VLOOKUP(Tabla1[[#This Row],[Nombre del Contrato]],Tabla3[],6,FALSE)="","#N/A",IFERROR(VLOOKUP(Tabla1[[#This Row],[Nombre del Contrato]],Tabla3[],6,FALSE),"#N/A")))</f>
        <v/>
      </c>
      <c r="M714" s="55" t="str">
        <f>IF(Tabla1[[#This Row],[Nombre del Contrato]]="","",IF(VLOOKUP(Tabla1[[#This Row],[Nombre del Contrato]],Tabla3[],19,FALSE)="","#N/A",IFERROR(VLOOKUP(Tabla1[[#This Row],[Nombre del Contrato]],Tabla3[],19,FALSE),"#N/A")))</f>
        <v/>
      </c>
      <c r="N714" s="75"/>
      <c r="O714" s="75"/>
      <c r="P714" s="75"/>
      <c r="Q714" s="75"/>
      <c r="R714" s="75"/>
      <c r="S714" s="75"/>
      <c r="T714" s="75"/>
      <c r="U714" s="75"/>
      <c r="V714" s="75"/>
      <c r="W714" s="75"/>
      <c r="X714" s="75"/>
      <c r="Y714" s="75"/>
      <c r="Z714" s="75"/>
      <c r="AA714" s="75"/>
      <c r="AB714" s="75"/>
      <c r="AC714" s="75"/>
      <c r="AD714" s="75" t="str">
        <f>IF(SUM(Tabla1[[#This Row],[Primera Infancia]:[Adulto Mayor]])=0,"",SUM(Tabla1[[#This Row],[Primera Infancia]:[Adulto Mayor]]))</f>
        <v/>
      </c>
      <c r="AE714" s="75"/>
      <c r="AF714" s="75"/>
      <c r="AG714" s="10"/>
      <c r="AH714" s="10"/>
      <c r="AI714" s="88"/>
      <c r="AJ714" s="88"/>
      <c r="AK714" s="88"/>
      <c r="AL714" s="88"/>
      <c r="AM714" s="88"/>
      <c r="AN714" s="75"/>
      <c r="AO714" s="89"/>
      <c r="AP714" s="93"/>
      <c r="AQ714" s="84"/>
    </row>
    <row r="715" spans="2:43" ht="39.950000000000003" customHeight="1" thickTop="1" thickBot="1" x14ac:dyDescent="0.3">
      <c r="B715" s="78"/>
      <c r="C715" s="75"/>
      <c r="D715" s="75"/>
      <c r="E715" s="75"/>
      <c r="F715" s="10" t="str">
        <f>IF(Tabla1[[#This Row],[Nombre del Contrato]]="","",IF(VLOOKUP(Tabla1[[#This Row],[Nombre del Contrato]],Tabla3[],31,FALSE)="","#N/A",IFERROR(VLOOKUP(Tabla1[[#This Row],[Nombre del Contrato]],Tabla3[],31,FALSE),"#N/A")))</f>
        <v/>
      </c>
      <c r="G715" s="10" t="str">
        <f>IF(Tabla1[[#This Row],[Nombre del Contrato]]="","",IF(VLOOKUP(Tabla1[[#This Row],[Nombre del Contrato]],Tabla3[],20,FALSE)="","#N/A",IFERROR(VLOOKUP(Tabla1[[#This Row],[Nombre del Contrato]],Tabla3[],20,FALSE),"#N/A")))</f>
        <v/>
      </c>
      <c r="H715" s="47" t="str">
        <f>IF(Tabla1[[#This Row],[Nombre del Contrato]]="","",IF(VLOOKUP(Tabla1[[#This Row],[Nombre del Contrato]],Tabla3[],22,FALSE)="","#N/A",IFERROR(VLOOKUP(Tabla1[[#This Row],[Nombre del Contrato]],Tabla3[],22,FALSE),"#N/A")))</f>
        <v/>
      </c>
      <c r="I715" s="81"/>
      <c r="J715" s="81"/>
      <c r="K715" s="75"/>
      <c r="L715" s="10" t="str">
        <f>IF(Tabla1[[#This Row],[Nombre del Contrato]]="","",IF(VLOOKUP(Tabla1[[#This Row],[Nombre del Contrato]],Tabla3[],6,FALSE)="","#N/A",IFERROR(VLOOKUP(Tabla1[[#This Row],[Nombre del Contrato]],Tabla3[],6,FALSE),"#N/A")))</f>
        <v/>
      </c>
      <c r="M715" s="55" t="str">
        <f>IF(Tabla1[[#This Row],[Nombre del Contrato]]="","",IF(VLOOKUP(Tabla1[[#This Row],[Nombre del Contrato]],Tabla3[],19,FALSE)="","#N/A",IFERROR(VLOOKUP(Tabla1[[#This Row],[Nombre del Contrato]],Tabla3[],19,FALSE),"#N/A")))</f>
        <v/>
      </c>
      <c r="N715" s="75"/>
      <c r="O715" s="75"/>
      <c r="P715" s="75"/>
      <c r="Q715" s="75"/>
      <c r="R715" s="75"/>
      <c r="S715" s="75"/>
      <c r="T715" s="75"/>
      <c r="U715" s="75"/>
      <c r="V715" s="75"/>
      <c r="W715" s="75"/>
      <c r="X715" s="75"/>
      <c r="Y715" s="75"/>
      <c r="Z715" s="75"/>
      <c r="AA715" s="75"/>
      <c r="AB715" s="75"/>
      <c r="AC715" s="75"/>
      <c r="AD715" s="75" t="str">
        <f>IF(SUM(Tabla1[[#This Row],[Primera Infancia]:[Adulto Mayor]])=0,"",SUM(Tabla1[[#This Row],[Primera Infancia]:[Adulto Mayor]]))</f>
        <v/>
      </c>
      <c r="AE715" s="75"/>
      <c r="AF715" s="75"/>
      <c r="AG715" s="10"/>
      <c r="AH715" s="10"/>
      <c r="AI715" s="88"/>
      <c r="AJ715" s="88"/>
      <c r="AK715" s="88"/>
      <c r="AL715" s="88"/>
      <c r="AM715" s="88"/>
      <c r="AN715" s="75"/>
      <c r="AO715" s="89"/>
      <c r="AP715" s="93"/>
      <c r="AQ715" s="84"/>
    </row>
    <row r="716" spans="2:43" ht="39.950000000000003" customHeight="1" thickTop="1" thickBot="1" x14ac:dyDescent="0.3">
      <c r="B716" s="78"/>
      <c r="C716" s="75"/>
      <c r="D716" s="75"/>
      <c r="E716" s="75"/>
      <c r="F716" s="10" t="str">
        <f>IF(Tabla1[[#This Row],[Nombre del Contrato]]="","",IF(VLOOKUP(Tabla1[[#This Row],[Nombre del Contrato]],Tabla3[],31,FALSE)="","#N/A",IFERROR(VLOOKUP(Tabla1[[#This Row],[Nombre del Contrato]],Tabla3[],31,FALSE),"#N/A")))</f>
        <v/>
      </c>
      <c r="G716" s="10" t="str">
        <f>IF(Tabla1[[#This Row],[Nombre del Contrato]]="","",IF(VLOOKUP(Tabla1[[#This Row],[Nombre del Contrato]],Tabla3[],20,FALSE)="","#N/A",IFERROR(VLOOKUP(Tabla1[[#This Row],[Nombre del Contrato]],Tabla3[],20,FALSE),"#N/A")))</f>
        <v/>
      </c>
      <c r="H716" s="47" t="str">
        <f>IF(Tabla1[[#This Row],[Nombre del Contrato]]="","",IF(VLOOKUP(Tabla1[[#This Row],[Nombre del Contrato]],Tabla3[],22,FALSE)="","#N/A",IFERROR(VLOOKUP(Tabla1[[#This Row],[Nombre del Contrato]],Tabla3[],22,FALSE),"#N/A")))</f>
        <v/>
      </c>
      <c r="I716" s="81"/>
      <c r="J716" s="81"/>
      <c r="K716" s="75"/>
      <c r="L716" s="10" t="str">
        <f>IF(Tabla1[[#This Row],[Nombre del Contrato]]="","",IF(VLOOKUP(Tabla1[[#This Row],[Nombre del Contrato]],Tabla3[],6,FALSE)="","#N/A",IFERROR(VLOOKUP(Tabla1[[#This Row],[Nombre del Contrato]],Tabla3[],6,FALSE),"#N/A")))</f>
        <v/>
      </c>
      <c r="M716" s="55" t="str">
        <f>IF(Tabla1[[#This Row],[Nombre del Contrato]]="","",IF(VLOOKUP(Tabla1[[#This Row],[Nombre del Contrato]],Tabla3[],19,FALSE)="","#N/A",IFERROR(VLOOKUP(Tabla1[[#This Row],[Nombre del Contrato]],Tabla3[],19,FALSE),"#N/A")))</f>
        <v/>
      </c>
      <c r="N716" s="75"/>
      <c r="O716" s="75"/>
      <c r="P716" s="75"/>
      <c r="Q716" s="75"/>
      <c r="R716" s="75"/>
      <c r="S716" s="75"/>
      <c r="T716" s="75"/>
      <c r="U716" s="75"/>
      <c r="V716" s="75"/>
      <c r="W716" s="75"/>
      <c r="X716" s="75"/>
      <c r="Y716" s="75"/>
      <c r="Z716" s="75"/>
      <c r="AA716" s="75"/>
      <c r="AB716" s="75"/>
      <c r="AC716" s="75"/>
      <c r="AD716" s="75" t="str">
        <f>IF(SUM(Tabla1[[#This Row],[Primera Infancia]:[Adulto Mayor]])=0,"",SUM(Tabla1[[#This Row],[Primera Infancia]:[Adulto Mayor]]))</f>
        <v/>
      </c>
      <c r="AE716" s="75"/>
      <c r="AF716" s="75"/>
      <c r="AG716" s="10"/>
      <c r="AH716" s="10"/>
      <c r="AI716" s="88"/>
      <c r="AJ716" s="88"/>
      <c r="AK716" s="88"/>
      <c r="AL716" s="88"/>
      <c r="AM716" s="88"/>
      <c r="AN716" s="75"/>
      <c r="AO716" s="89"/>
      <c r="AP716" s="93"/>
      <c r="AQ716" s="84"/>
    </row>
    <row r="717" spans="2:43" ht="39.950000000000003" customHeight="1" thickTop="1" thickBot="1" x14ac:dyDescent="0.3">
      <c r="B717" s="78"/>
      <c r="C717" s="75"/>
      <c r="D717" s="75"/>
      <c r="E717" s="75"/>
      <c r="F717" s="10" t="str">
        <f>IF(Tabla1[[#This Row],[Nombre del Contrato]]="","",IF(VLOOKUP(Tabla1[[#This Row],[Nombre del Contrato]],Tabla3[],31,FALSE)="","#N/A",IFERROR(VLOOKUP(Tabla1[[#This Row],[Nombre del Contrato]],Tabla3[],31,FALSE),"#N/A")))</f>
        <v/>
      </c>
      <c r="G717" s="10" t="str">
        <f>IF(Tabla1[[#This Row],[Nombre del Contrato]]="","",IF(VLOOKUP(Tabla1[[#This Row],[Nombre del Contrato]],Tabla3[],20,FALSE)="","#N/A",IFERROR(VLOOKUP(Tabla1[[#This Row],[Nombre del Contrato]],Tabla3[],20,FALSE),"#N/A")))</f>
        <v/>
      </c>
      <c r="H717" s="47" t="str">
        <f>IF(Tabla1[[#This Row],[Nombre del Contrato]]="","",IF(VLOOKUP(Tabla1[[#This Row],[Nombre del Contrato]],Tabla3[],22,FALSE)="","#N/A",IFERROR(VLOOKUP(Tabla1[[#This Row],[Nombre del Contrato]],Tabla3[],22,FALSE),"#N/A")))</f>
        <v/>
      </c>
      <c r="I717" s="81"/>
      <c r="J717" s="81"/>
      <c r="K717" s="75"/>
      <c r="L717" s="10" t="str">
        <f>IF(Tabla1[[#This Row],[Nombre del Contrato]]="","",IF(VLOOKUP(Tabla1[[#This Row],[Nombre del Contrato]],Tabla3[],6,FALSE)="","#N/A",IFERROR(VLOOKUP(Tabla1[[#This Row],[Nombre del Contrato]],Tabla3[],6,FALSE),"#N/A")))</f>
        <v/>
      </c>
      <c r="M717" s="55" t="str">
        <f>IF(Tabla1[[#This Row],[Nombre del Contrato]]="","",IF(VLOOKUP(Tabla1[[#This Row],[Nombre del Contrato]],Tabla3[],19,FALSE)="","#N/A",IFERROR(VLOOKUP(Tabla1[[#This Row],[Nombre del Contrato]],Tabla3[],19,FALSE),"#N/A")))</f>
        <v/>
      </c>
      <c r="N717" s="75"/>
      <c r="O717" s="75"/>
      <c r="P717" s="75"/>
      <c r="Q717" s="75"/>
      <c r="R717" s="75"/>
      <c r="S717" s="75"/>
      <c r="T717" s="75"/>
      <c r="U717" s="75"/>
      <c r="V717" s="75"/>
      <c r="W717" s="75"/>
      <c r="X717" s="75"/>
      <c r="Y717" s="75"/>
      <c r="Z717" s="75"/>
      <c r="AA717" s="75"/>
      <c r="AB717" s="75"/>
      <c r="AC717" s="75"/>
      <c r="AD717" s="75" t="str">
        <f>IF(SUM(Tabla1[[#This Row],[Primera Infancia]:[Adulto Mayor]])=0,"",SUM(Tabla1[[#This Row],[Primera Infancia]:[Adulto Mayor]]))</f>
        <v/>
      </c>
      <c r="AE717" s="75"/>
      <c r="AF717" s="75"/>
      <c r="AG717" s="10"/>
      <c r="AH717" s="10"/>
      <c r="AI717" s="88"/>
      <c r="AJ717" s="88"/>
      <c r="AK717" s="88"/>
      <c r="AL717" s="88"/>
      <c r="AM717" s="88"/>
      <c r="AN717" s="75"/>
      <c r="AO717" s="89"/>
      <c r="AP717" s="93"/>
      <c r="AQ717" s="84"/>
    </row>
    <row r="718" spans="2:43" ht="39.950000000000003" customHeight="1" thickTop="1" thickBot="1" x14ac:dyDescent="0.3">
      <c r="B718" s="78"/>
      <c r="C718" s="75"/>
      <c r="D718" s="75"/>
      <c r="E718" s="75"/>
      <c r="F718" s="10" t="str">
        <f>IF(Tabla1[[#This Row],[Nombre del Contrato]]="","",IF(VLOOKUP(Tabla1[[#This Row],[Nombre del Contrato]],Tabla3[],31,FALSE)="","#N/A",IFERROR(VLOOKUP(Tabla1[[#This Row],[Nombre del Contrato]],Tabla3[],31,FALSE),"#N/A")))</f>
        <v/>
      </c>
      <c r="G718" s="10" t="str">
        <f>IF(Tabla1[[#This Row],[Nombre del Contrato]]="","",IF(VLOOKUP(Tabla1[[#This Row],[Nombre del Contrato]],Tabla3[],20,FALSE)="","#N/A",IFERROR(VLOOKUP(Tabla1[[#This Row],[Nombre del Contrato]],Tabla3[],20,FALSE),"#N/A")))</f>
        <v/>
      </c>
      <c r="H718" s="47" t="str">
        <f>IF(Tabla1[[#This Row],[Nombre del Contrato]]="","",IF(VLOOKUP(Tabla1[[#This Row],[Nombre del Contrato]],Tabla3[],22,FALSE)="","#N/A",IFERROR(VLOOKUP(Tabla1[[#This Row],[Nombre del Contrato]],Tabla3[],22,FALSE),"#N/A")))</f>
        <v/>
      </c>
      <c r="I718" s="81"/>
      <c r="J718" s="81"/>
      <c r="K718" s="75"/>
      <c r="L718" s="10" t="str">
        <f>IF(Tabla1[[#This Row],[Nombre del Contrato]]="","",IF(VLOOKUP(Tabla1[[#This Row],[Nombre del Contrato]],Tabla3[],6,FALSE)="","#N/A",IFERROR(VLOOKUP(Tabla1[[#This Row],[Nombre del Contrato]],Tabla3[],6,FALSE),"#N/A")))</f>
        <v/>
      </c>
      <c r="M718" s="55" t="str">
        <f>IF(Tabla1[[#This Row],[Nombre del Contrato]]="","",IF(VLOOKUP(Tabla1[[#This Row],[Nombre del Contrato]],Tabla3[],19,FALSE)="","#N/A",IFERROR(VLOOKUP(Tabla1[[#This Row],[Nombre del Contrato]],Tabla3[],19,FALSE),"#N/A")))</f>
        <v/>
      </c>
      <c r="N718" s="75"/>
      <c r="O718" s="75"/>
      <c r="P718" s="75"/>
      <c r="Q718" s="75"/>
      <c r="R718" s="75"/>
      <c r="S718" s="75"/>
      <c r="T718" s="75"/>
      <c r="U718" s="75"/>
      <c r="V718" s="75"/>
      <c r="W718" s="75"/>
      <c r="X718" s="75"/>
      <c r="Y718" s="75"/>
      <c r="Z718" s="75"/>
      <c r="AA718" s="75"/>
      <c r="AB718" s="75"/>
      <c r="AC718" s="75"/>
      <c r="AD718" s="75" t="str">
        <f>IF(SUM(Tabla1[[#This Row],[Primera Infancia]:[Adulto Mayor]])=0,"",SUM(Tabla1[[#This Row],[Primera Infancia]:[Adulto Mayor]]))</f>
        <v/>
      </c>
      <c r="AE718" s="75"/>
      <c r="AF718" s="75"/>
      <c r="AG718" s="10"/>
      <c r="AH718" s="10"/>
      <c r="AI718" s="88"/>
      <c r="AJ718" s="88"/>
      <c r="AK718" s="88"/>
      <c r="AL718" s="88"/>
      <c r="AM718" s="88"/>
      <c r="AN718" s="75"/>
      <c r="AO718" s="89"/>
      <c r="AP718" s="93"/>
      <c r="AQ718" s="84"/>
    </row>
    <row r="719" spans="2:43" ht="39.950000000000003" customHeight="1" thickTop="1" thickBot="1" x14ac:dyDescent="0.3">
      <c r="B719" s="78"/>
      <c r="C719" s="75"/>
      <c r="D719" s="75"/>
      <c r="E719" s="75"/>
      <c r="F719" s="10" t="str">
        <f>IF(Tabla1[[#This Row],[Nombre del Contrato]]="","",IF(VLOOKUP(Tabla1[[#This Row],[Nombre del Contrato]],Tabla3[],31,FALSE)="","#N/A",IFERROR(VLOOKUP(Tabla1[[#This Row],[Nombre del Contrato]],Tabla3[],31,FALSE),"#N/A")))</f>
        <v/>
      </c>
      <c r="G719" s="10" t="str">
        <f>IF(Tabla1[[#This Row],[Nombre del Contrato]]="","",IF(VLOOKUP(Tabla1[[#This Row],[Nombre del Contrato]],Tabla3[],20,FALSE)="","#N/A",IFERROR(VLOOKUP(Tabla1[[#This Row],[Nombre del Contrato]],Tabla3[],20,FALSE),"#N/A")))</f>
        <v/>
      </c>
      <c r="H719" s="47" t="str">
        <f>IF(Tabla1[[#This Row],[Nombre del Contrato]]="","",IF(VLOOKUP(Tabla1[[#This Row],[Nombre del Contrato]],Tabla3[],22,FALSE)="","#N/A",IFERROR(VLOOKUP(Tabla1[[#This Row],[Nombre del Contrato]],Tabla3[],22,FALSE),"#N/A")))</f>
        <v/>
      </c>
      <c r="I719" s="81"/>
      <c r="J719" s="81"/>
      <c r="K719" s="75"/>
      <c r="L719" s="10" t="str">
        <f>IF(Tabla1[[#This Row],[Nombre del Contrato]]="","",IF(VLOOKUP(Tabla1[[#This Row],[Nombre del Contrato]],Tabla3[],6,FALSE)="","#N/A",IFERROR(VLOOKUP(Tabla1[[#This Row],[Nombre del Contrato]],Tabla3[],6,FALSE),"#N/A")))</f>
        <v/>
      </c>
      <c r="M719" s="55" t="str">
        <f>IF(Tabla1[[#This Row],[Nombre del Contrato]]="","",IF(VLOOKUP(Tabla1[[#This Row],[Nombre del Contrato]],Tabla3[],19,FALSE)="","#N/A",IFERROR(VLOOKUP(Tabla1[[#This Row],[Nombre del Contrato]],Tabla3[],19,FALSE),"#N/A")))</f>
        <v/>
      </c>
      <c r="N719" s="75"/>
      <c r="O719" s="75"/>
      <c r="P719" s="75"/>
      <c r="Q719" s="75"/>
      <c r="R719" s="75"/>
      <c r="S719" s="75"/>
      <c r="T719" s="75"/>
      <c r="U719" s="75"/>
      <c r="V719" s="75"/>
      <c r="W719" s="75"/>
      <c r="X719" s="75"/>
      <c r="Y719" s="75"/>
      <c r="Z719" s="75"/>
      <c r="AA719" s="75"/>
      <c r="AB719" s="75"/>
      <c r="AC719" s="75"/>
      <c r="AD719" s="75" t="str">
        <f>IF(SUM(Tabla1[[#This Row],[Primera Infancia]:[Adulto Mayor]])=0,"",SUM(Tabla1[[#This Row],[Primera Infancia]:[Adulto Mayor]]))</f>
        <v/>
      </c>
      <c r="AE719" s="75"/>
      <c r="AF719" s="75"/>
      <c r="AG719" s="10"/>
      <c r="AH719" s="10"/>
      <c r="AI719" s="88"/>
      <c r="AJ719" s="88"/>
      <c r="AK719" s="88"/>
      <c r="AL719" s="88"/>
      <c r="AM719" s="88"/>
      <c r="AN719" s="75"/>
      <c r="AO719" s="89"/>
      <c r="AP719" s="93"/>
      <c r="AQ719" s="84"/>
    </row>
    <row r="720" spans="2:43" ht="39.950000000000003" customHeight="1" thickTop="1" thickBot="1" x14ac:dyDescent="0.3">
      <c r="B720" s="78"/>
      <c r="C720" s="75"/>
      <c r="D720" s="75"/>
      <c r="E720" s="75"/>
      <c r="F720" s="10" t="str">
        <f>IF(Tabla1[[#This Row],[Nombre del Contrato]]="","",IF(VLOOKUP(Tabla1[[#This Row],[Nombre del Contrato]],Tabla3[],31,FALSE)="","#N/A",IFERROR(VLOOKUP(Tabla1[[#This Row],[Nombre del Contrato]],Tabla3[],31,FALSE),"#N/A")))</f>
        <v/>
      </c>
      <c r="G720" s="10" t="str">
        <f>IF(Tabla1[[#This Row],[Nombre del Contrato]]="","",IF(VLOOKUP(Tabla1[[#This Row],[Nombre del Contrato]],Tabla3[],20,FALSE)="","#N/A",IFERROR(VLOOKUP(Tabla1[[#This Row],[Nombre del Contrato]],Tabla3[],20,FALSE),"#N/A")))</f>
        <v/>
      </c>
      <c r="H720" s="47" t="str">
        <f>IF(Tabla1[[#This Row],[Nombre del Contrato]]="","",IF(VLOOKUP(Tabla1[[#This Row],[Nombre del Contrato]],Tabla3[],22,FALSE)="","#N/A",IFERROR(VLOOKUP(Tabla1[[#This Row],[Nombre del Contrato]],Tabla3[],22,FALSE),"#N/A")))</f>
        <v/>
      </c>
      <c r="I720" s="81"/>
      <c r="J720" s="81"/>
      <c r="K720" s="75"/>
      <c r="L720" s="10" t="str">
        <f>IF(Tabla1[[#This Row],[Nombre del Contrato]]="","",IF(VLOOKUP(Tabla1[[#This Row],[Nombre del Contrato]],Tabla3[],6,FALSE)="","#N/A",IFERROR(VLOOKUP(Tabla1[[#This Row],[Nombre del Contrato]],Tabla3[],6,FALSE),"#N/A")))</f>
        <v/>
      </c>
      <c r="M720" s="55" t="str">
        <f>IF(Tabla1[[#This Row],[Nombre del Contrato]]="","",IF(VLOOKUP(Tabla1[[#This Row],[Nombre del Contrato]],Tabla3[],19,FALSE)="","#N/A",IFERROR(VLOOKUP(Tabla1[[#This Row],[Nombre del Contrato]],Tabla3[],19,FALSE),"#N/A")))</f>
        <v/>
      </c>
      <c r="N720" s="75"/>
      <c r="O720" s="75"/>
      <c r="P720" s="75"/>
      <c r="Q720" s="75"/>
      <c r="R720" s="75"/>
      <c r="S720" s="75"/>
      <c r="T720" s="75"/>
      <c r="U720" s="75"/>
      <c r="V720" s="75"/>
      <c r="W720" s="75"/>
      <c r="X720" s="75"/>
      <c r="Y720" s="75"/>
      <c r="Z720" s="75"/>
      <c r="AA720" s="75"/>
      <c r="AB720" s="75"/>
      <c r="AC720" s="75"/>
      <c r="AD720" s="75" t="str">
        <f>IF(SUM(Tabla1[[#This Row],[Primera Infancia]:[Adulto Mayor]])=0,"",SUM(Tabla1[[#This Row],[Primera Infancia]:[Adulto Mayor]]))</f>
        <v/>
      </c>
      <c r="AE720" s="75"/>
      <c r="AF720" s="75"/>
      <c r="AG720" s="10"/>
      <c r="AH720" s="10"/>
      <c r="AI720" s="88"/>
      <c r="AJ720" s="88"/>
      <c r="AK720" s="88"/>
      <c r="AL720" s="88"/>
      <c r="AM720" s="88"/>
      <c r="AN720" s="75"/>
      <c r="AO720" s="89"/>
      <c r="AP720" s="93"/>
      <c r="AQ720" s="84"/>
    </row>
    <row r="721" spans="2:43" ht="39.950000000000003" customHeight="1" thickTop="1" thickBot="1" x14ac:dyDescent="0.3">
      <c r="B721" s="78"/>
      <c r="C721" s="75"/>
      <c r="D721" s="75"/>
      <c r="E721" s="75"/>
      <c r="F721" s="10" t="str">
        <f>IF(Tabla1[[#This Row],[Nombre del Contrato]]="","",IF(VLOOKUP(Tabla1[[#This Row],[Nombre del Contrato]],Tabla3[],31,FALSE)="","#N/A",IFERROR(VLOOKUP(Tabla1[[#This Row],[Nombre del Contrato]],Tabla3[],31,FALSE),"#N/A")))</f>
        <v/>
      </c>
      <c r="G721" s="10" t="str">
        <f>IF(Tabla1[[#This Row],[Nombre del Contrato]]="","",IF(VLOOKUP(Tabla1[[#This Row],[Nombre del Contrato]],Tabla3[],20,FALSE)="","#N/A",IFERROR(VLOOKUP(Tabla1[[#This Row],[Nombre del Contrato]],Tabla3[],20,FALSE),"#N/A")))</f>
        <v/>
      </c>
      <c r="H721" s="47" t="str">
        <f>IF(Tabla1[[#This Row],[Nombre del Contrato]]="","",IF(VLOOKUP(Tabla1[[#This Row],[Nombre del Contrato]],Tabla3[],22,FALSE)="","#N/A",IFERROR(VLOOKUP(Tabla1[[#This Row],[Nombre del Contrato]],Tabla3[],22,FALSE),"#N/A")))</f>
        <v/>
      </c>
      <c r="I721" s="81"/>
      <c r="J721" s="81"/>
      <c r="K721" s="75"/>
      <c r="L721" s="10" t="str">
        <f>IF(Tabla1[[#This Row],[Nombre del Contrato]]="","",IF(VLOOKUP(Tabla1[[#This Row],[Nombre del Contrato]],Tabla3[],6,FALSE)="","#N/A",IFERROR(VLOOKUP(Tabla1[[#This Row],[Nombre del Contrato]],Tabla3[],6,FALSE),"#N/A")))</f>
        <v/>
      </c>
      <c r="M721" s="55" t="str">
        <f>IF(Tabla1[[#This Row],[Nombre del Contrato]]="","",IF(VLOOKUP(Tabla1[[#This Row],[Nombre del Contrato]],Tabla3[],19,FALSE)="","#N/A",IFERROR(VLOOKUP(Tabla1[[#This Row],[Nombre del Contrato]],Tabla3[],19,FALSE),"#N/A")))</f>
        <v/>
      </c>
      <c r="N721" s="75"/>
      <c r="O721" s="75"/>
      <c r="P721" s="75"/>
      <c r="Q721" s="75"/>
      <c r="R721" s="75"/>
      <c r="S721" s="75"/>
      <c r="T721" s="75"/>
      <c r="U721" s="75"/>
      <c r="V721" s="75"/>
      <c r="W721" s="75"/>
      <c r="X721" s="75"/>
      <c r="Y721" s="75"/>
      <c r="Z721" s="75"/>
      <c r="AA721" s="75"/>
      <c r="AB721" s="75"/>
      <c r="AC721" s="75"/>
      <c r="AD721" s="75" t="str">
        <f>IF(SUM(Tabla1[[#This Row],[Primera Infancia]:[Adulto Mayor]])=0,"",SUM(Tabla1[[#This Row],[Primera Infancia]:[Adulto Mayor]]))</f>
        <v/>
      </c>
      <c r="AE721" s="75"/>
      <c r="AF721" s="75"/>
      <c r="AG721" s="10"/>
      <c r="AH721" s="10"/>
      <c r="AI721" s="88"/>
      <c r="AJ721" s="88"/>
      <c r="AK721" s="88"/>
      <c r="AL721" s="88"/>
      <c r="AM721" s="88"/>
      <c r="AN721" s="75"/>
      <c r="AO721" s="89"/>
      <c r="AP721" s="93"/>
      <c r="AQ721" s="84"/>
    </row>
    <row r="722" spans="2:43" ht="39.950000000000003" customHeight="1" thickTop="1" thickBot="1" x14ac:dyDescent="0.3">
      <c r="B722" s="78"/>
      <c r="C722" s="75"/>
      <c r="D722" s="75"/>
      <c r="E722" s="75"/>
      <c r="F722" s="10" t="str">
        <f>IF(Tabla1[[#This Row],[Nombre del Contrato]]="","",IF(VLOOKUP(Tabla1[[#This Row],[Nombre del Contrato]],Tabla3[],31,FALSE)="","#N/A",IFERROR(VLOOKUP(Tabla1[[#This Row],[Nombre del Contrato]],Tabla3[],31,FALSE),"#N/A")))</f>
        <v/>
      </c>
      <c r="G722" s="10" t="str">
        <f>IF(Tabla1[[#This Row],[Nombre del Contrato]]="","",IF(VLOOKUP(Tabla1[[#This Row],[Nombre del Contrato]],Tabla3[],20,FALSE)="","#N/A",IFERROR(VLOOKUP(Tabla1[[#This Row],[Nombre del Contrato]],Tabla3[],20,FALSE),"#N/A")))</f>
        <v/>
      </c>
      <c r="H722" s="47" t="str">
        <f>IF(Tabla1[[#This Row],[Nombre del Contrato]]="","",IF(VLOOKUP(Tabla1[[#This Row],[Nombre del Contrato]],Tabla3[],22,FALSE)="","#N/A",IFERROR(VLOOKUP(Tabla1[[#This Row],[Nombre del Contrato]],Tabla3[],22,FALSE),"#N/A")))</f>
        <v/>
      </c>
      <c r="I722" s="81"/>
      <c r="J722" s="81"/>
      <c r="K722" s="75"/>
      <c r="L722" s="10" t="str">
        <f>IF(Tabla1[[#This Row],[Nombre del Contrato]]="","",IF(VLOOKUP(Tabla1[[#This Row],[Nombre del Contrato]],Tabla3[],6,FALSE)="","#N/A",IFERROR(VLOOKUP(Tabla1[[#This Row],[Nombre del Contrato]],Tabla3[],6,FALSE),"#N/A")))</f>
        <v/>
      </c>
      <c r="M722" s="55" t="str">
        <f>IF(Tabla1[[#This Row],[Nombre del Contrato]]="","",IF(VLOOKUP(Tabla1[[#This Row],[Nombre del Contrato]],Tabla3[],19,FALSE)="","#N/A",IFERROR(VLOOKUP(Tabla1[[#This Row],[Nombre del Contrato]],Tabla3[],19,FALSE),"#N/A")))</f>
        <v/>
      </c>
      <c r="N722" s="75"/>
      <c r="O722" s="75"/>
      <c r="P722" s="75"/>
      <c r="Q722" s="75"/>
      <c r="R722" s="75"/>
      <c r="S722" s="75"/>
      <c r="T722" s="75"/>
      <c r="U722" s="75"/>
      <c r="V722" s="75"/>
      <c r="W722" s="75"/>
      <c r="X722" s="75"/>
      <c r="Y722" s="75"/>
      <c r="Z722" s="75"/>
      <c r="AA722" s="75"/>
      <c r="AB722" s="75"/>
      <c r="AC722" s="75"/>
      <c r="AD722" s="75" t="str">
        <f>IF(SUM(Tabla1[[#This Row],[Primera Infancia]:[Adulto Mayor]])=0,"",SUM(Tabla1[[#This Row],[Primera Infancia]:[Adulto Mayor]]))</f>
        <v/>
      </c>
      <c r="AE722" s="75"/>
      <c r="AF722" s="75"/>
      <c r="AG722" s="10"/>
      <c r="AH722" s="10"/>
      <c r="AI722" s="88"/>
      <c r="AJ722" s="88"/>
      <c r="AK722" s="88"/>
      <c r="AL722" s="88"/>
      <c r="AM722" s="88"/>
      <c r="AN722" s="75"/>
      <c r="AO722" s="89"/>
      <c r="AP722" s="93"/>
      <c r="AQ722" s="84"/>
    </row>
    <row r="723" spans="2:43" ht="39.950000000000003" customHeight="1" thickTop="1" thickBot="1" x14ac:dyDescent="0.3">
      <c r="B723" s="78"/>
      <c r="C723" s="75"/>
      <c r="D723" s="75"/>
      <c r="E723" s="75"/>
      <c r="F723" s="10" t="str">
        <f>IF(Tabla1[[#This Row],[Nombre del Contrato]]="","",IF(VLOOKUP(Tabla1[[#This Row],[Nombre del Contrato]],Tabla3[],31,FALSE)="","#N/A",IFERROR(VLOOKUP(Tabla1[[#This Row],[Nombre del Contrato]],Tabla3[],31,FALSE),"#N/A")))</f>
        <v/>
      </c>
      <c r="G723" s="10" t="str">
        <f>IF(Tabla1[[#This Row],[Nombre del Contrato]]="","",IF(VLOOKUP(Tabla1[[#This Row],[Nombre del Contrato]],Tabla3[],20,FALSE)="","#N/A",IFERROR(VLOOKUP(Tabla1[[#This Row],[Nombre del Contrato]],Tabla3[],20,FALSE),"#N/A")))</f>
        <v/>
      </c>
      <c r="H723" s="47" t="str">
        <f>IF(Tabla1[[#This Row],[Nombre del Contrato]]="","",IF(VLOOKUP(Tabla1[[#This Row],[Nombre del Contrato]],Tabla3[],22,FALSE)="","#N/A",IFERROR(VLOOKUP(Tabla1[[#This Row],[Nombre del Contrato]],Tabla3[],22,FALSE),"#N/A")))</f>
        <v/>
      </c>
      <c r="I723" s="81"/>
      <c r="J723" s="81"/>
      <c r="K723" s="75"/>
      <c r="L723" s="10" t="str">
        <f>IF(Tabla1[[#This Row],[Nombre del Contrato]]="","",IF(VLOOKUP(Tabla1[[#This Row],[Nombre del Contrato]],Tabla3[],6,FALSE)="","#N/A",IFERROR(VLOOKUP(Tabla1[[#This Row],[Nombre del Contrato]],Tabla3[],6,FALSE),"#N/A")))</f>
        <v/>
      </c>
      <c r="M723" s="55" t="str">
        <f>IF(Tabla1[[#This Row],[Nombre del Contrato]]="","",IF(VLOOKUP(Tabla1[[#This Row],[Nombre del Contrato]],Tabla3[],19,FALSE)="","#N/A",IFERROR(VLOOKUP(Tabla1[[#This Row],[Nombre del Contrato]],Tabla3[],19,FALSE),"#N/A")))</f>
        <v/>
      </c>
      <c r="N723" s="75"/>
      <c r="O723" s="75"/>
      <c r="P723" s="75"/>
      <c r="Q723" s="75"/>
      <c r="R723" s="75"/>
      <c r="S723" s="75"/>
      <c r="T723" s="75"/>
      <c r="U723" s="75"/>
      <c r="V723" s="75"/>
      <c r="W723" s="75"/>
      <c r="X723" s="75"/>
      <c r="Y723" s="75"/>
      <c r="Z723" s="75"/>
      <c r="AA723" s="75"/>
      <c r="AB723" s="75"/>
      <c r="AC723" s="75"/>
      <c r="AD723" s="75" t="str">
        <f>IF(SUM(Tabla1[[#This Row],[Primera Infancia]:[Adulto Mayor]])=0,"",SUM(Tabla1[[#This Row],[Primera Infancia]:[Adulto Mayor]]))</f>
        <v/>
      </c>
      <c r="AE723" s="75"/>
      <c r="AF723" s="75"/>
      <c r="AG723" s="10"/>
      <c r="AH723" s="10"/>
      <c r="AI723" s="88"/>
      <c r="AJ723" s="88"/>
      <c r="AK723" s="88"/>
      <c r="AL723" s="88"/>
      <c r="AM723" s="88"/>
      <c r="AN723" s="75"/>
      <c r="AO723" s="89"/>
      <c r="AP723" s="93"/>
      <c r="AQ723" s="84"/>
    </row>
    <row r="724" spans="2:43" ht="39.950000000000003" customHeight="1" thickTop="1" thickBot="1" x14ac:dyDescent="0.3">
      <c r="B724" s="78"/>
      <c r="C724" s="75"/>
      <c r="D724" s="75"/>
      <c r="E724" s="75"/>
      <c r="F724" s="10" t="str">
        <f>IF(Tabla1[[#This Row],[Nombre del Contrato]]="","",IF(VLOOKUP(Tabla1[[#This Row],[Nombre del Contrato]],Tabla3[],31,FALSE)="","#N/A",IFERROR(VLOOKUP(Tabla1[[#This Row],[Nombre del Contrato]],Tabla3[],31,FALSE),"#N/A")))</f>
        <v/>
      </c>
      <c r="G724" s="10" t="str">
        <f>IF(Tabla1[[#This Row],[Nombre del Contrato]]="","",IF(VLOOKUP(Tabla1[[#This Row],[Nombre del Contrato]],Tabla3[],20,FALSE)="","#N/A",IFERROR(VLOOKUP(Tabla1[[#This Row],[Nombre del Contrato]],Tabla3[],20,FALSE),"#N/A")))</f>
        <v/>
      </c>
      <c r="H724" s="47" t="str">
        <f>IF(Tabla1[[#This Row],[Nombre del Contrato]]="","",IF(VLOOKUP(Tabla1[[#This Row],[Nombre del Contrato]],Tabla3[],22,FALSE)="","#N/A",IFERROR(VLOOKUP(Tabla1[[#This Row],[Nombre del Contrato]],Tabla3[],22,FALSE),"#N/A")))</f>
        <v/>
      </c>
      <c r="I724" s="81"/>
      <c r="J724" s="81"/>
      <c r="K724" s="75"/>
      <c r="L724" s="10" t="str">
        <f>IF(Tabla1[[#This Row],[Nombre del Contrato]]="","",IF(VLOOKUP(Tabla1[[#This Row],[Nombre del Contrato]],Tabla3[],6,FALSE)="","#N/A",IFERROR(VLOOKUP(Tabla1[[#This Row],[Nombre del Contrato]],Tabla3[],6,FALSE),"#N/A")))</f>
        <v/>
      </c>
      <c r="M724" s="55" t="str">
        <f>IF(Tabla1[[#This Row],[Nombre del Contrato]]="","",IF(VLOOKUP(Tabla1[[#This Row],[Nombre del Contrato]],Tabla3[],19,FALSE)="","#N/A",IFERROR(VLOOKUP(Tabla1[[#This Row],[Nombre del Contrato]],Tabla3[],19,FALSE),"#N/A")))</f>
        <v/>
      </c>
      <c r="N724" s="75"/>
      <c r="O724" s="75"/>
      <c r="P724" s="75"/>
      <c r="Q724" s="75"/>
      <c r="R724" s="75"/>
      <c r="S724" s="75"/>
      <c r="T724" s="75"/>
      <c r="U724" s="75"/>
      <c r="V724" s="75"/>
      <c r="W724" s="75"/>
      <c r="X724" s="75"/>
      <c r="Y724" s="75"/>
      <c r="Z724" s="75"/>
      <c r="AA724" s="75"/>
      <c r="AB724" s="75"/>
      <c r="AC724" s="75"/>
      <c r="AD724" s="75" t="str">
        <f>IF(SUM(Tabla1[[#This Row],[Primera Infancia]:[Adulto Mayor]])=0,"",SUM(Tabla1[[#This Row],[Primera Infancia]:[Adulto Mayor]]))</f>
        <v/>
      </c>
      <c r="AE724" s="75"/>
      <c r="AF724" s="75"/>
      <c r="AG724" s="10"/>
      <c r="AH724" s="10"/>
      <c r="AI724" s="88"/>
      <c r="AJ724" s="88"/>
      <c r="AK724" s="88"/>
      <c r="AL724" s="88"/>
      <c r="AM724" s="88"/>
      <c r="AN724" s="75"/>
      <c r="AO724" s="89"/>
      <c r="AP724" s="93"/>
      <c r="AQ724" s="84"/>
    </row>
    <row r="725" spans="2:43" ht="39.950000000000003" customHeight="1" thickTop="1" thickBot="1" x14ac:dyDescent="0.3">
      <c r="B725" s="78"/>
      <c r="C725" s="75"/>
      <c r="D725" s="75"/>
      <c r="E725" s="75"/>
      <c r="F725" s="10" t="str">
        <f>IF(Tabla1[[#This Row],[Nombre del Contrato]]="","",IF(VLOOKUP(Tabla1[[#This Row],[Nombre del Contrato]],Tabla3[],31,FALSE)="","#N/A",IFERROR(VLOOKUP(Tabla1[[#This Row],[Nombre del Contrato]],Tabla3[],31,FALSE),"#N/A")))</f>
        <v/>
      </c>
      <c r="G725" s="10" t="str">
        <f>IF(Tabla1[[#This Row],[Nombre del Contrato]]="","",IF(VLOOKUP(Tabla1[[#This Row],[Nombre del Contrato]],Tabla3[],20,FALSE)="","#N/A",IFERROR(VLOOKUP(Tabla1[[#This Row],[Nombre del Contrato]],Tabla3[],20,FALSE),"#N/A")))</f>
        <v/>
      </c>
      <c r="H725" s="47" t="str">
        <f>IF(Tabla1[[#This Row],[Nombre del Contrato]]="","",IF(VLOOKUP(Tabla1[[#This Row],[Nombre del Contrato]],Tabla3[],22,FALSE)="","#N/A",IFERROR(VLOOKUP(Tabla1[[#This Row],[Nombre del Contrato]],Tabla3[],22,FALSE),"#N/A")))</f>
        <v/>
      </c>
      <c r="I725" s="81"/>
      <c r="J725" s="81"/>
      <c r="K725" s="75"/>
      <c r="L725" s="10" t="str">
        <f>IF(Tabla1[[#This Row],[Nombre del Contrato]]="","",IF(VLOOKUP(Tabla1[[#This Row],[Nombre del Contrato]],Tabla3[],6,FALSE)="","#N/A",IFERROR(VLOOKUP(Tabla1[[#This Row],[Nombre del Contrato]],Tabla3[],6,FALSE),"#N/A")))</f>
        <v/>
      </c>
      <c r="M725" s="55" t="str">
        <f>IF(Tabla1[[#This Row],[Nombre del Contrato]]="","",IF(VLOOKUP(Tabla1[[#This Row],[Nombre del Contrato]],Tabla3[],19,FALSE)="","#N/A",IFERROR(VLOOKUP(Tabla1[[#This Row],[Nombre del Contrato]],Tabla3[],19,FALSE),"#N/A")))</f>
        <v/>
      </c>
      <c r="N725" s="75"/>
      <c r="O725" s="75"/>
      <c r="P725" s="75"/>
      <c r="Q725" s="75"/>
      <c r="R725" s="75"/>
      <c r="S725" s="75"/>
      <c r="T725" s="75"/>
      <c r="U725" s="75"/>
      <c r="V725" s="75"/>
      <c r="W725" s="75"/>
      <c r="X725" s="75"/>
      <c r="Y725" s="75"/>
      <c r="Z725" s="75"/>
      <c r="AA725" s="75"/>
      <c r="AB725" s="75"/>
      <c r="AC725" s="75"/>
      <c r="AD725" s="75" t="str">
        <f>IF(SUM(Tabla1[[#This Row],[Primera Infancia]:[Adulto Mayor]])=0,"",SUM(Tabla1[[#This Row],[Primera Infancia]:[Adulto Mayor]]))</f>
        <v/>
      </c>
      <c r="AE725" s="75"/>
      <c r="AF725" s="75"/>
      <c r="AG725" s="10"/>
      <c r="AH725" s="10"/>
      <c r="AI725" s="88"/>
      <c r="AJ725" s="88"/>
      <c r="AK725" s="88"/>
      <c r="AL725" s="88"/>
      <c r="AM725" s="88"/>
      <c r="AN725" s="75"/>
      <c r="AO725" s="89"/>
      <c r="AP725" s="93"/>
      <c r="AQ725" s="84"/>
    </row>
    <row r="726" spans="2:43" ht="39.950000000000003" customHeight="1" thickTop="1" thickBot="1" x14ac:dyDescent="0.3">
      <c r="B726" s="78"/>
      <c r="C726" s="75"/>
      <c r="D726" s="75"/>
      <c r="E726" s="75"/>
      <c r="F726" s="10" t="str">
        <f>IF(Tabla1[[#This Row],[Nombre del Contrato]]="","",IF(VLOOKUP(Tabla1[[#This Row],[Nombre del Contrato]],Tabla3[],31,FALSE)="","#N/A",IFERROR(VLOOKUP(Tabla1[[#This Row],[Nombre del Contrato]],Tabla3[],31,FALSE),"#N/A")))</f>
        <v/>
      </c>
      <c r="G726" s="10" t="str">
        <f>IF(Tabla1[[#This Row],[Nombre del Contrato]]="","",IF(VLOOKUP(Tabla1[[#This Row],[Nombre del Contrato]],Tabla3[],20,FALSE)="","#N/A",IFERROR(VLOOKUP(Tabla1[[#This Row],[Nombre del Contrato]],Tabla3[],20,FALSE),"#N/A")))</f>
        <v/>
      </c>
      <c r="H726" s="47" t="str">
        <f>IF(Tabla1[[#This Row],[Nombre del Contrato]]="","",IF(VLOOKUP(Tabla1[[#This Row],[Nombre del Contrato]],Tabla3[],22,FALSE)="","#N/A",IFERROR(VLOOKUP(Tabla1[[#This Row],[Nombre del Contrato]],Tabla3[],22,FALSE),"#N/A")))</f>
        <v/>
      </c>
      <c r="I726" s="81"/>
      <c r="J726" s="81"/>
      <c r="K726" s="75"/>
      <c r="L726" s="10" t="str">
        <f>IF(Tabla1[[#This Row],[Nombre del Contrato]]="","",IF(VLOOKUP(Tabla1[[#This Row],[Nombre del Contrato]],Tabla3[],6,FALSE)="","#N/A",IFERROR(VLOOKUP(Tabla1[[#This Row],[Nombre del Contrato]],Tabla3[],6,FALSE),"#N/A")))</f>
        <v/>
      </c>
      <c r="M726" s="55" t="str">
        <f>IF(Tabla1[[#This Row],[Nombre del Contrato]]="","",IF(VLOOKUP(Tabla1[[#This Row],[Nombre del Contrato]],Tabla3[],19,FALSE)="","#N/A",IFERROR(VLOOKUP(Tabla1[[#This Row],[Nombre del Contrato]],Tabla3[],19,FALSE),"#N/A")))</f>
        <v/>
      </c>
      <c r="N726" s="75"/>
      <c r="O726" s="75"/>
      <c r="P726" s="75"/>
      <c r="Q726" s="75"/>
      <c r="R726" s="75"/>
      <c r="S726" s="75"/>
      <c r="T726" s="75"/>
      <c r="U726" s="75"/>
      <c r="V726" s="75"/>
      <c r="W726" s="75"/>
      <c r="X726" s="75"/>
      <c r="Y726" s="75"/>
      <c r="Z726" s="75"/>
      <c r="AA726" s="75"/>
      <c r="AB726" s="75"/>
      <c r="AC726" s="75"/>
      <c r="AD726" s="75" t="str">
        <f>IF(SUM(Tabla1[[#This Row],[Primera Infancia]:[Adulto Mayor]])=0,"",SUM(Tabla1[[#This Row],[Primera Infancia]:[Adulto Mayor]]))</f>
        <v/>
      </c>
      <c r="AE726" s="75"/>
      <c r="AF726" s="75"/>
      <c r="AG726" s="10"/>
      <c r="AH726" s="10"/>
      <c r="AI726" s="88"/>
      <c r="AJ726" s="88"/>
      <c r="AK726" s="88"/>
      <c r="AL726" s="88"/>
      <c r="AM726" s="88"/>
      <c r="AN726" s="75"/>
      <c r="AO726" s="89"/>
      <c r="AP726" s="93"/>
      <c r="AQ726" s="84"/>
    </row>
    <row r="727" spans="2:43" ht="39.950000000000003" customHeight="1" thickTop="1" thickBot="1" x14ac:dyDescent="0.3">
      <c r="B727" s="78"/>
      <c r="C727" s="75"/>
      <c r="D727" s="75"/>
      <c r="E727" s="75"/>
      <c r="F727" s="10" t="str">
        <f>IF(Tabla1[[#This Row],[Nombre del Contrato]]="","",IF(VLOOKUP(Tabla1[[#This Row],[Nombre del Contrato]],Tabla3[],31,FALSE)="","#N/A",IFERROR(VLOOKUP(Tabla1[[#This Row],[Nombre del Contrato]],Tabla3[],31,FALSE),"#N/A")))</f>
        <v/>
      </c>
      <c r="G727" s="10" t="str">
        <f>IF(Tabla1[[#This Row],[Nombre del Contrato]]="","",IF(VLOOKUP(Tabla1[[#This Row],[Nombre del Contrato]],Tabla3[],20,FALSE)="","#N/A",IFERROR(VLOOKUP(Tabla1[[#This Row],[Nombre del Contrato]],Tabla3[],20,FALSE),"#N/A")))</f>
        <v/>
      </c>
      <c r="H727" s="47" t="str">
        <f>IF(Tabla1[[#This Row],[Nombre del Contrato]]="","",IF(VLOOKUP(Tabla1[[#This Row],[Nombre del Contrato]],Tabla3[],22,FALSE)="","#N/A",IFERROR(VLOOKUP(Tabla1[[#This Row],[Nombre del Contrato]],Tabla3[],22,FALSE),"#N/A")))</f>
        <v/>
      </c>
      <c r="I727" s="81"/>
      <c r="J727" s="81"/>
      <c r="K727" s="75"/>
      <c r="L727" s="10" t="str">
        <f>IF(Tabla1[[#This Row],[Nombre del Contrato]]="","",IF(VLOOKUP(Tabla1[[#This Row],[Nombre del Contrato]],Tabla3[],6,FALSE)="","#N/A",IFERROR(VLOOKUP(Tabla1[[#This Row],[Nombre del Contrato]],Tabla3[],6,FALSE),"#N/A")))</f>
        <v/>
      </c>
      <c r="M727" s="55" t="str">
        <f>IF(Tabla1[[#This Row],[Nombre del Contrato]]="","",IF(VLOOKUP(Tabla1[[#This Row],[Nombre del Contrato]],Tabla3[],19,FALSE)="","#N/A",IFERROR(VLOOKUP(Tabla1[[#This Row],[Nombre del Contrato]],Tabla3[],19,FALSE),"#N/A")))</f>
        <v/>
      </c>
      <c r="N727" s="75"/>
      <c r="O727" s="75"/>
      <c r="P727" s="75"/>
      <c r="Q727" s="75"/>
      <c r="R727" s="75"/>
      <c r="S727" s="75"/>
      <c r="T727" s="75"/>
      <c r="U727" s="75"/>
      <c r="V727" s="75"/>
      <c r="W727" s="75"/>
      <c r="X727" s="75"/>
      <c r="Y727" s="75"/>
      <c r="Z727" s="75"/>
      <c r="AA727" s="75"/>
      <c r="AB727" s="75"/>
      <c r="AC727" s="75"/>
      <c r="AD727" s="75" t="str">
        <f>IF(SUM(Tabla1[[#This Row],[Primera Infancia]:[Adulto Mayor]])=0,"",SUM(Tabla1[[#This Row],[Primera Infancia]:[Adulto Mayor]]))</f>
        <v/>
      </c>
      <c r="AE727" s="75"/>
      <c r="AF727" s="75"/>
      <c r="AG727" s="10"/>
      <c r="AH727" s="10"/>
      <c r="AI727" s="88"/>
      <c r="AJ727" s="88"/>
      <c r="AK727" s="88"/>
      <c r="AL727" s="88"/>
      <c r="AM727" s="88"/>
      <c r="AN727" s="75"/>
      <c r="AO727" s="89"/>
      <c r="AP727" s="93"/>
      <c r="AQ727" s="84"/>
    </row>
    <row r="728" spans="2:43" ht="39.950000000000003" customHeight="1" thickTop="1" thickBot="1" x14ac:dyDescent="0.3">
      <c r="B728" s="78"/>
      <c r="C728" s="75"/>
      <c r="D728" s="75"/>
      <c r="E728" s="75"/>
      <c r="F728" s="10" t="str">
        <f>IF(Tabla1[[#This Row],[Nombre del Contrato]]="","",IF(VLOOKUP(Tabla1[[#This Row],[Nombre del Contrato]],Tabla3[],31,FALSE)="","#N/A",IFERROR(VLOOKUP(Tabla1[[#This Row],[Nombre del Contrato]],Tabla3[],31,FALSE),"#N/A")))</f>
        <v/>
      </c>
      <c r="G728" s="10" t="str">
        <f>IF(Tabla1[[#This Row],[Nombre del Contrato]]="","",IF(VLOOKUP(Tabla1[[#This Row],[Nombre del Contrato]],Tabla3[],20,FALSE)="","#N/A",IFERROR(VLOOKUP(Tabla1[[#This Row],[Nombre del Contrato]],Tabla3[],20,FALSE),"#N/A")))</f>
        <v/>
      </c>
      <c r="H728" s="47" t="str">
        <f>IF(Tabla1[[#This Row],[Nombre del Contrato]]="","",IF(VLOOKUP(Tabla1[[#This Row],[Nombre del Contrato]],Tabla3[],22,FALSE)="","#N/A",IFERROR(VLOOKUP(Tabla1[[#This Row],[Nombre del Contrato]],Tabla3[],22,FALSE),"#N/A")))</f>
        <v/>
      </c>
      <c r="I728" s="81"/>
      <c r="J728" s="81"/>
      <c r="K728" s="75"/>
      <c r="L728" s="10" t="str">
        <f>IF(Tabla1[[#This Row],[Nombre del Contrato]]="","",IF(VLOOKUP(Tabla1[[#This Row],[Nombre del Contrato]],Tabla3[],6,FALSE)="","#N/A",IFERROR(VLOOKUP(Tabla1[[#This Row],[Nombre del Contrato]],Tabla3[],6,FALSE),"#N/A")))</f>
        <v/>
      </c>
      <c r="M728" s="55" t="str">
        <f>IF(Tabla1[[#This Row],[Nombre del Contrato]]="","",IF(VLOOKUP(Tabla1[[#This Row],[Nombre del Contrato]],Tabla3[],19,FALSE)="","#N/A",IFERROR(VLOOKUP(Tabla1[[#This Row],[Nombre del Contrato]],Tabla3[],19,FALSE),"#N/A")))</f>
        <v/>
      </c>
      <c r="N728" s="75"/>
      <c r="O728" s="75"/>
      <c r="P728" s="75"/>
      <c r="Q728" s="75"/>
      <c r="R728" s="75"/>
      <c r="S728" s="75"/>
      <c r="T728" s="75"/>
      <c r="U728" s="75"/>
      <c r="V728" s="75"/>
      <c r="W728" s="75"/>
      <c r="X728" s="75"/>
      <c r="Y728" s="75"/>
      <c r="Z728" s="75"/>
      <c r="AA728" s="75"/>
      <c r="AB728" s="75"/>
      <c r="AC728" s="75"/>
      <c r="AD728" s="75" t="str">
        <f>IF(SUM(Tabla1[[#This Row],[Primera Infancia]:[Adulto Mayor]])=0,"",SUM(Tabla1[[#This Row],[Primera Infancia]:[Adulto Mayor]]))</f>
        <v/>
      </c>
      <c r="AE728" s="75"/>
      <c r="AF728" s="75"/>
      <c r="AG728" s="10"/>
      <c r="AH728" s="10"/>
      <c r="AI728" s="88"/>
      <c r="AJ728" s="88"/>
      <c r="AK728" s="88"/>
      <c r="AL728" s="88"/>
      <c r="AM728" s="88"/>
      <c r="AN728" s="75"/>
      <c r="AO728" s="89"/>
      <c r="AP728" s="93"/>
      <c r="AQ728" s="84"/>
    </row>
    <row r="729" spans="2:43" ht="39.950000000000003" customHeight="1" thickTop="1" thickBot="1" x14ac:dyDescent="0.3">
      <c r="B729" s="78"/>
      <c r="C729" s="75"/>
      <c r="D729" s="75"/>
      <c r="E729" s="75"/>
      <c r="F729" s="10" t="str">
        <f>IF(Tabla1[[#This Row],[Nombre del Contrato]]="","",IF(VLOOKUP(Tabla1[[#This Row],[Nombre del Contrato]],Tabla3[],31,FALSE)="","#N/A",IFERROR(VLOOKUP(Tabla1[[#This Row],[Nombre del Contrato]],Tabla3[],31,FALSE),"#N/A")))</f>
        <v/>
      </c>
      <c r="G729" s="10" t="str">
        <f>IF(Tabla1[[#This Row],[Nombre del Contrato]]="","",IF(VLOOKUP(Tabla1[[#This Row],[Nombre del Contrato]],Tabla3[],20,FALSE)="","#N/A",IFERROR(VLOOKUP(Tabla1[[#This Row],[Nombre del Contrato]],Tabla3[],20,FALSE),"#N/A")))</f>
        <v/>
      </c>
      <c r="H729" s="47" t="str">
        <f>IF(Tabla1[[#This Row],[Nombre del Contrato]]="","",IF(VLOOKUP(Tabla1[[#This Row],[Nombre del Contrato]],Tabla3[],22,FALSE)="","#N/A",IFERROR(VLOOKUP(Tabla1[[#This Row],[Nombre del Contrato]],Tabla3[],22,FALSE),"#N/A")))</f>
        <v/>
      </c>
      <c r="I729" s="81"/>
      <c r="J729" s="81"/>
      <c r="K729" s="75"/>
      <c r="L729" s="10" t="str">
        <f>IF(Tabla1[[#This Row],[Nombre del Contrato]]="","",IF(VLOOKUP(Tabla1[[#This Row],[Nombre del Contrato]],Tabla3[],6,FALSE)="","#N/A",IFERROR(VLOOKUP(Tabla1[[#This Row],[Nombre del Contrato]],Tabla3[],6,FALSE),"#N/A")))</f>
        <v/>
      </c>
      <c r="M729" s="55" t="str">
        <f>IF(Tabla1[[#This Row],[Nombre del Contrato]]="","",IF(VLOOKUP(Tabla1[[#This Row],[Nombre del Contrato]],Tabla3[],19,FALSE)="","#N/A",IFERROR(VLOOKUP(Tabla1[[#This Row],[Nombre del Contrato]],Tabla3[],19,FALSE),"#N/A")))</f>
        <v/>
      </c>
      <c r="N729" s="75"/>
      <c r="O729" s="75"/>
      <c r="P729" s="75"/>
      <c r="Q729" s="75"/>
      <c r="R729" s="75"/>
      <c r="S729" s="75"/>
      <c r="T729" s="75"/>
      <c r="U729" s="75"/>
      <c r="V729" s="75"/>
      <c r="W729" s="75"/>
      <c r="X729" s="75"/>
      <c r="Y729" s="75"/>
      <c r="Z729" s="75"/>
      <c r="AA729" s="75"/>
      <c r="AB729" s="75"/>
      <c r="AC729" s="75"/>
      <c r="AD729" s="75" t="str">
        <f>IF(SUM(Tabla1[[#This Row],[Primera Infancia]:[Adulto Mayor]])=0,"",SUM(Tabla1[[#This Row],[Primera Infancia]:[Adulto Mayor]]))</f>
        <v/>
      </c>
      <c r="AE729" s="75"/>
      <c r="AF729" s="75"/>
      <c r="AG729" s="10"/>
      <c r="AH729" s="10"/>
      <c r="AI729" s="88"/>
      <c r="AJ729" s="88"/>
      <c r="AK729" s="88"/>
      <c r="AL729" s="88"/>
      <c r="AM729" s="88"/>
      <c r="AN729" s="75"/>
      <c r="AO729" s="89"/>
      <c r="AP729" s="93"/>
      <c r="AQ729" s="84"/>
    </row>
    <row r="730" spans="2:43" ht="39.950000000000003" customHeight="1" thickTop="1" thickBot="1" x14ac:dyDescent="0.3">
      <c r="B730" s="78"/>
      <c r="C730" s="75"/>
      <c r="D730" s="75"/>
      <c r="E730" s="75"/>
      <c r="F730" s="10" t="str">
        <f>IF(Tabla1[[#This Row],[Nombre del Contrato]]="","",IF(VLOOKUP(Tabla1[[#This Row],[Nombre del Contrato]],Tabla3[],31,FALSE)="","#N/A",IFERROR(VLOOKUP(Tabla1[[#This Row],[Nombre del Contrato]],Tabla3[],31,FALSE),"#N/A")))</f>
        <v/>
      </c>
      <c r="G730" s="10" t="str">
        <f>IF(Tabla1[[#This Row],[Nombre del Contrato]]="","",IF(VLOOKUP(Tabla1[[#This Row],[Nombre del Contrato]],Tabla3[],20,FALSE)="","#N/A",IFERROR(VLOOKUP(Tabla1[[#This Row],[Nombre del Contrato]],Tabla3[],20,FALSE),"#N/A")))</f>
        <v/>
      </c>
      <c r="H730" s="47" t="str">
        <f>IF(Tabla1[[#This Row],[Nombre del Contrato]]="","",IF(VLOOKUP(Tabla1[[#This Row],[Nombre del Contrato]],Tabla3[],22,FALSE)="","#N/A",IFERROR(VLOOKUP(Tabla1[[#This Row],[Nombre del Contrato]],Tabla3[],22,FALSE),"#N/A")))</f>
        <v/>
      </c>
      <c r="I730" s="81"/>
      <c r="J730" s="81"/>
      <c r="K730" s="75"/>
      <c r="L730" s="10" t="str">
        <f>IF(Tabla1[[#This Row],[Nombre del Contrato]]="","",IF(VLOOKUP(Tabla1[[#This Row],[Nombre del Contrato]],Tabla3[],6,FALSE)="","#N/A",IFERROR(VLOOKUP(Tabla1[[#This Row],[Nombre del Contrato]],Tabla3[],6,FALSE),"#N/A")))</f>
        <v/>
      </c>
      <c r="M730" s="55" t="str">
        <f>IF(Tabla1[[#This Row],[Nombre del Contrato]]="","",IF(VLOOKUP(Tabla1[[#This Row],[Nombre del Contrato]],Tabla3[],19,FALSE)="","#N/A",IFERROR(VLOOKUP(Tabla1[[#This Row],[Nombre del Contrato]],Tabla3[],19,FALSE),"#N/A")))</f>
        <v/>
      </c>
      <c r="N730" s="75"/>
      <c r="O730" s="75"/>
      <c r="P730" s="75"/>
      <c r="Q730" s="75"/>
      <c r="R730" s="75"/>
      <c r="S730" s="75"/>
      <c r="T730" s="75"/>
      <c r="U730" s="75"/>
      <c r="V730" s="75"/>
      <c r="W730" s="75"/>
      <c r="X730" s="75"/>
      <c r="Y730" s="75"/>
      <c r="Z730" s="75"/>
      <c r="AA730" s="75"/>
      <c r="AB730" s="75"/>
      <c r="AC730" s="75"/>
      <c r="AD730" s="75" t="str">
        <f>IF(SUM(Tabla1[[#This Row],[Primera Infancia]:[Adulto Mayor]])=0,"",SUM(Tabla1[[#This Row],[Primera Infancia]:[Adulto Mayor]]))</f>
        <v/>
      </c>
      <c r="AE730" s="75"/>
      <c r="AF730" s="75"/>
      <c r="AG730" s="10"/>
      <c r="AH730" s="10"/>
      <c r="AI730" s="88"/>
      <c r="AJ730" s="88"/>
      <c r="AK730" s="88"/>
      <c r="AL730" s="88"/>
      <c r="AM730" s="88"/>
      <c r="AN730" s="75"/>
      <c r="AO730" s="89"/>
      <c r="AP730" s="93"/>
      <c r="AQ730" s="84"/>
    </row>
    <row r="731" spans="2:43" ht="39.950000000000003" customHeight="1" thickTop="1" thickBot="1" x14ac:dyDescent="0.3">
      <c r="B731" s="78"/>
      <c r="C731" s="75"/>
      <c r="D731" s="75"/>
      <c r="E731" s="75"/>
      <c r="F731" s="10" t="str">
        <f>IF(Tabla1[[#This Row],[Nombre del Contrato]]="","",IF(VLOOKUP(Tabla1[[#This Row],[Nombre del Contrato]],Tabla3[],31,FALSE)="","#N/A",IFERROR(VLOOKUP(Tabla1[[#This Row],[Nombre del Contrato]],Tabla3[],31,FALSE),"#N/A")))</f>
        <v/>
      </c>
      <c r="G731" s="10" t="str">
        <f>IF(Tabla1[[#This Row],[Nombre del Contrato]]="","",IF(VLOOKUP(Tabla1[[#This Row],[Nombre del Contrato]],Tabla3[],20,FALSE)="","#N/A",IFERROR(VLOOKUP(Tabla1[[#This Row],[Nombre del Contrato]],Tabla3[],20,FALSE),"#N/A")))</f>
        <v/>
      </c>
      <c r="H731" s="47" t="str">
        <f>IF(Tabla1[[#This Row],[Nombre del Contrato]]="","",IF(VLOOKUP(Tabla1[[#This Row],[Nombre del Contrato]],Tabla3[],22,FALSE)="","#N/A",IFERROR(VLOOKUP(Tabla1[[#This Row],[Nombre del Contrato]],Tabla3[],22,FALSE),"#N/A")))</f>
        <v/>
      </c>
      <c r="I731" s="81"/>
      <c r="J731" s="81"/>
      <c r="K731" s="75"/>
      <c r="L731" s="10" t="str">
        <f>IF(Tabla1[[#This Row],[Nombre del Contrato]]="","",IF(VLOOKUP(Tabla1[[#This Row],[Nombre del Contrato]],Tabla3[],6,FALSE)="","#N/A",IFERROR(VLOOKUP(Tabla1[[#This Row],[Nombre del Contrato]],Tabla3[],6,FALSE),"#N/A")))</f>
        <v/>
      </c>
      <c r="M731" s="55" t="str">
        <f>IF(Tabla1[[#This Row],[Nombre del Contrato]]="","",IF(VLOOKUP(Tabla1[[#This Row],[Nombre del Contrato]],Tabla3[],19,FALSE)="","#N/A",IFERROR(VLOOKUP(Tabla1[[#This Row],[Nombre del Contrato]],Tabla3[],19,FALSE),"#N/A")))</f>
        <v/>
      </c>
      <c r="N731" s="75"/>
      <c r="O731" s="75"/>
      <c r="P731" s="75"/>
      <c r="Q731" s="75"/>
      <c r="R731" s="75"/>
      <c r="S731" s="75"/>
      <c r="T731" s="75"/>
      <c r="U731" s="75"/>
      <c r="V731" s="75"/>
      <c r="W731" s="75"/>
      <c r="X731" s="75"/>
      <c r="Y731" s="75"/>
      <c r="Z731" s="75"/>
      <c r="AA731" s="75"/>
      <c r="AB731" s="75"/>
      <c r="AC731" s="75"/>
      <c r="AD731" s="75" t="str">
        <f>IF(SUM(Tabla1[[#This Row],[Primera Infancia]:[Adulto Mayor]])=0,"",SUM(Tabla1[[#This Row],[Primera Infancia]:[Adulto Mayor]]))</f>
        <v/>
      </c>
      <c r="AE731" s="75"/>
      <c r="AF731" s="75"/>
      <c r="AG731" s="10"/>
      <c r="AH731" s="10"/>
      <c r="AI731" s="88"/>
      <c r="AJ731" s="88"/>
      <c r="AK731" s="88"/>
      <c r="AL731" s="88"/>
      <c r="AM731" s="88"/>
      <c r="AN731" s="75"/>
      <c r="AO731" s="89"/>
      <c r="AP731" s="93"/>
      <c r="AQ731" s="84"/>
    </row>
    <row r="732" spans="2:43" ht="39.950000000000003" customHeight="1" thickTop="1" thickBot="1" x14ac:dyDescent="0.3">
      <c r="B732" s="78"/>
      <c r="C732" s="75"/>
      <c r="D732" s="75"/>
      <c r="E732" s="75"/>
      <c r="F732" s="10" t="str">
        <f>IF(Tabla1[[#This Row],[Nombre del Contrato]]="","",IF(VLOOKUP(Tabla1[[#This Row],[Nombre del Contrato]],Tabla3[],31,FALSE)="","#N/A",IFERROR(VLOOKUP(Tabla1[[#This Row],[Nombre del Contrato]],Tabla3[],31,FALSE),"#N/A")))</f>
        <v/>
      </c>
      <c r="G732" s="10" t="str">
        <f>IF(Tabla1[[#This Row],[Nombre del Contrato]]="","",IF(VLOOKUP(Tabla1[[#This Row],[Nombre del Contrato]],Tabla3[],20,FALSE)="","#N/A",IFERROR(VLOOKUP(Tabla1[[#This Row],[Nombre del Contrato]],Tabla3[],20,FALSE),"#N/A")))</f>
        <v/>
      </c>
      <c r="H732" s="47" t="str">
        <f>IF(Tabla1[[#This Row],[Nombre del Contrato]]="","",IF(VLOOKUP(Tabla1[[#This Row],[Nombre del Contrato]],Tabla3[],22,FALSE)="","#N/A",IFERROR(VLOOKUP(Tabla1[[#This Row],[Nombre del Contrato]],Tabla3[],22,FALSE),"#N/A")))</f>
        <v/>
      </c>
      <c r="I732" s="81"/>
      <c r="J732" s="81"/>
      <c r="K732" s="75"/>
      <c r="L732" s="10" t="str">
        <f>IF(Tabla1[[#This Row],[Nombre del Contrato]]="","",IF(VLOOKUP(Tabla1[[#This Row],[Nombre del Contrato]],Tabla3[],6,FALSE)="","#N/A",IFERROR(VLOOKUP(Tabla1[[#This Row],[Nombre del Contrato]],Tabla3[],6,FALSE),"#N/A")))</f>
        <v/>
      </c>
      <c r="M732" s="55" t="str">
        <f>IF(Tabla1[[#This Row],[Nombre del Contrato]]="","",IF(VLOOKUP(Tabla1[[#This Row],[Nombre del Contrato]],Tabla3[],19,FALSE)="","#N/A",IFERROR(VLOOKUP(Tabla1[[#This Row],[Nombre del Contrato]],Tabla3[],19,FALSE),"#N/A")))</f>
        <v/>
      </c>
      <c r="N732" s="75"/>
      <c r="O732" s="75"/>
      <c r="P732" s="75"/>
      <c r="Q732" s="75"/>
      <c r="R732" s="75"/>
      <c r="S732" s="75"/>
      <c r="T732" s="75"/>
      <c r="U732" s="75"/>
      <c r="V732" s="75"/>
      <c r="W732" s="75"/>
      <c r="X732" s="75"/>
      <c r="Y732" s="75"/>
      <c r="Z732" s="75"/>
      <c r="AA732" s="75"/>
      <c r="AB732" s="75"/>
      <c r="AC732" s="75"/>
      <c r="AD732" s="75" t="str">
        <f>IF(SUM(Tabla1[[#This Row],[Primera Infancia]:[Adulto Mayor]])=0,"",SUM(Tabla1[[#This Row],[Primera Infancia]:[Adulto Mayor]]))</f>
        <v/>
      </c>
      <c r="AE732" s="75"/>
      <c r="AF732" s="75"/>
      <c r="AG732" s="10"/>
      <c r="AH732" s="10"/>
      <c r="AI732" s="88"/>
      <c r="AJ732" s="88"/>
      <c r="AK732" s="88"/>
      <c r="AL732" s="88"/>
      <c r="AM732" s="88"/>
      <c r="AN732" s="75"/>
      <c r="AO732" s="89"/>
      <c r="AP732" s="93"/>
      <c r="AQ732" s="84"/>
    </row>
    <row r="733" spans="2:43" ht="39.950000000000003" customHeight="1" thickTop="1" thickBot="1" x14ac:dyDescent="0.3">
      <c r="B733" s="78"/>
      <c r="C733" s="75"/>
      <c r="D733" s="75"/>
      <c r="E733" s="75"/>
      <c r="F733" s="10" t="str">
        <f>IF(Tabla1[[#This Row],[Nombre del Contrato]]="","",IF(VLOOKUP(Tabla1[[#This Row],[Nombre del Contrato]],Tabla3[],31,FALSE)="","#N/A",IFERROR(VLOOKUP(Tabla1[[#This Row],[Nombre del Contrato]],Tabla3[],31,FALSE),"#N/A")))</f>
        <v/>
      </c>
      <c r="G733" s="10" t="str">
        <f>IF(Tabla1[[#This Row],[Nombre del Contrato]]="","",IF(VLOOKUP(Tabla1[[#This Row],[Nombre del Contrato]],Tabla3[],20,FALSE)="","#N/A",IFERROR(VLOOKUP(Tabla1[[#This Row],[Nombre del Contrato]],Tabla3[],20,FALSE),"#N/A")))</f>
        <v/>
      </c>
      <c r="H733" s="47" t="str">
        <f>IF(Tabla1[[#This Row],[Nombre del Contrato]]="","",IF(VLOOKUP(Tabla1[[#This Row],[Nombre del Contrato]],Tabla3[],22,FALSE)="","#N/A",IFERROR(VLOOKUP(Tabla1[[#This Row],[Nombre del Contrato]],Tabla3[],22,FALSE),"#N/A")))</f>
        <v/>
      </c>
      <c r="I733" s="81"/>
      <c r="J733" s="81"/>
      <c r="K733" s="75"/>
      <c r="L733" s="10" t="str">
        <f>IF(Tabla1[[#This Row],[Nombre del Contrato]]="","",IF(VLOOKUP(Tabla1[[#This Row],[Nombre del Contrato]],Tabla3[],6,FALSE)="","#N/A",IFERROR(VLOOKUP(Tabla1[[#This Row],[Nombre del Contrato]],Tabla3[],6,FALSE),"#N/A")))</f>
        <v/>
      </c>
      <c r="M733" s="55" t="str">
        <f>IF(Tabla1[[#This Row],[Nombre del Contrato]]="","",IF(VLOOKUP(Tabla1[[#This Row],[Nombre del Contrato]],Tabla3[],19,FALSE)="","#N/A",IFERROR(VLOOKUP(Tabla1[[#This Row],[Nombre del Contrato]],Tabla3[],19,FALSE),"#N/A")))</f>
        <v/>
      </c>
      <c r="N733" s="75"/>
      <c r="O733" s="75"/>
      <c r="P733" s="75"/>
      <c r="Q733" s="75"/>
      <c r="R733" s="75"/>
      <c r="S733" s="75"/>
      <c r="T733" s="75"/>
      <c r="U733" s="75"/>
      <c r="V733" s="75"/>
      <c r="W733" s="75"/>
      <c r="X733" s="75"/>
      <c r="Y733" s="75"/>
      <c r="Z733" s="75"/>
      <c r="AA733" s="75"/>
      <c r="AB733" s="75"/>
      <c r="AC733" s="75"/>
      <c r="AD733" s="75" t="str">
        <f>IF(SUM(Tabla1[[#This Row],[Primera Infancia]:[Adulto Mayor]])=0,"",SUM(Tabla1[[#This Row],[Primera Infancia]:[Adulto Mayor]]))</f>
        <v/>
      </c>
      <c r="AE733" s="75"/>
      <c r="AF733" s="75"/>
      <c r="AG733" s="10"/>
      <c r="AH733" s="10"/>
      <c r="AI733" s="88"/>
      <c r="AJ733" s="88"/>
      <c r="AK733" s="88"/>
      <c r="AL733" s="88"/>
      <c r="AM733" s="88"/>
      <c r="AN733" s="75"/>
      <c r="AO733" s="89"/>
      <c r="AP733" s="93"/>
      <c r="AQ733" s="84"/>
    </row>
    <row r="734" spans="2:43" ht="39.950000000000003" customHeight="1" thickTop="1" thickBot="1" x14ac:dyDescent="0.3">
      <c r="B734" s="78"/>
      <c r="C734" s="75"/>
      <c r="D734" s="75"/>
      <c r="E734" s="75"/>
      <c r="F734" s="10" t="str">
        <f>IF(Tabla1[[#This Row],[Nombre del Contrato]]="","",IF(VLOOKUP(Tabla1[[#This Row],[Nombre del Contrato]],Tabla3[],31,FALSE)="","#N/A",IFERROR(VLOOKUP(Tabla1[[#This Row],[Nombre del Contrato]],Tabla3[],31,FALSE),"#N/A")))</f>
        <v/>
      </c>
      <c r="G734" s="10" t="str">
        <f>IF(Tabla1[[#This Row],[Nombre del Contrato]]="","",IF(VLOOKUP(Tabla1[[#This Row],[Nombre del Contrato]],Tabla3[],20,FALSE)="","#N/A",IFERROR(VLOOKUP(Tabla1[[#This Row],[Nombre del Contrato]],Tabla3[],20,FALSE),"#N/A")))</f>
        <v/>
      </c>
      <c r="H734" s="47" t="str">
        <f>IF(Tabla1[[#This Row],[Nombre del Contrato]]="","",IF(VLOOKUP(Tabla1[[#This Row],[Nombre del Contrato]],Tabla3[],22,FALSE)="","#N/A",IFERROR(VLOOKUP(Tabla1[[#This Row],[Nombre del Contrato]],Tabla3[],22,FALSE),"#N/A")))</f>
        <v/>
      </c>
      <c r="I734" s="81"/>
      <c r="J734" s="81"/>
      <c r="K734" s="75"/>
      <c r="L734" s="10" t="str">
        <f>IF(Tabla1[[#This Row],[Nombre del Contrato]]="","",IF(VLOOKUP(Tabla1[[#This Row],[Nombre del Contrato]],Tabla3[],6,FALSE)="","#N/A",IFERROR(VLOOKUP(Tabla1[[#This Row],[Nombre del Contrato]],Tabla3[],6,FALSE),"#N/A")))</f>
        <v/>
      </c>
      <c r="M734" s="55" t="str">
        <f>IF(Tabla1[[#This Row],[Nombre del Contrato]]="","",IF(VLOOKUP(Tabla1[[#This Row],[Nombre del Contrato]],Tabla3[],19,FALSE)="","#N/A",IFERROR(VLOOKUP(Tabla1[[#This Row],[Nombre del Contrato]],Tabla3[],19,FALSE),"#N/A")))</f>
        <v/>
      </c>
      <c r="N734" s="75"/>
      <c r="O734" s="75"/>
      <c r="P734" s="75"/>
      <c r="Q734" s="75"/>
      <c r="R734" s="75"/>
      <c r="S734" s="75"/>
      <c r="T734" s="75"/>
      <c r="U734" s="75"/>
      <c r="V734" s="75"/>
      <c r="W734" s="75"/>
      <c r="X734" s="75"/>
      <c r="Y734" s="75"/>
      <c r="Z734" s="75"/>
      <c r="AA734" s="75"/>
      <c r="AB734" s="75"/>
      <c r="AC734" s="75"/>
      <c r="AD734" s="75" t="str">
        <f>IF(SUM(Tabla1[[#This Row],[Primera Infancia]:[Adulto Mayor]])=0,"",SUM(Tabla1[[#This Row],[Primera Infancia]:[Adulto Mayor]]))</f>
        <v/>
      </c>
      <c r="AE734" s="75"/>
      <c r="AF734" s="75"/>
      <c r="AG734" s="10"/>
      <c r="AH734" s="10"/>
      <c r="AI734" s="88"/>
      <c r="AJ734" s="88"/>
      <c r="AK734" s="88"/>
      <c r="AL734" s="88"/>
      <c r="AM734" s="88"/>
      <c r="AN734" s="75"/>
      <c r="AO734" s="89"/>
      <c r="AP734" s="93"/>
      <c r="AQ734" s="84"/>
    </row>
    <row r="735" spans="2:43" ht="39.950000000000003" customHeight="1" thickTop="1" thickBot="1" x14ac:dyDescent="0.3">
      <c r="B735" s="78"/>
      <c r="C735" s="75"/>
      <c r="D735" s="75"/>
      <c r="E735" s="75"/>
      <c r="F735" s="10" t="str">
        <f>IF(Tabla1[[#This Row],[Nombre del Contrato]]="","",IF(VLOOKUP(Tabla1[[#This Row],[Nombre del Contrato]],Tabla3[],31,FALSE)="","#N/A",IFERROR(VLOOKUP(Tabla1[[#This Row],[Nombre del Contrato]],Tabla3[],31,FALSE),"#N/A")))</f>
        <v/>
      </c>
      <c r="G735" s="10" t="str">
        <f>IF(Tabla1[[#This Row],[Nombre del Contrato]]="","",IF(VLOOKUP(Tabla1[[#This Row],[Nombre del Contrato]],Tabla3[],20,FALSE)="","#N/A",IFERROR(VLOOKUP(Tabla1[[#This Row],[Nombre del Contrato]],Tabla3[],20,FALSE),"#N/A")))</f>
        <v/>
      </c>
      <c r="H735" s="47" t="str">
        <f>IF(Tabla1[[#This Row],[Nombre del Contrato]]="","",IF(VLOOKUP(Tabla1[[#This Row],[Nombre del Contrato]],Tabla3[],22,FALSE)="","#N/A",IFERROR(VLOOKUP(Tabla1[[#This Row],[Nombre del Contrato]],Tabla3[],22,FALSE),"#N/A")))</f>
        <v/>
      </c>
      <c r="I735" s="81"/>
      <c r="J735" s="81"/>
      <c r="K735" s="75"/>
      <c r="L735" s="10" t="str">
        <f>IF(Tabla1[[#This Row],[Nombre del Contrato]]="","",IF(VLOOKUP(Tabla1[[#This Row],[Nombre del Contrato]],Tabla3[],6,FALSE)="","#N/A",IFERROR(VLOOKUP(Tabla1[[#This Row],[Nombre del Contrato]],Tabla3[],6,FALSE),"#N/A")))</f>
        <v/>
      </c>
      <c r="M735" s="55" t="str">
        <f>IF(Tabla1[[#This Row],[Nombre del Contrato]]="","",IF(VLOOKUP(Tabla1[[#This Row],[Nombre del Contrato]],Tabla3[],19,FALSE)="","#N/A",IFERROR(VLOOKUP(Tabla1[[#This Row],[Nombre del Contrato]],Tabla3[],19,FALSE),"#N/A")))</f>
        <v/>
      </c>
      <c r="N735" s="75"/>
      <c r="O735" s="75"/>
      <c r="P735" s="75"/>
      <c r="Q735" s="75"/>
      <c r="R735" s="75"/>
      <c r="S735" s="75"/>
      <c r="T735" s="75"/>
      <c r="U735" s="75"/>
      <c r="V735" s="75"/>
      <c r="W735" s="75"/>
      <c r="X735" s="75"/>
      <c r="Y735" s="75"/>
      <c r="Z735" s="75"/>
      <c r="AA735" s="75"/>
      <c r="AB735" s="75"/>
      <c r="AC735" s="75"/>
      <c r="AD735" s="75" t="str">
        <f>IF(SUM(Tabla1[[#This Row],[Primera Infancia]:[Adulto Mayor]])=0,"",SUM(Tabla1[[#This Row],[Primera Infancia]:[Adulto Mayor]]))</f>
        <v/>
      </c>
      <c r="AE735" s="75"/>
      <c r="AF735" s="75"/>
      <c r="AG735" s="10"/>
      <c r="AH735" s="10"/>
      <c r="AI735" s="88"/>
      <c r="AJ735" s="88"/>
      <c r="AK735" s="88"/>
      <c r="AL735" s="88"/>
      <c r="AM735" s="88"/>
      <c r="AN735" s="75"/>
      <c r="AO735" s="89"/>
      <c r="AP735" s="93"/>
      <c r="AQ735" s="84"/>
    </row>
    <row r="736" spans="2:43" ht="39.950000000000003" customHeight="1" thickTop="1" thickBot="1" x14ac:dyDescent="0.3">
      <c r="B736" s="78"/>
      <c r="C736" s="75"/>
      <c r="D736" s="75"/>
      <c r="E736" s="75"/>
      <c r="F736" s="10" t="str">
        <f>IF(Tabla1[[#This Row],[Nombre del Contrato]]="","",IF(VLOOKUP(Tabla1[[#This Row],[Nombre del Contrato]],Tabla3[],31,FALSE)="","#N/A",IFERROR(VLOOKUP(Tabla1[[#This Row],[Nombre del Contrato]],Tabla3[],31,FALSE),"#N/A")))</f>
        <v/>
      </c>
      <c r="G736" s="10" t="str">
        <f>IF(Tabla1[[#This Row],[Nombre del Contrato]]="","",IF(VLOOKUP(Tabla1[[#This Row],[Nombre del Contrato]],Tabla3[],20,FALSE)="","#N/A",IFERROR(VLOOKUP(Tabla1[[#This Row],[Nombre del Contrato]],Tabla3[],20,FALSE),"#N/A")))</f>
        <v/>
      </c>
      <c r="H736" s="47" t="str">
        <f>IF(Tabla1[[#This Row],[Nombre del Contrato]]="","",IF(VLOOKUP(Tabla1[[#This Row],[Nombre del Contrato]],Tabla3[],22,FALSE)="","#N/A",IFERROR(VLOOKUP(Tabla1[[#This Row],[Nombre del Contrato]],Tabla3[],22,FALSE),"#N/A")))</f>
        <v/>
      </c>
      <c r="I736" s="81"/>
      <c r="J736" s="81"/>
      <c r="K736" s="75"/>
      <c r="L736" s="10" t="str">
        <f>IF(Tabla1[[#This Row],[Nombre del Contrato]]="","",IF(VLOOKUP(Tabla1[[#This Row],[Nombre del Contrato]],Tabla3[],6,FALSE)="","#N/A",IFERROR(VLOOKUP(Tabla1[[#This Row],[Nombre del Contrato]],Tabla3[],6,FALSE),"#N/A")))</f>
        <v/>
      </c>
      <c r="M736" s="55" t="str">
        <f>IF(Tabla1[[#This Row],[Nombre del Contrato]]="","",IF(VLOOKUP(Tabla1[[#This Row],[Nombre del Contrato]],Tabla3[],19,FALSE)="","#N/A",IFERROR(VLOOKUP(Tabla1[[#This Row],[Nombre del Contrato]],Tabla3[],19,FALSE),"#N/A")))</f>
        <v/>
      </c>
      <c r="N736" s="75"/>
      <c r="O736" s="75"/>
      <c r="P736" s="75"/>
      <c r="Q736" s="75"/>
      <c r="R736" s="75"/>
      <c r="S736" s="75"/>
      <c r="T736" s="75"/>
      <c r="U736" s="75"/>
      <c r="V736" s="75"/>
      <c r="W736" s="75"/>
      <c r="X736" s="75"/>
      <c r="Y736" s="75"/>
      <c r="Z736" s="75"/>
      <c r="AA736" s="75"/>
      <c r="AB736" s="75"/>
      <c r="AC736" s="75"/>
      <c r="AD736" s="75" t="str">
        <f>IF(SUM(Tabla1[[#This Row],[Primera Infancia]:[Adulto Mayor]])=0,"",SUM(Tabla1[[#This Row],[Primera Infancia]:[Adulto Mayor]]))</f>
        <v/>
      </c>
      <c r="AE736" s="75"/>
      <c r="AF736" s="75"/>
      <c r="AG736" s="10"/>
      <c r="AH736" s="10"/>
      <c r="AI736" s="88"/>
      <c r="AJ736" s="88"/>
      <c r="AK736" s="88"/>
      <c r="AL736" s="88"/>
      <c r="AM736" s="88"/>
      <c r="AN736" s="75"/>
      <c r="AO736" s="89"/>
      <c r="AP736" s="93"/>
      <c r="AQ736" s="84"/>
    </row>
    <row r="737" spans="2:43" ht="39.950000000000003" customHeight="1" thickTop="1" thickBot="1" x14ac:dyDescent="0.3">
      <c r="B737" s="78"/>
      <c r="C737" s="75"/>
      <c r="D737" s="75"/>
      <c r="E737" s="75"/>
      <c r="F737" s="10" t="str">
        <f>IF(Tabla1[[#This Row],[Nombre del Contrato]]="","",IF(VLOOKUP(Tabla1[[#This Row],[Nombre del Contrato]],Tabla3[],31,FALSE)="","#N/A",IFERROR(VLOOKUP(Tabla1[[#This Row],[Nombre del Contrato]],Tabla3[],31,FALSE),"#N/A")))</f>
        <v/>
      </c>
      <c r="G737" s="10" t="str">
        <f>IF(Tabla1[[#This Row],[Nombre del Contrato]]="","",IF(VLOOKUP(Tabla1[[#This Row],[Nombre del Contrato]],Tabla3[],20,FALSE)="","#N/A",IFERROR(VLOOKUP(Tabla1[[#This Row],[Nombre del Contrato]],Tabla3[],20,FALSE),"#N/A")))</f>
        <v/>
      </c>
      <c r="H737" s="47" t="str">
        <f>IF(Tabla1[[#This Row],[Nombre del Contrato]]="","",IF(VLOOKUP(Tabla1[[#This Row],[Nombre del Contrato]],Tabla3[],22,FALSE)="","#N/A",IFERROR(VLOOKUP(Tabla1[[#This Row],[Nombre del Contrato]],Tabla3[],22,FALSE),"#N/A")))</f>
        <v/>
      </c>
      <c r="I737" s="81"/>
      <c r="J737" s="81"/>
      <c r="K737" s="75"/>
      <c r="L737" s="10" t="str">
        <f>IF(Tabla1[[#This Row],[Nombre del Contrato]]="","",IF(VLOOKUP(Tabla1[[#This Row],[Nombre del Contrato]],Tabla3[],6,FALSE)="","#N/A",IFERROR(VLOOKUP(Tabla1[[#This Row],[Nombre del Contrato]],Tabla3[],6,FALSE),"#N/A")))</f>
        <v/>
      </c>
      <c r="M737" s="55" t="str">
        <f>IF(Tabla1[[#This Row],[Nombre del Contrato]]="","",IF(VLOOKUP(Tabla1[[#This Row],[Nombre del Contrato]],Tabla3[],19,FALSE)="","#N/A",IFERROR(VLOOKUP(Tabla1[[#This Row],[Nombre del Contrato]],Tabla3[],19,FALSE),"#N/A")))</f>
        <v/>
      </c>
      <c r="N737" s="75"/>
      <c r="O737" s="75"/>
      <c r="P737" s="75"/>
      <c r="Q737" s="75"/>
      <c r="R737" s="75"/>
      <c r="S737" s="75"/>
      <c r="T737" s="75"/>
      <c r="U737" s="75"/>
      <c r="V737" s="75"/>
      <c r="W737" s="75"/>
      <c r="X737" s="75"/>
      <c r="Y737" s="75"/>
      <c r="Z737" s="75"/>
      <c r="AA737" s="75"/>
      <c r="AB737" s="75"/>
      <c r="AC737" s="75"/>
      <c r="AD737" s="75" t="str">
        <f>IF(SUM(Tabla1[[#This Row],[Primera Infancia]:[Adulto Mayor]])=0,"",SUM(Tabla1[[#This Row],[Primera Infancia]:[Adulto Mayor]]))</f>
        <v/>
      </c>
      <c r="AE737" s="75"/>
      <c r="AF737" s="75"/>
      <c r="AG737" s="10"/>
      <c r="AH737" s="10"/>
      <c r="AI737" s="88"/>
      <c r="AJ737" s="88"/>
      <c r="AK737" s="88"/>
      <c r="AL737" s="88"/>
      <c r="AM737" s="88"/>
      <c r="AN737" s="75"/>
      <c r="AO737" s="89"/>
      <c r="AP737" s="93"/>
      <c r="AQ737" s="84"/>
    </row>
    <row r="738" spans="2:43" ht="39.950000000000003" customHeight="1" thickTop="1" thickBot="1" x14ac:dyDescent="0.3">
      <c r="B738" s="78"/>
      <c r="C738" s="75"/>
      <c r="D738" s="75"/>
      <c r="E738" s="75"/>
      <c r="F738" s="10" t="str">
        <f>IF(Tabla1[[#This Row],[Nombre del Contrato]]="","",IF(VLOOKUP(Tabla1[[#This Row],[Nombre del Contrato]],Tabla3[],31,FALSE)="","#N/A",IFERROR(VLOOKUP(Tabla1[[#This Row],[Nombre del Contrato]],Tabla3[],31,FALSE),"#N/A")))</f>
        <v/>
      </c>
      <c r="G738" s="10" t="str">
        <f>IF(Tabla1[[#This Row],[Nombre del Contrato]]="","",IF(VLOOKUP(Tabla1[[#This Row],[Nombre del Contrato]],Tabla3[],20,FALSE)="","#N/A",IFERROR(VLOOKUP(Tabla1[[#This Row],[Nombre del Contrato]],Tabla3[],20,FALSE),"#N/A")))</f>
        <v/>
      </c>
      <c r="H738" s="47" t="str">
        <f>IF(Tabla1[[#This Row],[Nombre del Contrato]]="","",IF(VLOOKUP(Tabla1[[#This Row],[Nombre del Contrato]],Tabla3[],22,FALSE)="","#N/A",IFERROR(VLOOKUP(Tabla1[[#This Row],[Nombre del Contrato]],Tabla3[],22,FALSE),"#N/A")))</f>
        <v/>
      </c>
      <c r="I738" s="81"/>
      <c r="J738" s="81"/>
      <c r="K738" s="75"/>
      <c r="L738" s="10" t="str">
        <f>IF(Tabla1[[#This Row],[Nombre del Contrato]]="","",IF(VLOOKUP(Tabla1[[#This Row],[Nombre del Contrato]],Tabla3[],6,FALSE)="","#N/A",IFERROR(VLOOKUP(Tabla1[[#This Row],[Nombre del Contrato]],Tabla3[],6,FALSE),"#N/A")))</f>
        <v/>
      </c>
      <c r="M738" s="55" t="str">
        <f>IF(Tabla1[[#This Row],[Nombre del Contrato]]="","",IF(VLOOKUP(Tabla1[[#This Row],[Nombre del Contrato]],Tabla3[],19,FALSE)="","#N/A",IFERROR(VLOOKUP(Tabla1[[#This Row],[Nombre del Contrato]],Tabla3[],19,FALSE),"#N/A")))</f>
        <v/>
      </c>
      <c r="N738" s="75"/>
      <c r="O738" s="75"/>
      <c r="P738" s="75"/>
      <c r="Q738" s="75"/>
      <c r="R738" s="75"/>
      <c r="S738" s="75"/>
      <c r="T738" s="75"/>
      <c r="U738" s="75"/>
      <c r="V738" s="75"/>
      <c r="W738" s="75"/>
      <c r="X738" s="75"/>
      <c r="Y738" s="75"/>
      <c r="Z738" s="75"/>
      <c r="AA738" s="75"/>
      <c r="AB738" s="75"/>
      <c r="AC738" s="75"/>
      <c r="AD738" s="75" t="str">
        <f>IF(SUM(Tabla1[[#This Row],[Primera Infancia]:[Adulto Mayor]])=0,"",SUM(Tabla1[[#This Row],[Primera Infancia]:[Adulto Mayor]]))</f>
        <v/>
      </c>
      <c r="AE738" s="75"/>
      <c r="AF738" s="75"/>
      <c r="AG738" s="10"/>
      <c r="AH738" s="10"/>
      <c r="AI738" s="88"/>
      <c r="AJ738" s="88"/>
      <c r="AK738" s="88"/>
      <c r="AL738" s="88"/>
      <c r="AM738" s="88"/>
      <c r="AN738" s="75"/>
      <c r="AO738" s="89"/>
      <c r="AP738" s="93"/>
      <c r="AQ738" s="84"/>
    </row>
    <row r="739" spans="2:43" ht="39.950000000000003" customHeight="1" thickTop="1" thickBot="1" x14ac:dyDescent="0.3">
      <c r="B739" s="78"/>
      <c r="C739" s="75"/>
      <c r="D739" s="75"/>
      <c r="E739" s="75"/>
      <c r="F739" s="10" t="str">
        <f>IF(Tabla1[[#This Row],[Nombre del Contrato]]="","",IF(VLOOKUP(Tabla1[[#This Row],[Nombre del Contrato]],Tabla3[],31,FALSE)="","#N/A",IFERROR(VLOOKUP(Tabla1[[#This Row],[Nombre del Contrato]],Tabla3[],31,FALSE),"#N/A")))</f>
        <v/>
      </c>
      <c r="G739" s="10" t="str">
        <f>IF(Tabla1[[#This Row],[Nombre del Contrato]]="","",IF(VLOOKUP(Tabla1[[#This Row],[Nombre del Contrato]],Tabla3[],20,FALSE)="","#N/A",IFERROR(VLOOKUP(Tabla1[[#This Row],[Nombre del Contrato]],Tabla3[],20,FALSE),"#N/A")))</f>
        <v/>
      </c>
      <c r="H739" s="47" t="str">
        <f>IF(Tabla1[[#This Row],[Nombre del Contrato]]="","",IF(VLOOKUP(Tabla1[[#This Row],[Nombre del Contrato]],Tabla3[],22,FALSE)="","#N/A",IFERROR(VLOOKUP(Tabla1[[#This Row],[Nombre del Contrato]],Tabla3[],22,FALSE),"#N/A")))</f>
        <v/>
      </c>
      <c r="I739" s="81"/>
      <c r="J739" s="81"/>
      <c r="K739" s="75"/>
      <c r="L739" s="10" t="str">
        <f>IF(Tabla1[[#This Row],[Nombre del Contrato]]="","",IF(VLOOKUP(Tabla1[[#This Row],[Nombre del Contrato]],Tabla3[],6,FALSE)="","#N/A",IFERROR(VLOOKUP(Tabla1[[#This Row],[Nombre del Contrato]],Tabla3[],6,FALSE),"#N/A")))</f>
        <v/>
      </c>
      <c r="M739" s="55" t="str">
        <f>IF(Tabla1[[#This Row],[Nombre del Contrato]]="","",IF(VLOOKUP(Tabla1[[#This Row],[Nombre del Contrato]],Tabla3[],19,FALSE)="","#N/A",IFERROR(VLOOKUP(Tabla1[[#This Row],[Nombre del Contrato]],Tabla3[],19,FALSE),"#N/A")))</f>
        <v/>
      </c>
      <c r="N739" s="75"/>
      <c r="O739" s="75"/>
      <c r="P739" s="75"/>
      <c r="Q739" s="75"/>
      <c r="R739" s="75"/>
      <c r="S739" s="75"/>
      <c r="T739" s="75"/>
      <c r="U739" s="75"/>
      <c r="V739" s="75"/>
      <c r="W739" s="75"/>
      <c r="X739" s="75"/>
      <c r="Y739" s="75"/>
      <c r="Z739" s="75"/>
      <c r="AA739" s="75"/>
      <c r="AB739" s="75"/>
      <c r="AC739" s="75"/>
      <c r="AD739" s="75" t="str">
        <f>IF(SUM(Tabla1[[#This Row],[Primera Infancia]:[Adulto Mayor]])=0,"",SUM(Tabla1[[#This Row],[Primera Infancia]:[Adulto Mayor]]))</f>
        <v/>
      </c>
      <c r="AE739" s="75"/>
      <c r="AF739" s="75"/>
      <c r="AG739" s="10"/>
      <c r="AH739" s="10"/>
      <c r="AI739" s="88"/>
      <c r="AJ739" s="88"/>
      <c r="AK739" s="88"/>
      <c r="AL739" s="88"/>
      <c r="AM739" s="88"/>
      <c r="AN739" s="75"/>
      <c r="AO739" s="89"/>
      <c r="AP739" s="93"/>
      <c r="AQ739" s="84"/>
    </row>
    <row r="740" spans="2:43" ht="39.950000000000003" customHeight="1" thickTop="1" thickBot="1" x14ac:dyDescent="0.3">
      <c r="B740" s="78"/>
      <c r="C740" s="75"/>
      <c r="D740" s="75"/>
      <c r="E740" s="75"/>
      <c r="F740" s="10" t="str">
        <f>IF(Tabla1[[#This Row],[Nombre del Contrato]]="","",IF(VLOOKUP(Tabla1[[#This Row],[Nombre del Contrato]],Tabla3[],31,FALSE)="","#N/A",IFERROR(VLOOKUP(Tabla1[[#This Row],[Nombre del Contrato]],Tabla3[],31,FALSE),"#N/A")))</f>
        <v/>
      </c>
      <c r="G740" s="10" t="str">
        <f>IF(Tabla1[[#This Row],[Nombre del Contrato]]="","",IF(VLOOKUP(Tabla1[[#This Row],[Nombre del Contrato]],Tabla3[],20,FALSE)="","#N/A",IFERROR(VLOOKUP(Tabla1[[#This Row],[Nombre del Contrato]],Tabla3[],20,FALSE),"#N/A")))</f>
        <v/>
      </c>
      <c r="H740" s="47" t="str">
        <f>IF(Tabla1[[#This Row],[Nombre del Contrato]]="","",IF(VLOOKUP(Tabla1[[#This Row],[Nombre del Contrato]],Tabla3[],22,FALSE)="","#N/A",IFERROR(VLOOKUP(Tabla1[[#This Row],[Nombre del Contrato]],Tabla3[],22,FALSE),"#N/A")))</f>
        <v/>
      </c>
      <c r="I740" s="81"/>
      <c r="J740" s="81"/>
      <c r="K740" s="75"/>
      <c r="L740" s="10" t="str">
        <f>IF(Tabla1[[#This Row],[Nombre del Contrato]]="","",IF(VLOOKUP(Tabla1[[#This Row],[Nombre del Contrato]],Tabla3[],6,FALSE)="","#N/A",IFERROR(VLOOKUP(Tabla1[[#This Row],[Nombre del Contrato]],Tabla3[],6,FALSE),"#N/A")))</f>
        <v/>
      </c>
      <c r="M740" s="55" t="str">
        <f>IF(Tabla1[[#This Row],[Nombre del Contrato]]="","",IF(VLOOKUP(Tabla1[[#This Row],[Nombre del Contrato]],Tabla3[],19,FALSE)="","#N/A",IFERROR(VLOOKUP(Tabla1[[#This Row],[Nombre del Contrato]],Tabla3[],19,FALSE),"#N/A")))</f>
        <v/>
      </c>
      <c r="N740" s="75"/>
      <c r="O740" s="75"/>
      <c r="P740" s="75"/>
      <c r="Q740" s="75"/>
      <c r="R740" s="75"/>
      <c r="S740" s="75"/>
      <c r="T740" s="75"/>
      <c r="U740" s="75"/>
      <c r="V740" s="75"/>
      <c r="W740" s="75"/>
      <c r="X740" s="75"/>
      <c r="Y740" s="75"/>
      <c r="Z740" s="75"/>
      <c r="AA740" s="75"/>
      <c r="AB740" s="75"/>
      <c r="AC740" s="75"/>
      <c r="AD740" s="75" t="str">
        <f>IF(SUM(Tabla1[[#This Row],[Primera Infancia]:[Adulto Mayor]])=0,"",SUM(Tabla1[[#This Row],[Primera Infancia]:[Adulto Mayor]]))</f>
        <v/>
      </c>
      <c r="AE740" s="75"/>
      <c r="AF740" s="75"/>
      <c r="AG740" s="10"/>
      <c r="AH740" s="10"/>
      <c r="AI740" s="88"/>
      <c r="AJ740" s="88"/>
      <c r="AK740" s="88"/>
      <c r="AL740" s="88"/>
      <c r="AM740" s="88"/>
      <c r="AN740" s="75"/>
      <c r="AO740" s="89"/>
      <c r="AP740" s="93"/>
      <c r="AQ740" s="84"/>
    </row>
    <row r="741" spans="2:43" ht="39.950000000000003" customHeight="1" thickTop="1" thickBot="1" x14ac:dyDescent="0.3">
      <c r="B741" s="78"/>
      <c r="C741" s="75"/>
      <c r="D741" s="75"/>
      <c r="E741" s="75"/>
      <c r="F741" s="10" t="str">
        <f>IF(Tabla1[[#This Row],[Nombre del Contrato]]="","",IF(VLOOKUP(Tabla1[[#This Row],[Nombre del Contrato]],Tabla3[],31,FALSE)="","#N/A",IFERROR(VLOOKUP(Tabla1[[#This Row],[Nombre del Contrato]],Tabla3[],31,FALSE),"#N/A")))</f>
        <v/>
      </c>
      <c r="G741" s="10" t="str">
        <f>IF(Tabla1[[#This Row],[Nombre del Contrato]]="","",IF(VLOOKUP(Tabla1[[#This Row],[Nombre del Contrato]],Tabla3[],20,FALSE)="","#N/A",IFERROR(VLOOKUP(Tabla1[[#This Row],[Nombre del Contrato]],Tabla3[],20,FALSE),"#N/A")))</f>
        <v/>
      </c>
      <c r="H741" s="47" t="str">
        <f>IF(Tabla1[[#This Row],[Nombre del Contrato]]="","",IF(VLOOKUP(Tabla1[[#This Row],[Nombre del Contrato]],Tabla3[],22,FALSE)="","#N/A",IFERROR(VLOOKUP(Tabla1[[#This Row],[Nombre del Contrato]],Tabla3[],22,FALSE),"#N/A")))</f>
        <v/>
      </c>
      <c r="I741" s="81"/>
      <c r="J741" s="81"/>
      <c r="K741" s="75"/>
      <c r="L741" s="10" t="str">
        <f>IF(Tabla1[[#This Row],[Nombre del Contrato]]="","",IF(VLOOKUP(Tabla1[[#This Row],[Nombre del Contrato]],Tabla3[],6,FALSE)="","#N/A",IFERROR(VLOOKUP(Tabla1[[#This Row],[Nombre del Contrato]],Tabla3[],6,FALSE),"#N/A")))</f>
        <v/>
      </c>
      <c r="M741" s="55" t="str">
        <f>IF(Tabla1[[#This Row],[Nombre del Contrato]]="","",IF(VLOOKUP(Tabla1[[#This Row],[Nombre del Contrato]],Tabla3[],19,FALSE)="","#N/A",IFERROR(VLOOKUP(Tabla1[[#This Row],[Nombre del Contrato]],Tabla3[],19,FALSE),"#N/A")))</f>
        <v/>
      </c>
      <c r="N741" s="75"/>
      <c r="O741" s="75"/>
      <c r="P741" s="75"/>
      <c r="Q741" s="75"/>
      <c r="R741" s="75"/>
      <c r="S741" s="75"/>
      <c r="T741" s="75"/>
      <c r="U741" s="75"/>
      <c r="V741" s="75"/>
      <c r="W741" s="75"/>
      <c r="X741" s="75"/>
      <c r="Y741" s="75"/>
      <c r="Z741" s="75"/>
      <c r="AA741" s="75"/>
      <c r="AB741" s="75"/>
      <c r="AC741" s="75"/>
      <c r="AD741" s="75" t="str">
        <f>IF(SUM(Tabla1[[#This Row],[Primera Infancia]:[Adulto Mayor]])=0,"",SUM(Tabla1[[#This Row],[Primera Infancia]:[Adulto Mayor]]))</f>
        <v/>
      </c>
      <c r="AE741" s="75"/>
      <c r="AF741" s="75"/>
      <c r="AG741" s="10"/>
      <c r="AH741" s="10"/>
      <c r="AI741" s="88"/>
      <c r="AJ741" s="88"/>
      <c r="AK741" s="88"/>
      <c r="AL741" s="88"/>
      <c r="AM741" s="88"/>
      <c r="AN741" s="75"/>
      <c r="AO741" s="89"/>
      <c r="AP741" s="93"/>
      <c r="AQ741" s="84"/>
    </row>
    <row r="742" spans="2:43" ht="39.950000000000003" customHeight="1" thickTop="1" thickBot="1" x14ac:dyDescent="0.3">
      <c r="B742" s="78"/>
      <c r="C742" s="75"/>
      <c r="D742" s="75"/>
      <c r="E742" s="75"/>
      <c r="F742" s="10" t="str">
        <f>IF(Tabla1[[#This Row],[Nombre del Contrato]]="","",IF(VLOOKUP(Tabla1[[#This Row],[Nombre del Contrato]],Tabla3[],31,FALSE)="","#N/A",IFERROR(VLOOKUP(Tabla1[[#This Row],[Nombre del Contrato]],Tabla3[],31,FALSE),"#N/A")))</f>
        <v/>
      </c>
      <c r="G742" s="10" t="str">
        <f>IF(Tabla1[[#This Row],[Nombre del Contrato]]="","",IF(VLOOKUP(Tabla1[[#This Row],[Nombre del Contrato]],Tabla3[],20,FALSE)="","#N/A",IFERROR(VLOOKUP(Tabla1[[#This Row],[Nombre del Contrato]],Tabla3[],20,FALSE),"#N/A")))</f>
        <v/>
      </c>
      <c r="H742" s="47" t="str">
        <f>IF(Tabla1[[#This Row],[Nombre del Contrato]]="","",IF(VLOOKUP(Tabla1[[#This Row],[Nombre del Contrato]],Tabla3[],22,FALSE)="","#N/A",IFERROR(VLOOKUP(Tabla1[[#This Row],[Nombre del Contrato]],Tabla3[],22,FALSE),"#N/A")))</f>
        <v/>
      </c>
      <c r="I742" s="81"/>
      <c r="J742" s="81"/>
      <c r="K742" s="75"/>
      <c r="L742" s="10" t="str">
        <f>IF(Tabla1[[#This Row],[Nombre del Contrato]]="","",IF(VLOOKUP(Tabla1[[#This Row],[Nombre del Contrato]],Tabla3[],6,FALSE)="","#N/A",IFERROR(VLOOKUP(Tabla1[[#This Row],[Nombre del Contrato]],Tabla3[],6,FALSE),"#N/A")))</f>
        <v/>
      </c>
      <c r="M742" s="55" t="str">
        <f>IF(Tabla1[[#This Row],[Nombre del Contrato]]="","",IF(VLOOKUP(Tabla1[[#This Row],[Nombre del Contrato]],Tabla3[],19,FALSE)="","#N/A",IFERROR(VLOOKUP(Tabla1[[#This Row],[Nombre del Contrato]],Tabla3[],19,FALSE),"#N/A")))</f>
        <v/>
      </c>
      <c r="N742" s="75"/>
      <c r="O742" s="75"/>
      <c r="P742" s="75"/>
      <c r="Q742" s="75"/>
      <c r="R742" s="75"/>
      <c r="S742" s="75"/>
      <c r="T742" s="75"/>
      <c r="U742" s="75"/>
      <c r="V742" s="75"/>
      <c r="W742" s="75"/>
      <c r="X742" s="75"/>
      <c r="Y742" s="75"/>
      <c r="Z742" s="75"/>
      <c r="AA742" s="75"/>
      <c r="AB742" s="75"/>
      <c r="AC742" s="75"/>
      <c r="AD742" s="75" t="str">
        <f>IF(SUM(Tabla1[[#This Row],[Primera Infancia]:[Adulto Mayor]])=0,"",SUM(Tabla1[[#This Row],[Primera Infancia]:[Adulto Mayor]]))</f>
        <v/>
      </c>
      <c r="AE742" s="75"/>
      <c r="AF742" s="75"/>
      <c r="AG742" s="10"/>
      <c r="AH742" s="10"/>
      <c r="AI742" s="88"/>
      <c r="AJ742" s="88"/>
      <c r="AK742" s="88"/>
      <c r="AL742" s="88"/>
      <c r="AM742" s="88"/>
      <c r="AN742" s="75"/>
      <c r="AO742" s="89"/>
      <c r="AP742" s="93"/>
      <c r="AQ742" s="84"/>
    </row>
    <row r="743" spans="2:43" ht="39.950000000000003" customHeight="1" thickTop="1" thickBot="1" x14ac:dyDescent="0.3">
      <c r="B743" s="78"/>
      <c r="C743" s="75"/>
      <c r="D743" s="75"/>
      <c r="E743" s="75"/>
      <c r="F743" s="10" t="str">
        <f>IF(Tabla1[[#This Row],[Nombre del Contrato]]="","",IF(VLOOKUP(Tabla1[[#This Row],[Nombre del Contrato]],Tabla3[],31,FALSE)="","#N/A",IFERROR(VLOOKUP(Tabla1[[#This Row],[Nombre del Contrato]],Tabla3[],31,FALSE),"#N/A")))</f>
        <v/>
      </c>
      <c r="G743" s="10" t="str">
        <f>IF(Tabla1[[#This Row],[Nombre del Contrato]]="","",IF(VLOOKUP(Tabla1[[#This Row],[Nombre del Contrato]],Tabla3[],20,FALSE)="","#N/A",IFERROR(VLOOKUP(Tabla1[[#This Row],[Nombre del Contrato]],Tabla3[],20,FALSE),"#N/A")))</f>
        <v/>
      </c>
      <c r="H743" s="47" t="str">
        <f>IF(Tabla1[[#This Row],[Nombre del Contrato]]="","",IF(VLOOKUP(Tabla1[[#This Row],[Nombre del Contrato]],Tabla3[],22,FALSE)="","#N/A",IFERROR(VLOOKUP(Tabla1[[#This Row],[Nombre del Contrato]],Tabla3[],22,FALSE),"#N/A")))</f>
        <v/>
      </c>
      <c r="I743" s="81"/>
      <c r="J743" s="81"/>
      <c r="K743" s="75"/>
      <c r="L743" s="10" t="str">
        <f>IF(Tabla1[[#This Row],[Nombre del Contrato]]="","",IF(VLOOKUP(Tabla1[[#This Row],[Nombre del Contrato]],Tabla3[],6,FALSE)="","#N/A",IFERROR(VLOOKUP(Tabla1[[#This Row],[Nombre del Contrato]],Tabla3[],6,FALSE),"#N/A")))</f>
        <v/>
      </c>
      <c r="M743" s="55" t="str">
        <f>IF(Tabla1[[#This Row],[Nombre del Contrato]]="","",IF(VLOOKUP(Tabla1[[#This Row],[Nombre del Contrato]],Tabla3[],19,FALSE)="","#N/A",IFERROR(VLOOKUP(Tabla1[[#This Row],[Nombre del Contrato]],Tabla3[],19,FALSE),"#N/A")))</f>
        <v/>
      </c>
      <c r="N743" s="75"/>
      <c r="O743" s="75"/>
      <c r="P743" s="75"/>
      <c r="Q743" s="75"/>
      <c r="R743" s="75"/>
      <c r="S743" s="75"/>
      <c r="T743" s="75"/>
      <c r="U743" s="75"/>
      <c r="V743" s="75"/>
      <c r="W743" s="75"/>
      <c r="X743" s="75"/>
      <c r="Y743" s="75"/>
      <c r="Z743" s="75"/>
      <c r="AA743" s="75"/>
      <c r="AB743" s="75"/>
      <c r="AC743" s="75"/>
      <c r="AD743" s="75" t="str">
        <f>IF(SUM(Tabla1[[#This Row],[Primera Infancia]:[Adulto Mayor]])=0,"",SUM(Tabla1[[#This Row],[Primera Infancia]:[Adulto Mayor]]))</f>
        <v/>
      </c>
      <c r="AE743" s="75"/>
      <c r="AF743" s="75"/>
      <c r="AG743" s="10"/>
      <c r="AH743" s="10"/>
      <c r="AI743" s="88"/>
      <c r="AJ743" s="88"/>
      <c r="AK743" s="88"/>
      <c r="AL743" s="88"/>
      <c r="AM743" s="88"/>
      <c r="AN743" s="75"/>
      <c r="AO743" s="89"/>
      <c r="AP743" s="93"/>
      <c r="AQ743" s="84"/>
    </row>
    <row r="744" spans="2:43" ht="39.950000000000003" customHeight="1" thickTop="1" thickBot="1" x14ac:dyDescent="0.3">
      <c r="B744" s="78"/>
      <c r="C744" s="75"/>
      <c r="D744" s="75"/>
      <c r="E744" s="75"/>
      <c r="F744" s="10" t="str">
        <f>IF(Tabla1[[#This Row],[Nombre del Contrato]]="","",IF(VLOOKUP(Tabla1[[#This Row],[Nombre del Contrato]],Tabla3[],31,FALSE)="","#N/A",IFERROR(VLOOKUP(Tabla1[[#This Row],[Nombre del Contrato]],Tabla3[],31,FALSE),"#N/A")))</f>
        <v/>
      </c>
      <c r="G744" s="10" t="str">
        <f>IF(Tabla1[[#This Row],[Nombre del Contrato]]="","",IF(VLOOKUP(Tabla1[[#This Row],[Nombre del Contrato]],Tabla3[],20,FALSE)="","#N/A",IFERROR(VLOOKUP(Tabla1[[#This Row],[Nombre del Contrato]],Tabla3[],20,FALSE),"#N/A")))</f>
        <v/>
      </c>
      <c r="H744" s="47" t="str">
        <f>IF(Tabla1[[#This Row],[Nombre del Contrato]]="","",IF(VLOOKUP(Tabla1[[#This Row],[Nombre del Contrato]],Tabla3[],22,FALSE)="","#N/A",IFERROR(VLOOKUP(Tabla1[[#This Row],[Nombre del Contrato]],Tabla3[],22,FALSE),"#N/A")))</f>
        <v/>
      </c>
      <c r="I744" s="81"/>
      <c r="J744" s="81"/>
      <c r="K744" s="75"/>
      <c r="L744" s="10" t="str">
        <f>IF(Tabla1[[#This Row],[Nombre del Contrato]]="","",IF(VLOOKUP(Tabla1[[#This Row],[Nombre del Contrato]],Tabla3[],6,FALSE)="","#N/A",IFERROR(VLOOKUP(Tabla1[[#This Row],[Nombre del Contrato]],Tabla3[],6,FALSE),"#N/A")))</f>
        <v/>
      </c>
      <c r="M744" s="55" t="str">
        <f>IF(Tabla1[[#This Row],[Nombre del Contrato]]="","",IF(VLOOKUP(Tabla1[[#This Row],[Nombre del Contrato]],Tabla3[],19,FALSE)="","#N/A",IFERROR(VLOOKUP(Tabla1[[#This Row],[Nombre del Contrato]],Tabla3[],19,FALSE),"#N/A")))</f>
        <v/>
      </c>
      <c r="N744" s="75"/>
      <c r="O744" s="75"/>
      <c r="P744" s="75"/>
      <c r="Q744" s="75"/>
      <c r="R744" s="75"/>
      <c r="S744" s="75"/>
      <c r="T744" s="75"/>
      <c r="U744" s="75"/>
      <c r="V744" s="75"/>
      <c r="W744" s="75"/>
      <c r="X744" s="75"/>
      <c r="Y744" s="75"/>
      <c r="Z744" s="75"/>
      <c r="AA744" s="75"/>
      <c r="AB744" s="75"/>
      <c r="AC744" s="75"/>
      <c r="AD744" s="75" t="str">
        <f>IF(SUM(Tabla1[[#This Row],[Primera Infancia]:[Adulto Mayor]])=0,"",SUM(Tabla1[[#This Row],[Primera Infancia]:[Adulto Mayor]]))</f>
        <v/>
      </c>
      <c r="AE744" s="75"/>
      <c r="AF744" s="75"/>
      <c r="AG744" s="10"/>
      <c r="AH744" s="10"/>
      <c r="AI744" s="88"/>
      <c r="AJ744" s="88"/>
      <c r="AK744" s="88"/>
      <c r="AL744" s="88"/>
      <c r="AM744" s="88"/>
      <c r="AN744" s="75"/>
      <c r="AO744" s="89"/>
      <c r="AP744" s="93"/>
      <c r="AQ744" s="84"/>
    </row>
    <row r="745" spans="2:43" ht="39.950000000000003" customHeight="1" thickTop="1" thickBot="1" x14ac:dyDescent="0.3">
      <c r="B745" s="78"/>
      <c r="C745" s="75"/>
      <c r="D745" s="75"/>
      <c r="E745" s="75"/>
      <c r="F745" s="10" t="str">
        <f>IF(Tabla1[[#This Row],[Nombre del Contrato]]="","",IF(VLOOKUP(Tabla1[[#This Row],[Nombre del Contrato]],Tabla3[],31,FALSE)="","#N/A",IFERROR(VLOOKUP(Tabla1[[#This Row],[Nombre del Contrato]],Tabla3[],31,FALSE),"#N/A")))</f>
        <v/>
      </c>
      <c r="G745" s="10" t="str">
        <f>IF(Tabla1[[#This Row],[Nombre del Contrato]]="","",IF(VLOOKUP(Tabla1[[#This Row],[Nombre del Contrato]],Tabla3[],20,FALSE)="","#N/A",IFERROR(VLOOKUP(Tabla1[[#This Row],[Nombre del Contrato]],Tabla3[],20,FALSE),"#N/A")))</f>
        <v/>
      </c>
      <c r="H745" s="47" t="str">
        <f>IF(Tabla1[[#This Row],[Nombre del Contrato]]="","",IF(VLOOKUP(Tabla1[[#This Row],[Nombre del Contrato]],Tabla3[],22,FALSE)="","#N/A",IFERROR(VLOOKUP(Tabla1[[#This Row],[Nombre del Contrato]],Tabla3[],22,FALSE),"#N/A")))</f>
        <v/>
      </c>
      <c r="I745" s="81"/>
      <c r="J745" s="81"/>
      <c r="K745" s="75"/>
      <c r="L745" s="10" t="str">
        <f>IF(Tabla1[[#This Row],[Nombre del Contrato]]="","",IF(VLOOKUP(Tabla1[[#This Row],[Nombre del Contrato]],Tabla3[],6,FALSE)="","#N/A",IFERROR(VLOOKUP(Tabla1[[#This Row],[Nombre del Contrato]],Tabla3[],6,FALSE),"#N/A")))</f>
        <v/>
      </c>
      <c r="M745" s="55" t="str">
        <f>IF(Tabla1[[#This Row],[Nombre del Contrato]]="","",IF(VLOOKUP(Tabla1[[#This Row],[Nombre del Contrato]],Tabla3[],19,FALSE)="","#N/A",IFERROR(VLOOKUP(Tabla1[[#This Row],[Nombre del Contrato]],Tabla3[],19,FALSE),"#N/A")))</f>
        <v/>
      </c>
      <c r="N745" s="75"/>
      <c r="O745" s="75"/>
      <c r="P745" s="75"/>
      <c r="Q745" s="75"/>
      <c r="R745" s="75"/>
      <c r="S745" s="75"/>
      <c r="T745" s="75"/>
      <c r="U745" s="75"/>
      <c r="V745" s="75"/>
      <c r="W745" s="75"/>
      <c r="X745" s="75"/>
      <c r="Y745" s="75"/>
      <c r="Z745" s="75"/>
      <c r="AA745" s="75"/>
      <c r="AB745" s="75"/>
      <c r="AC745" s="75"/>
      <c r="AD745" s="75" t="str">
        <f>IF(SUM(Tabla1[[#This Row],[Primera Infancia]:[Adulto Mayor]])=0,"",SUM(Tabla1[[#This Row],[Primera Infancia]:[Adulto Mayor]]))</f>
        <v/>
      </c>
      <c r="AE745" s="75"/>
      <c r="AF745" s="75"/>
      <c r="AG745" s="10"/>
      <c r="AH745" s="10"/>
      <c r="AI745" s="88"/>
      <c r="AJ745" s="88"/>
      <c r="AK745" s="88"/>
      <c r="AL745" s="88"/>
      <c r="AM745" s="88"/>
      <c r="AN745" s="75"/>
      <c r="AO745" s="89"/>
      <c r="AP745" s="93"/>
      <c r="AQ745" s="84"/>
    </row>
    <row r="746" spans="2:43" ht="39.950000000000003" customHeight="1" thickTop="1" thickBot="1" x14ac:dyDescent="0.3">
      <c r="B746" s="78"/>
      <c r="C746" s="75"/>
      <c r="D746" s="75"/>
      <c r="E746" s="75"/>
      <c r="F746" s="10" t="str">
        <f>IF(Tabla1[[#This Row],[Nombre del Contrato]]="","",IF(VLOOKUP(Tabla1[[#This Row],[Nombre del Contrato]],Tabla3[],31,FALSE)="","#N/A",IFERROR(VLOOKUP(Tabla1[[#This Row],[Nombre del Contrato]],Tabla3[],31,FALSE),"#N/A")))</f>
        <v/>
      </c>
      <c r="G746" s="10" t="str">
        <f>IF(Tabla1[[#This Row],[Nombre del Contrato]]="","",IF(VLOOKUP(Tabla1[[#This Row],[Nombre del Contrato]],Tabla3[],20,FALSE)="","#N/A",IFERROR(VLOOKUP(Tabla1[[#This Row],[Nombre del Contrato]],Tabla3[],20,FALSE),"#N/A")))</f>
        <v/>
      </c>
      <c r="H746" s="47" t="str">
        <f>IF(Tabla1[[#This Row],[Nombre del Contrato]]="","",IF(VLOOKUP(Tabla1[[#This Row],[Nombre del Contrato]],Tabla3[],22,FALSE)="","#N/A",IFERROR(VLOOKUP(Tabla1[[#This Row],[Nombre del Contrato]],Tabla3[],22,FALSE),"#N/A")))</f>
        <v/>
      </c>
      <c r="I746" s="81"/>
      <c r="J746" s="81"/>
      <c r="K746" s="75"/>
      <c r="L746" s="10" t="str">
        <f>IF(Tabla1[[#This Row],[Nombre del Contrato]]="","",IF(VLOOKUP(Tabla1[[#This Row],[Nombre del Contrato]],Tabla3[],6,FALSE)="","#N/A",IFERROR(VLOOKUP(Tabla1[[#This Row],[Nombre del Contrato]],Tabla3[],6,FALSE),"#N/A")))</f>
        <v/>
      </c>
      <c r="M746" s="55" t="str">
        <f>IF(Tabla1[[#This Row],[Nombre del Contrato]]="","",IF(VLOOKUP(Tabla1[[#This Row],[Nombre del Contrato]],Tabla3[],19,FALSE)="","#N/A",IFERROR(VLOOKUP(Tabla1[[#This Row],[Nombre del Contrato]],Tabla3[],19,FALSE),"#N/A")))</f>
        <v/>
      </c>
      <c r="N746" s="75"/>
      <c r="O746" s="75"/>
      <c r="P746" s="75"/>
      <c r="Q746" s="75"/>
      <c r="R746" s="75"/>
      <c r="S746" s="75"/>
      <c r="T746" s="75"/>
      <c r="U746" s="75"/>
      <c r="V746" s="75"/>
      <c r="W746" s="75"/>
      <c r="X746" s="75"/>
      <c r="Y746" s="75"/>
      <c r="Z746" s="75"/>
      <c r="AA746" s="75"/>
      <c r="AB746" s="75"/>
      <c r="AC746" s="75"/>
      <c r="AD746" s="75" t="str">
        <f>IF(SUM(Tabla1[[#This Row],[Primera Infancia]:[Adulto Mayor]])=0,"",SUM(Tabla1[[#This Row],[Primera Infancia]:[Adulto Mayor]]))</f>
        <v/>
      </c>
      <c r="AE746" s="75"/>
      <c r="AF746" s="75"/>
      <c r="AG746" s="10"/>
      <c r="AH746" s="10"/>
      <c r="AI746" s="88"/>
      <c r="AJ746" s="88"/>
      <c r="AK746" s="88"/>
      <c r="AL746" s="88"/>
      <c r="AM746" s="88"/>
      <c r="AN746" s="75"/>
      <c r="AO746" s="89"/>
      <c r="AP746" s="93"/>
      <c r="AQ746" s="84"/>
    </row>
    <row r="747" spans="2:43" ht="39.950000000000003" customHeight="1" thickTop="1" thickBot="1" x14ac:dyDescent="0.3">
      <c r="B747" s="78"/>
      <c r="C747" s="75"/>
      <c r="D747" s="75"/>
      <c r="E747" s="75"/>
      <c r="F747" s="10" t="str">
        <f>IF(Tabla1[[#This Row],[Nombre del Contrato]]="","",IF(VLOOKUP(Tabla1[[#This Row],[Nombre del Contrato]],Tabla3[],31,FALSE)="","#N/A",IFERROR(VLOOKUP(Tabla1[[#This Row],[Nombre del Contrato]],Tabla3[],31,FALSE),"#N/A")))</f>
        <v/>
      </c>
      <c r="G747" s="10" t="str">
        <f>IF(Tabla1[[#This Row],[Nombre del Contrato]]="","",IF(VLOOKUP(Tabla1[[#This Row],[Nombre del Contrato]],Tabla3[],20,FALSE)="","#N/A",IFERROR(VLOOKUP(Tabla1[[#This Row],[Nombre del Contrato]],Tabla3[],20,FALSE),"#N/A")))</f>
        <v/>
      </c>
      <c r="H747" s="47" t="str">
        <f>IF(Tabla1[[#This Row],[Nombre del Contrato]]="","",IF(VLOOKUP(Tabla1[[#This Row],[Nombre del Contrato]],Tabla3[],22,FALSE)="","#N/A",IFERROR(VLOOKUP(Tabla1[[#This Row],[Nombre del Contrato]],Tabla3[],22,FALSE),"#N/A")))</f>
        <v/>
      </c>
      <c r="I747" s="81"/>
      <c r="J747" s="81"/>
      <c r="K747" s="75"/>
      <c r="L747" s="10" t="str">
        <f>IF(Tabla1[[#This Row],[Nombre del Contrato]]="","",IF(VLOOKUP(Tabla1[[#This Row],[Nombre del Contrato]],Tabla3[],6,FALSE)="","#N/A",IFERROR(VLOOKUP(Tabla1[[#This Row],[Nombre del Contrato]],Tabla3[],6,FALSE),"#N/A")))</f>
        <v/>
      </c>
      <c r="M747" s="55" t="str">
        <f>IF(Tabla1[[#This Row],[Nombre del Contrato]]="","",IF(VLOOKUP(Tabla1[[#This Row],[Nombre del Contrato]],Tabla3[],19,FALSE)="","#N/A",IFERROR(VLOOKUP(Tabla1[[#This Row],[Nombre del Contrato]],Tabla3[],19,FALSE),"#N/A")))</f>
        <v/>
      </c>
      <c r="N747" s="75"/>
      <c r="O747" s="75"/>
      <c r="P747" s="75"/>
      <c r="Q747" s="75"/>
      <c r="R747" s="75"/>
      <c r="S747" s="75"/>
      <c r="T747" s="75"/>
      <c r="U747" s="75"/>
      <c r="V747" s="75"/>
      <c r="W747" s="75"/>
      <c r="X747" s="75"/>
      <c r="Y747" s="75"/>
      <c r="Z747" s="75"/>
      <c r="AA747" s="75"/>
      <c r="AB747" s="75"/>
      <c r="AC747" s="75"/>
      <c r="AD747" s="75" t="str">
        <f>IF(SUM(Tabla1[[#This Row],[Primera Infancia]:[Adulto Mayor]])=0,"",SUM(Tabla1[[#This Row],[Primera Infancia]:[Adulto Mayor]]))</f>
        <v/>
      </c>
      <c r="AE747" s="75"/>
      <c r="AF747" s="75"/>
      <c r="AG747" s="10"/>
      <c r="AH747" s="10"/>
      <c r="AI747" s="88"/>
      <c r="AJ747" s="88"/>
      <c r="AK747" s="88"/>
      <c r="AL747" s="88"/>
      <c r="AM747" s="88"/>
      <c r="AN747" s="75"/>
      <c r="AO747" s="89"/>
      <c r="AP747" s="93"/>
      <c r="AQ747" s="84"/>
    </row>
    <row r="748" spans="2:43" ht="39.950000000000003" customHeight="1" thickTop="1" thickBot="1" x14ac:dyDescent="0.3">
      <c r="B748" s="78"/>
      <c r="C748" s="75"/>
      <c r="D748" s="75"/>
      <c r="E748" s="75"/>
      <c r="F748" s="10" t="str">
        <f>IF(Tabla1[[#This Row],[Nombre del Contrato]]="","",IF(VLOOKUP(Tabla1[[#This Row],[Nombre del Contrato]],Tabla3[],31,FALSE)="","#N/A",IFERROR(VLOOKUP(Tabla1[[#This Row],[Nombre del Contrato]],Tabla3[],31,FALSE),"#N/A")))</f>
        <v/>
      </c>
      <c r="G748" s="10" t="str">
        <f>IF(Tabla1[[#This Row],[Nombre del Contrato]]="","",IF(VLOOKUP(Tabla1[[#This Row],[Nombre del Contrato]],Tabla3[],20,FALSE)="","#N/A",IFERROR(VLOOKUP(Tabla1[[#This Row],[Nombre del Contrato]],Tabla3[],20,FALSE),"#N/A")))</f>
        <v/>
      </c>
      <c r="H748" s="47" t="str">
        <f>IF(Tabla1[[#This Row],[Nombre del Contrato]]="","",IF(VLOOKUP(Tabla1[[#This Row],[Nombre del Contrato]],Tabla3[],22,FALSE)="","#N/A",IFERROR(VLOOKUP(Tabla1[[#This Row],[Nombre del Contrato]],Tabla3[],22,FALSE),"#N/A")))</f>
        <v/>
      </c>
      <c r="I748" s="81"/>
      <c r="J748" s="81"/>
      <c r="K748" s="75"/>
      <c r="L748" s="10" t="str">
        <f>IF(Tabla1[[#This Row],[Nombre del Contrato]]="","",IF(VLOOKUP(Tabla1[[#This Row],[Nombre del Contrato]],Tabla3[],6,FALSE)="","#N/A",IFERROR(VLOOKUP(Tabla1[[#This Row],[Nombre del Contrato]],Tabla3[],6,FALSE),"#N/A")))</f>
        <v/>
      </c>
      <c r="M748" s="55" t="str">
        <f>IF(Tabla1[[#This Row],[Nombre del Contrato]]="","",IF(VLOOKUP(Tabla1[[#This Row],[Nombre del Contrato]],Tabla3[],19,FALSE)="","#N/A",IFERROR(VLOOKUP(Tabla1[[#This Row],[Nombre del Contrato]],Tabla3[],19,FALSE),"#N/A")))</f>
        <v/>
      </c>
      <c r="N748" s="75"/>
      <c r="O748" s="75"/>
      <c r="P748" s="75"/>
      <c r="Q748" s="75"/>
      <c r="R748" s="75"/>
      <c r="S748" s="75"/>
      <c r="T748" s="75"/>
      <c r="U748" s="75"/>
      <c r="V748" s="75"/>
      <c r="W748" s="75"/>
      <c r="X748" s="75"/>
      <c r="Y748" s="75"/>
      <c r="Z748" s="75"/>
      <c r="AA748" s="75"/>
      <c r="AB748" s="75"/>
      <c r="AC748" s="75"/>
      <c r="AD748" s="75" t="str">
        <f>IF(SUM(Tabla1[[#This Row],[Primera Infancia]:[Adulto Mayor]])=0,"",SUM(Tabla1[[#This Row],[Primera Infancia]:[Adulto Mayor]]))</f>
        <v/>
      </c>
      <c r="AE748" s="75"/>
      <c r="AF748" s="75"/>
      <c r="AG748" s="10"/>
      <c r="AH748" s="10"/>
      <c r="AI748" s="88"/>
      <c r="AJ748" s="88"/>
      <c r="AK748" s="88"/>
      <c r="AL748" s="88"/>
      <c r="AM748" s="88"/>
      <c r="AN748" s="75"/>
      <c r="AO748" s="89"/>
      <c r="AP748" s="93"/>
      <c r="AQ748" s="84"/>
    </row>
    <row r="749" spans="2:43" ht="39.950000000000003" customHeight="1" thickTop="1" thickBot="1" x14ac:dyDescent="0.3">
      <c r="B749" s="78"/>
      <c r="C749" s="75"/>
      <c r="D749" s="75"/>
      <c r="E749" s="75"/>
      <c r="F749" s="10" t="str">
        <f>IF(Tabla1[[#This Row],[Nombre del Contrato]]="","",IF(VLOOKUP(Tabla1[[#This Row],[Nombre del Contrato]],Tabla3[],31,FALSE)="","#N/A",IFERROR(VLOOKUP(Tabla1[[#This Row],[Nombre del Contrato]],Tabla3[],31,FALSE),"#N/A")))</f>
        <v/>
      </c>
      <c r="G749" s="10" t="str">
        <f>IF(Tabla1[[#This Row],[Nombre del Contrato]]="","",IF(VLOOKUP(Tabla1[[#This Row],[Nombre del Contrato]],Tabla3[],20,FALSE)="","#N/A",IFERROR(VLOOKUP(Tabla1[[#This Row],[Nombre del Contrato]],Tabla3[],20,FALSE),"#N/A")))</f>
        <v/>
      </c>
      <c r="H749" s="47" t="str">
        <f>IF(Tabla1[[#This Row],[Nombre del Contrato]]="","",IF(VLOOKUP(Tabla1[[#This Row],[Nombre del Contrato]],Tabla3[],22,FALSE)="","#N/A",IFERROR(VLOOKUP(Tabla1[[#This Row],[Nombre del Contrato]],Tabla3[],22,FALSE),"#N/A")))</f>
        <v/>
      </c>
      <c r="I749" s="81"/>
      <c r="J749" s="81"/>
      <c r="K749" s="75"/>
      <c r="L749" s="10" t="str">
        <f>IF(Tabla1[[#This Row],[Nombre del Contrato]]="","",IF(VLOOKUP(Tabla1[[#This Row],[Nombre del Contrato]],Tabla3[],6,FALSE)="","#N/A",IFERROR(VLOOKUP(Tabla1[[#This Row],[Nombre del Contrato]],Tabla3[],6,FALSE),"#N/A")))</f>
        <v/>
      </c>
      <c r="M749" s="55" t="str">
        <f>IF(Tabla1[[#This Row],[Nombre del Contrato]]="","",IF(VLOOKUP(Tabla1[[#This Row],[Nombre del Contrato]],Tabla3[],19,FALSE)="","#N/A",IFERROR(VLOOKUP(Tabla1[[#This Row],[Nombre del Contrato]],Tabla3[],19,FALSE),"#N/A")))</f>
        <v/>
      </c>
      <c r="N749" s="75"/>
      <c r="O749" s="75"/>
      <c r="P749" s="75"/>
      <c r="Q749" s="75"/>
      <c r="R749" s="75"/>
      <c r="S749" s="75"/>
      <c r="T749" s="75"/>
      <c r="U749" s="75"/>
      <c r="V749" s="75"/>
      <c r="W749" s="75"/>
      <c r="X749" s="75"/>
      <c r="Y749" s="75"/>
      <c r="Z749" s="75"/>
      <c r="AA749" s="75"/>
      <c r="AB749" s="75"/>
      <c r="AC749" s="75"/>
      <c r="AD749" s="75" t="str">
        <f>IF(SUM(Tabla1[[#This Row],[Primera Infancia]:[Adulto Mayor]])=0,"",SUM(Tabla1[[#This Row],[Primera Infancia]:[Adulto Mayor]]))</f>
        <v/>
      </c>
      <c r="AE749" s="75"/>
      <c r="AF749" s="75"/>
      <c r="AG749" s="10"/>
      <c r="AH749" s="10"/>
      <c r="AI749" s="88"/>
      <c r="AJ749" s="88"/>
      <c r="AK749" s="88"/>
      <c r="AL749" s="88"/>
      <c r="AM749" s="88"/>
      <c r="AN749" s="75"/>
      <c r="AO749" s="89"/>
      <c r="AP749" s="93"/>
      <c r="AQ749" s="84"/>
    </row>
    <row r="750" spans="2:43" ht="39.950000000000003" customHeight="1" thickTop="1" thickBot="1" x14ac:dyDescent="0.3">
      <c r="B750" s="78"/>
      <c r="C750" s="75"/>
      <c r="D750" s="75"/>
      <c r="E750" s="75"/>
      <c r="F750" s="10" t="str">
        <f>IF(Tabla1[[#This Row],[Nombre del Contrato]]="","",IF(VLOOKUP(Tabla1[[#This Row],[Nombre del Contrato]],Tabla3[],31,FALSE)="","#N/A",IFERROR(VLOOKUP(Tabla1[[#This Row],[Nombre del Contrato]],Tabla3[],31,FALSE),"#N/A")))</f>
        <v/>
      </c>
      <c r="G750" s="10" t="str">
        <f>IF(Tabla1[[#This Row],[Nombre del Contrato]]="","",IF(VLOOKUP(Tabla1[[#This Row],[Nombre del Contrato]],Tabla3[],20,FALSE)="","#N/A",IFERROR(VLOOKUP(Tabla1[[#This Row],[Nombre del Contrato]],Tabla3[],20,FALSE),"#N/A")))</f>
        <v/>
      </c>
      <c r="H750" s="47" t="str">
        <f>IF(Tabla1[[#This Row],[Nombre del Contrato]]="","",IF(VLOOKUP(Tabla1[[#This Row],[Nombre del Contrato]],Tabla3[],22,FALSE)="","#N/A",IFERROR(VLOOKUP(Tabla1[[#This Row],[Nombre del Contrato]],Tabla3[],22,FALSE),"#N/A")))</f>
        <v/>
      </c>
      <c r="I750" s="81"/>
      <c r="J750" s="81"/>
      <c r="K750" s="75"/>
      <c r="L750" s="10" t="str">
        <f>IF(Tabla1[[#This Row],[Nombre del Contrato]]="","",IF(VLOOKUP(Tabla1[[#This Row],[Nombre del Contrato]],Tabla3[],6,FALSE)="","#N/A",IFERROR(VLOOKUP(Tabla1[[#This Row],[Nombre del Contrato]],Tabla3[],6,FALSE),"#N/A")))</f>
        <v/>
      </c>
      <c r="M750" s="55" t="str">
        <f>IF(Tabla1[[#This Row],[Nombre del Contrato]]="","",IF(VLOOKUP(Tabla1[[#This Row],[Nombre del Contrato]],Tabla3[],19,FALSE)="","#N/A",IFERROR(VLOOKUP(Tabla1[[#This Row],[Nombre del Contrato]],Tabla3[],19,FALSE),"#N/A")))</f>
        <v/>
      </c>
      <c r="N750" s="75"/>
      <c r="O750" s="75"/>
      <c r="P750" s="75"/>
      <c r="Q750" s="75"/>
      <c r="R750" s="75"/>
      <c r="S750" s="75"/>
      <c r="T750" s="75"/>
      <c r="U750" s="75"/>
      <c r="V750" s="75"/>
      <c r="W750" s="75"/>
      <c r="X750" s="75"/>
      <c r="Y750" s="75"/>
      <c r="Z750" s="75"/>
      <c r="AA750" s="75"/>
      <c r="AB750" s="75"/>
      <c r="AC750" s="75"/>
      <c r="AD750" s="75" t="str">
        <f>IF(SUM(Tabla1[[#This Row],[Primera Infancia]:[Adulto Mayor]])=0,"",SUM(Tabla1[[#This Row],[Primera Infancia]:[Adulto Mayor]]))</f>
        <v/>
      </c>
      <c r="AE750" s="75"/>
      <c r="AF750" s="75"/>
      <c r="AG750" s="10"/>
      <c r="AH750" s="10"/>
      <c r="AI750" s="88"/>
      <c r="AJ750" s="88"/>
      <c r="AK750" s="88"/>
      <c r="AL750" s="88"/>
      <c r="AM750" s="88"/>
      <c r="AN750" s="75"/>
      <c r="AO750" s="89"/>
      <c r="AP750" s="93"/>
      <c r="AQ750" s="84"/>
    </row>
    <row r="751" spans="2:43" ht="39.950000000000003" customHeight="1" thickTop="1" thickBot="1" x14ac:dyDescent="0.3">
      <c r="B751" s="78"/>
      <c r="C751" s="75"/>
      <c r="D751" s="75"/>
      <c r="E751" s="75"/>
      <c r="F751" s="10" t="str">
        <f>IF(Tabla1[[#This Row],[Nombre del Contrato]]="","",IF(VLOOKUP(Tabla1[[#This Row],[Nombre del Contrato]],Tabla3[],31,FALSE)="","#N/A",IFERROR(VLOOKUP(Tabla1[[#This Row],[Nombre del Contrato]],Tabla3[],31,FALSE),"#N/A")))</f>
        <v/>
      </c>
      <c r="G751" s="10" t="str">
        <f>IF(Tabla1[[#This Row],[Nombre del Contrato]]="","",IF(VLOOKUP(Tabla1[[#This Row],[Nombre del Contrato]],Tabla3[],20,FALSE)="","#N/A",IFERROR(VLOOKUP(Tabla1[[#This Row],[Nombre del Contrato]],Tabla3[],20,FALSE),"#N/A")))</f>
        <v/>
      </c>
      <c r="H751" s="47" t="str">
        <f>IF(Tabla1[[#This Row],[Nombre del Contrato]]="","",IF(VLOOKUP(Tabla1[[#This Row],[Nombre del Contrato]],Tabla3[],22,FALSE)="","#N/A",IFERROR(VLOOKUP(Tabla1[[#This Row],[Nombre del Contrato]],Tabla3[],22,FALSE),"#N/A")))</f>
        <v/>
      </c>
      <c r="I751" s="81"/>
      <c r="J751" s="81"/>
      <c r="K751" s="75"/>
      <c r="L751" s="10" t="str">
        <f>IF(Tabla1[[#This Row],[Nombre del Contrato]]="","",IF(VLOOKUP(Tabla1[[#This Row],[Nombre del Contrato]],Tabla3[],6,FALSE)="","#N/A",IFERROR(VLOOKUP(Tabla1[[#This Row],[Nombre del Contrato]],Tabla3[],6,FALSE),"#N/A")))</f>
        <v/>
      </c>
      <c r="M751" s="55" t="str">
        <f>IF(Tabla1[[#This Row],[Nombre del Contrato]]="","",IF(VLOOKUP(Tabla1[[#This Row],[Nombre del Contrato]],Tabla3[],19,FALSE)="","#N/A",IFERROR(VLOOKUP(Tabla1[[#This Row],[Nombre del Contrato]],Tabla3[],19,FALSE),"#N/A")))</f>
        <v/>
      </c>
      <c r="N751" s="75"/>
      <c r="O751" s="75"/>
      <c r="P751" s="75"/>
      <c r="Q751" s="75"/>
      <c r="R751" s="75"/>
      <c r="S751" s="75"/>
      <c r="T751" s="75"/>
      <c r="U751" s="75"/>
      <c r="V751" s="75"/>
      <c r="W751" s="75"/>
      <c r="X751" s="75"/>
      <c r="Y751" s="75"/>
      <c r="Z751" s="75"/>
      <c r="AA751" s="75"/>
      <c r="AB751" s="75"/>
      <c r="AC751" s="75"/>
      <c r="AD751" s="75" t="str">
        <f>IF(SUM(Tabla1[[#This Row],[Primera Infancia]:[Adulto Mayor]])=0,"",SUM(Tabla1[[#This Row],[Primera Infancia]:[Adulto Mayor]]))</f>
        <v/>
      </c>
      <c r="AE751" s="75"/>
      <c r="AF751" s="75"/>
      <c r="AG751" s="10"/>
      <c r="AH751" s="10"/>
      <c r="AI751" s="88"/>
      <c r="AJ751" s="88"/>
      <c r="AK751" s="88"/>
      <c r="AL751" s="88"/>
      <c r="AM751" s="88"/>
      <c r="AN751" s="75"/>
      <c r="AO751" s="89"/>
      <c r="AP751" s="93"/>
      <c r="AQ751" s="84"/>
    </row>
    <row r="752" spans="2:43" ht="39.950000000000003" customHeight="1" thickTop="1" thickBot="1" x14ac:dyDescent="0.3">
      <c r="B752" s="78"/>
      <c r="C752" s="75"/>
      <c r="D752" s="75"/>
      <c r="E752" s="75"/>
      <c r="F752" s="10" t="str">
        <f>IF(Tabla1[[#This Row],[Nombre del Contrato]]="","",IF(VLOOKUP(Tabla1[[#This Row],[Nombre del Contrato]],Tabla3[],31,FALSE)="","#N/A",IFERROR(VLOOKUP(Tabla1[[#This Row],[Nombre del Contrato]],Tabla3[],31,FALSE),"#N/A")))</f>
        <v/>
      </c>
      <c r="G752" s="10" t="str">
        <f>IF(Tabla1[[#This Row],[Nombre del Contrato]]="","",IF(VLOOKUP(Tabla1[[#This Row],[Nombre del Contrato]],Tabla3[],20,FALSE)="","#N/A",IFERROR(VLOOKUP(Tabla1[[#This Row],[Nombre del Contrato]],Tabla3[],20,FALSE),"#N/A")))</f>
        <v/>
      </c>
      <c r="H752" s="47" t="str">
        <f>IF(Tabla1[[#This Row],[Nombre del Contrato]]="","",IF(VLOOKUP(Tabla1[[#This Row],[Nombre del Contrato]],Tabla3[],22,FALSE)="","#N/A",IFERROR(VLOOKUP(Tabla1[[#This Row],[Nombre del Contrato]],Tabla3[],22,FALSE),"#N/A")))</f>
        <v/>
      </c>
      <c r="I752" s="81"/>
      <c r="J752" s="81"/>
      <c r="K752" s="75"/>
      <c r="L752" s="10" t="str">
        <f>IF(Tabla1[[#This Row],[Nombre del Contrato]]="","",IF(VLOOKUP(Tabla1[[#This Row],[Nombre del Contrato]],Tabla3[],6,FALSE)="","#N/A",IFERROR(VLOOKUP(Tabla1[[#This Row],[Nombre del Contrato]],Tabla3[],6,FALSE),"#N/A")))</f>
        <v/>
      </c>
      <c r="M752" s="55" t="str">
        <f>IF(Tabla1[[#This Row],[Nombre del Contrato]]="","",IF(VLOOKUP(Tabla1[[#This Row],[Nombre del Contrato]],Tabla3[],19,FALSE)="","#N/A",IFERROR(VLOOKUP(Tabla1[[#This Row],[Nombre del Contrato]],Tabla3[],19,FALSE),"#N/A")))</f>
        <v/>
      </c>
      <c r="N752" s="75"/>
      <c r="O752" s="75"/>
      <c r="P752" s="75"/>
      <c r="Q752" s="75"/>
      <c r="R752" s="75"/>
      <c r="S752" s="75"/>
      <c r="T752" s="75"/>
      <c r="U752" s="75"/>
      <c r="V752" s="75"/>
      <c r="W752" s="75"/>
      <c r="X752" s="75"/>
      <c r="Y752" s="75"/>
      <c r="Z752" s="75"/>
      <c r="AA752" s="75"/>
      <c r="AB752" s="75"/>
      <c r="AC752" s="75"/>
      <c r="AD752" s="75" t="str">
        <f>IF(SUM(Tabla1[[#This Row],[Primera Infancia]:[Adulto Mayor]])=0,"",SUM(Tabla1[[#This Row],[Primera Infancia]:[Adulto Mayor]]))</f>
        <v/>
      </c>
      <c r="AE752" s="75"/>
      <c r="AF752" s="75"/>
      <c r="AG752" s="10"/>
      <c r="AH752" s="10"/>
      <c r="AI752" s="88"/>
      <c r="AJ752" s="88"/>
      <c r="AK752" s="88"/>
      <c r="AL752" s="88"/>
      <c r="AM752" s="88"/>
      <c r="AN752" s="75"/>
      <c r="AO752" s="89"/>
      <c r="AP752" s="93"/>
      <c r="AQ752" s="84"/>
    </row>
    <row r="753" spans="2:43" ht="39.950000000000003" customHeight="1" thickTop="1" thickBot="1" x14ac:dyDescent="0.3">
      <c r="B753" s="78"/>
      <c r="C753" s="75"/>
      <c r="D753" s="75"/>
      <c r="E753" s="75"/>
      <c r="F753" s="10" t="str">
        <f>IF(Tabla1[[#This Row],[Nombre del Contrato]]="","",IF(VLOOKUP(Tabla1[[#This Row],[Nombre del Contrato]],Tabla3[],31,FALSE)="","#N/A",IFERROR(VLOOKUP(Tabla1[[#This Row],[Nombre del Contrato]],Tabla3[],31,FALSE),"#N/A")))</f>
        <v/>
      </c>
      <c r="G753" s="10" t="str">
        <f>IF(Tabla1[[#This Row],[Nombre del Contrato]]="","",IF(VLOOKUP(Tabla1[[#This Row],[Nombre del Contrato]],Tabla3[],20,FALSE)="","#N/A",IFERROR(VLOOKUP(Tabla1[[#This Row],[Nombre del Contrato]],Tabla3[],20,FALSE),"#N/A")))</f>
        <v/>
      </c>
      <c r="H753" s="47" t="str">
        <f>IF(Tabla1[[#This Row],[Nombre del Contrato]]="","",IF(VLOOKUP(Tabla1[[#This Row],[Nombre del Contrato]],Tabla3[],22,FALSE)="","#N/A",IFERROR(VLOOKUP(Tabla1[[#This Row],[Nombre del Contrato]],Tabla3[],22,FALSE),"#N/A")))</f>
        <v/>
      </c>
      <c r="I753" s="81"/>
      <c r="J753" s="81"/>
      <c r="K753" s="75"/>
      <c r="L753" s="10" t="str">
        <f>IF(Tabla1[[#This Row],[Nombre del Contrato]]="","",IF(VLOOKUP(Tabla1[[#This Row],[Nombre del Contrato]],Tabla3[],6,FALSE)="","#N/A",IFERROR(VLOOKUP(Tabla1[[#This Row],[Nombre del Contrato]],Tabla3[],6,FALSE),"#N/A")))</f>
        <v/>
      </c>
      <c r="M753" s="55" t="str">
        <f>IF(Tabla1[[#This Row],[Nombre del Contrato]]="","",IF(VLOOKUP(Tabla1[[#This Row],[Nombre del Contrato]],Tabla3[],19,FALSE)="","#N/A",IFERROR(VLOOKUP(Tabla1[[#This Row],[Nombre del Contrato]],Tabla3[],19,FALSE),"#N/A")))</f>
        <v/>
      </c>
      <c r="N753" s="75"/>
      <c r="O753" s="75"/>
      <c r="P753" s="75"/>
      <c r="Q753" s="75"/>
      <c r="R753" s="75"/>
      <c r="S753" s="75"/>
      <c r="T753" s="75"/>
      <c r="U753" s="75"/>
      <c r="V753" s="75"/>
      <c r="W753" s="75"/>
      <c r="X753" s="75"/>
      <c r="Y753" s="75"/>
      <c r="Z753" s="75"/>
      <c r="AA753" s="75"/>
      <c r="AB753" s="75"/>
      <c r="AC753" s="75"/>
      <c r="AD753" s="75" t="str">
        <f>IF(SUM(Tabla1[[#This Row],[Primera Infancia]:[Adulto Mayor]])=0,"",SUM(Tabla1[[#This Row],[Primera Infancia]:[Adulto Mayor]]))</f>
        <v/>
      </c>
      <c r="AE753" s="75"/>
      <c r="AF753" s="75"/>
      <c r="AG753" s="10"/>
      <c r="AH753" s="10"/>
      <c r="AI753" s="88"/>
      <c r="AJ753" s="88"/>
      <c r="AK753" s="88"/>
      <c r="AL753" s="88"/>
      <c r="AM753" s="88"/>
      <c r="AN753" s="75"/>
      <c r="AO753" s="89"/>
      <c r="AP753" s="93"/>
      <c r="AQ753" s="84"/>
    </row>
    <row r="754" spans="2:43" ht="39.950000000000003" customHeight="1" thickTop="1" thickBot="1" x14ac:dyDescent="0.3">
      <c r="B754" s="78"/>
      <c r="C754" s="75"/>
      <c r="D754" s="75"/>
      <c r="E754" s="75"/>
      <c r="F754" s="10" t="str">
        <f>IF(Tabla1[[#This Row],[Nombre del Contrato]]="","",IF(VLOOKUP(Tabla1[[#This Row],[Nombre del Contrato]],Tabla3[],31,FALSE)="","#N/A",IFERROR(VLOOKUP(Tabla1[[#This Row],[Nombre del Contrato]],Tabla3[],31,FALSE),"#N/A")))</f>
        <v/>
      </c>
      <c r="G754" s="10" t="str">
        <f>IF(Tabla1[[#This Row],[Nombre del Contrato]]="","",IF(VLOOKUP(Tabla1[[#This Row],[Nombre del Contrato]],Tabla3[],20,FALSE)="","#N/A",IFERROR(VLOOKUP(Tabla1[[#This Row],[Nombre del Contrato]],Tabla3[],20,FALSE),"#N/A")))</f>
        <v/>
      </c>
      <c r="H754" s="47" t="str">
        <f>IF(Tabla1[[#This Row],[Nombre del Contrato]]="","",IF(VLOOKUP(Tabla1[[#This Row],[Nombre del Contrato]],Tabla3[],22,FALSE)="","#N/A",IFERROR(VLOOKUP(Tabla1[[#This Row],[Nombre del Contrato]],Tabla3[],22,FALSE),"#N/A")))</f>
        <v/>
      </c>
      <c r="I754" s="81"/>
      <c r="J754" s="81"/>
      <c r="K754" s="75"/>
      <c r="L754" s="10" t="str">
        <f>IF(Tabla1[[#This Row],[Nombre del Contrato]]="","",IF(VLOOKUP(Tabla1[[#This Row],[Nombre del Contrato]],Tabla3[],6,FALSE)="","#N/A",IFERROR(VLOOKUP(Tabla1[[#This Row],[Nombre del Contrato]],Tabla3[],6,FALSE),"#N/A")))</f>
        <v/>
      </c>
      <c r="M754" s="55" t="str">
        <f>IF(Tabla1[[#This Row],[Nombre del Contrato]]="","",IF(VLOOKUP(Tabla1[[#This Row],[Nombre del Contrato]],Tabla3[],19,FALSE)="","#N/A",IFERROR(VLOOKUP(Tabla1[[#This Row],[Nombre del Contrato]],Tabla3[],19,FALSE),"#N/A")))</f>
        <v/>
      </c>
      <c r="N754" s="75"/>
      <c r="O754" s="75"/>
      <c r="P754" s="75"/>
      <c r="Q754" s="75"/>
      <c r="R754" s="75"/>
      <c r="S754" s="75"/>
      <c r="T754" s="75"/>
      <c r="U754" s="75"/>
      <c r="V754" s="75"/>
      <c r="W754" s="75"/>
      <c r="X754" s="75"/>
      <c r="Y754" s="75"/>
      <c r="Z754" s="75"/>
      <c r="AA754" s="75"/>
      <c r="AB754" s="75"/>
      <c r="AC754" s="75"/>
      <c r="AD754" s="75" t="str">
        <f>IF(SUM(Tabla1[[#This Row],[Primera Infancia]:[Adulto Mayor]])=0,"",SUM(Tabla1[[#This Row],[Primera Infancia]:[Adulto Mayor]]))</f>
        <v/>
      </c>
      <c r="AE754" s="75"/>
      <c r="AF754" s="75"/>
      <c r="AG754" s="10"/>
      <c r="AH754" s="10"/>
      <c r="AI754" s="88"/>
      <c r="AJ754" s="88"/>
      <c r="AK754" s="88"/>
      <c r="AL754" s="88"/>
      <c r="AM754" s="88"/>
      <c r="AN754" s="75"/>
      <c r="AO754" s="89"/>
      <c r="AP754" s="93"/>
      <c r="AQ754" s="84"/>
    </row>
    <row r="755" spans="2:43" ht="39.950000000000003" customHeight="1" thickTop="1" thickBot="1" x14ac:dyDescent="0.3">
      <c r="B755" s="78"/>
      <c r="C755" s="75"/>
      <c r="D755" s="75"/>
      <c r="E755" s="75"/>
      <c r="F755" s="10" t="str">
        <f>IF(Tabla1[[#This Row],[Nombre del Contrato]]="","",IF(VLOOKUP(Tabla1[[#This Row],[Nombre del Contrato]],Tabla3[],31,FALSE)="","#N/A",IFERROR(VLOOKUP(Tabla1[[#This Row],[Nombre del Contrato]],Tabla3[],31,FALSE),"#N/A")))</f>
        <v/>
      </c>
      <c r="G755" s="10" t="str">
        <f>IF(Tabla1[[#This Row],[Nombre del Contrato]]="","",IF(VLOOKUP(Tabla1[[#This Row],[Nombre del Contrato]],Tabla3[],20,FALSE)="","#N/A",IFERROR(VLOOKUP(Tabla1[[#This Row],[Nombre del Contrato]],Tabla3[],20,FALSE),"#N/A")))</f>
        <v/>
      </c>
      <c r="H755" s="47" t="str">
        <f>IF(Tabla1[[#This Row],[Nombre del Contrato]]="","",IF(VLOOKUP(Tabla1[[#This Row],[Nombre del Contrato]],Tabla3[],22,FALSE)="","#N/A",IFERROR(VLOOKUP(Tabla1[[#This Row],[Nombre del Contrato]],Tabla3[],22,FALSE),"#N/A")))</f>
        <v/>
      </c>
      <c r="I755" s="81"/>
      <c r="J755" s="81"/>
      <c r="K755" s="75"/>
      <c r="L755" s="10" t="str">
        <f>IF(Tabla1[[#This Row],[Nombre del Contrato]]="","",IF(VLOOKUP(Tabla1[[#This Row],[Nombre del Contrato]],Tabla3[],6,FALSE)="","#N/A",IFERROR(VLOOKUP(Tabla1[[#This Row],[Nombre del Contrato]],Tabla3[],6,FALSE),"#N/A")))</f>
        <v/>
      </c>
      <c r="M755" s="55" t="str">
        <f>IF(Tabla1[[#This Row],[Nombre del Contrato]]="","",IF(VLOOKUP(Tabla1[[#This Row],[Nombre del Contrato]],Tabla3[],19,FALSE)="","#N/A",IFERROR(VLOOKUP(Tabla1[[#This Row],[Nombre del Contrato]],Tabla3[],19,FALSE),"#N/A")))</f>
        <v/>
      </c>
      <c r="N755" s="75"/>
      <c r="O755" s="75"/>
      <c r="P755" s="75"/>
      <c r="Q755" s="75"/>
      <c r="R755" s="75"/>
      <c r="S755" s="75"/>
      <c r="T755" s="75"/>
      <c r="U755" s="75"/>
      <c r="V755" s="75"/>
      <c r="W755" s="75"/>
      <c r="X755" s="75"/>
      <c r="Y755" s="75"/>
      <c r="Z755" s="75"/>
      <c r="AA755" s="75"/>
      <c r="AB755" s="75"/>
      <c r="AC755" s="75"/>
      <c r="AD755" s="75" t="str">
        <f>IF(SUM(Tabla1[[#This Row],[Primera Infancia]:[Adulto Mayor]])=0,"",SUM(Tabla1[[#This Row],[Primera Infancia]:[Adulto Mayor]]))</f>
        <v/>
      </c>
      <c r="AE755" s="75"/>
      <c r="AF755" s="75"/>
      <c r="AG755" s="10"/>
      <c r="AH755" s="10"/>
      <c r="AI755" s="88"/>
      <c r="AJ755" s="88"/>
      <c r="AK755" s="88"/>
      <c r="AL755" s="88"/>
      <c r="AM755" s="88"/>
      <c r="AN755" s="75"/>
      <c r="AO755" s="89"/>
      <c r="AP755" s="93"/>
      <c r="AQ755" s="84"/>
    </row>
    <row r="756" spans="2:43" ht="39.950000000000003" customHeight="1" thickTop="1" thickBot="1" x14ac:dyDescent="0.3">
      <c r="B756" s="78"/>
      <c r="C756" s="75"/>
      <c r="D756" s="75"/>
      <c r="E756" s="75"/>
      <c r="F756" s="10" t="str">
        <f>IF(Tabla1[[#This Row],[Nombre del Contrato]]="","",IF(VLOOKUP(Tabla1[[#This Row],[Nombre del Contrato]],Tabla3[],31,FALSE)="","#N/A",IFERROR(VLOOKUP(Tabla1[[#This Row],[Nombre del Contrato]],Tabla3[],31,FALSE),"#N/A")))</f>
        <v/>
      </c>
      <c r="G756" s="10" t="str">
        <f>IF(Tabla1[[#This Row],[Nombre del Contrato]]="","",IF(VLOOKUP(Tabla1[[#This Row],[Nombre del Contrato]],Tabla3[],20,FALSE)="","#N/A",IFERROR(VLOOKUP(Tabla1[[#This Row],[Nombre del Contrato]],Tabla3[],20,FALSE),"#N/A")))</f>
        <v/>
      </c>
      <c r="H756" s="47" t="str">
        <f>IF(Tabla1[[#This Row],[Nombre del Contrato]]="","",IF(VLOOKUP(Tabla1[[#This Row],[Nombre del Contrato]],Tabla3[],22,FALSE)="","#N/A",IFERROR(VLOOKUP(Tabla1[[#This Row],[Nombre del Contrato]],Tabla3[],22,FALSE),"#N/A")))</f>
        <v/>
      </c>
      <c r="I756" s="81"/>
      <c r="J756" s="81"/>
      <c r="K756" s="75"/>
      <c r="L756" s="10" t="str">
        <f>IF(Tabla1[[#This Row],[Nombre del Contrato]]="","",IF(VLOOKUP(Tabla1[[#This Row],[Nombre del Contrato]],Tabla3[],6,FALSE)="","#N/A",IFERROR(VLOOKUP(Tabla1[[#This Row],[Nombre del Contrato]],Tabla3[],6,FALSE),"#N/A")))</f>
        <v/>
      </c>
      <c r="M756" s="55" t="str">
        <f>IF(Tabla1[[#This Row],[Nombre del Contrato]]="","",IF(VLOOKUP(Tabla1[[#This Row],[Nombre del Contrato]],Tabla3[],19,FALSE)="","#N/A",IFERROR(VLOOKUP(Tabla1[[#This Row],[Nombre del Contrato]],Tabla3[],19,FALSE),"#N/A")))</f>
        <v/>
      </c>
      <c r="N756" s="75"/>
      <c r="O756" s="75"/>
      <c r="P756" s="75"/>
      <c r="Q756" s="75"/>
      <c r="R756" s="75"/>
      <c r="S756" s="75"/>
      <c r="T756" s="75"/>
      <c r="U756" s="75"/>
      <c r="V756" s="75"/>
      <c r="W756" s="75"/>
      <c r="X756" s="75"/>
      <c r="Y756" s="75"/>
      <c r="Z756" s="75"/>
      <c r="AA756" s="75"/>
      <c r="AB756" s="75"/>
      <c r="AC756" s="75"/>
      <c r="AD756" s="75" t="str">
        <f>IF(SUM(Tabla1[[#This Row],[Primera Infancia]:[Adulto Mayor]])=0,"",SUM(Tabla1[[#This Row],[Primera Infancia]:[Adulto Mayor]]))</f>
        <v/>
      </c>
      <c r="AE756" s="75"/>
      <c r="AF756" s="75"/>
      <c r="AG756" s="10"/>
      <c r="AH756" s="10"/>
      <c r="AI756" s="88"/>
      <c r="AJ756" s="88"/>
      <c r="AK756" s="88"/>
      <c r="AL756" s="88"/>
      <c r="AM756" s="88"/>
      <c r="AN756" s="75"/>
      <c r="AO756" s="89"/>
      <c r="AP756" s="93"/>
      <c r="AQ756" s="84"/>
    </row>
    <row r="757" spans="2:43" ht="39.950000000000003" customHeight="1" thickTop="1" thickBot="1" x14ac:dyDescent="0.3">
      <c r="B757" s="78"/>
      <c r="C757" s="75"/>
      <c r="D757" s="75"/>
      <c r="E757" s="75"/>
      <c r="F757" s="10" t="str">
        <f>IF(Tabla1[[#This Row],[Nombre del Contrato]]="","",IF(VLOOKUP(Tabla1[[#This Row],[Nombre del Contrato]],Tabla3[],31,FALSE)="","#N/A",IFERROR(VLOOKUP(Tabla1[[#This Row],[Nombre del Contrato]],Tabla3[],31,FALSE),"#N/A")))</f>
        <v/>
      </c>
      <c r="G757" s="10" t="str">
        <f>IF(Tabla1[[#This Row],[Nombre del Contrato]]="","",IF(VLOOKUP(Tabla1[[#This Row],[Nombre del Contrato]],Tabla3[],20,FALSE)="","#N/A",IFERROR(VLOOKUP(Tabla1[[#This Row],[Nombre del Contrato]],Tabla3[],20,FALSE),"#N/A")))</f>
        <v/>
      </c>
      <c r="H757" s="47" t="str">
        <f>IF(Tabla1[[#This Row],[Nombre del Contrato]]="","",IF(VLOOKUP(Tabla1[[#This Row],[Nombre del Contrato]],Tabla3[],22,FALSE)="","#N/A",IFERROR(VLOOKUP(Tabla1[[#This Row],[Nombre del Contrato]],Tabla3[],22,FALSE),"#N/A")))</f>
        <v/>
      </c>
      <c r="I757" s="81"/>
      <c r="J757" s="81"/>
      <c r="K757" s="75"/>
      <c r="L757" s="10" t="str">
        <f>IF(Tabla1[[#This Row],[Nombre del Contrato]]="","",IF(VLOOKUP(Tabla1[[#This Row],[Nombre del Contrato]],Tabla3[],6,FALSE)="","#N/A",IFERROR(VLOOKUP(Tabla1[[#This Row],[Nombre del Contrato]],Tabla3[],6,FALSE),"#N/A")))</f>
        <v/>
      </c>
      <c r="M757" s="55" t="str">
        <f>IF(Tabla1[[#This Row],[Nombre del Contrato]]="","",IF(VLOOKUP(Tabla1[[#This Row],[Nombre del Contrato]],Tabla3[],19,FALSE)="","#N/A",IFERROR(VLOOKUP(Tabla1[[#This Row],[Nombre del Contrato]],Tabla3[],19,FALSE),"#N/A")))</f>
        <v/>
      </c>
      <c r="N757" s="75"/>
      <c r="O757" s="75"/>
      <c r="P757" s="75"/>
      <c r="Q757" s="75"/>
      <c r="R757" s="75"/>
      <c r="S757" s="75"/>
      <c r="T757" s="75"/>
      <c r="U757" s="75"/>
      <c r="V757" s="75"/>
      <c r="W757" s="75"/>
      <c r="X757" s="75"/>
      <c r="Y757" s="75"/>
      <c r="Z757" s="75"/>
      <c r="AA757" s="75"/>
      <c r="AB757" s="75"/>
      <c r="AC757" s="75"/>
      <c r="AD757" s="75" t="str">
        <f>IF(SUM(Tabla1[[#This Row],[Primera Infancia]:[Adulto Mayor]])=0,"",SUM(Tabla1[[#This Row],[Primera Infancia]:[Adulto Mayor]]))</f>
        <v/>
      </c>
      <c r="AE757" s="75"/>
      <c r="AF757" s="75"/>
      <c r="AG757" s="10"/>
      <c r="AH757" s="10"/>
      <c r="AI757" s="88"/>
      <c r="AJ757" s="88"/>
      <c r="AK757" s="88"/>
      <c r="AL757" s="88"/>
      <c r="AM757" s="88"/>
      <c r="AN757" s="75"/>
      <c r="AO757" s="89"/>
      <c r="AP757" s="93"/>
      <c r="AQ757" s="84"/>
    </row>
    <row r="758" spans="2:43" ht="39.950000000000003" customHeight="1" thickTop="1" thickBot="1" x14ac:dyDescent="0.3">
      <c r="B758" s="78"/>
      <c r="C758" s="75"/>
      <c r="D758" s="75"/>
      <c r="E758" s="75"/>
      <c r="F758" s="10" t="str">
        <f>IF(Tabla1[[#This Row],[Nombre del Contrato]]="","",IF(VLOOKUP(Tabla1[[#This Row],[Nombre del Contrato]],Tabla3[],31,FALSE)="","#N/A",IFERROR(VLOOKUP(Tabla1[[#This Row],[Nombre del Contrato]],Tabla3[],31,FALSE),"#N/A")))</f>
        <v/>
      </c>
      <c r="G758" s="10" t="str">
        <f>IF(Tabla1[[#This Row],[Nombre del Contrato]]="","",IF(VLOOKUP(Tabla1[[#This Row],[Nombre del Contrato]],Tabla3[],20,FALSE)="","#N/A",IFERROR(VLOOKUP(Tabla1[[#This Row],[Nombre del Contrato]],Tabla3[],20,FALSE),"#N/A")))</f>
        <v/>
      </c>
      <c r="H758" s="47" t="str">
        <f>IF(Tabla1[[#This Row],[Nombre del Contrato]]="","",IF(VLOOKUP(Tabla1[[#This Row],[Nombre del Contrato]],Tabla3[],22,FALSE)="","#N/A",IFERROR(VLOOKUP(Tabla1[[#This Row],[Nombre del Contrato]],Tabla3[],22,FALSE),"#N/A")))</f>
        <v/>
      </c>
      <c r="I758" s="81"/>
      <c r="J758" s="81"/>
      <c r="K758" s="75"/>
      <c r="L758" s="10" t="str">
        <f>IF(Tabla1[[#This Row],[Nombre del Contrato]]="","",IF(VLOOKUP(Tabla1[[#This Row],[Nombre del Contrato]],Tabla3[],6,FALSE)="","#N/A",IFERROR(VLOOKUP(Tabla1[[#This Row],[Nombre del Contrato]],Tabla3[],6,FALSE),"#N/A")))</f>
        <v/>
      </c>
      <c r="M758" s="55" t="str">
        <f>IF(Tabla1[[#This Row],[Nombre del Contrato]]="","",IF(VLOOKUP(Tabla1[[#This Row],[Nombre del Contrato]],Tabla3[],19,FALSE)="","#N/A",IFERROR(VLOOKUP(Tabla1[[#This Row],[Nombre del Contrato]],Tabla3[],19,FALSE),"#N/A")))</f>
        <v/>
      </c>
      <c r="N758" s="75"/>
      <c r="O758" s="75"/>
      <c r="P758" s="75"/>
      <c r="Q758" s="75"/>
      <c r="R758" s="75"/>
      <c r="S758" s="75"/>
      <c r="T758" s="75"/>
      <c r="U758" s="75"/>
      <c r="V758" s="75"/>
      <c r="W758" s="75"/>
      <c r="X758" s="75"/>
      <c r="Y758" s="75"/>
      <c r="Z758" s="75"/>
      <c r="AA758" s="75"/>
      <c r="AB758" s="75"/>
      <c r="AC758" s="75"/>
      <c r="AD758" s="75" t="str">
        <f>IF(SUM(Tabla1[[#This Row],[Primera Infancia]:[Adulto Mayor]])=0,"",SUM(Tabla1[[#This Row],[Primera Infancia]:[Adulto Mayor]]))</f>
        <v/>
      </c>
      <c r="AE758" s="75"/>
      <c r="AF758" s="75"/>
      <c r="AG758" s="10"/>
      <c r="AH758" s="10"/>
      <c r="AI758" s="88"/>
      <c r="AJ758" s="88"/>
      <c r="AK758" s="88"/>
      <c r="AL758" s="88"/>
      <c r="AM758" s="88"/>
      <c r="AN758" s="75"/>
      <c r="AO758" s="89"/>
      <c r="AP758" s="93"/>
      <c r="AQ758" s="84"/>
    </row>
    <row r="759" spans="2:43" ht="39.950000000000003" customHeight="1" thickTop="1" thickBot="1" x14ac:dyDescent="0.3">
      <c r="B759" s="78"/>
      <c r="C759" s="75"/>
      <c r="D759" s="75"/>
      <c r="E759" s="75"/>
      <c r="F759" s="10" t="str">
        <f>IF(Tabla1[[#This Row],[Nombre del Contrato]]="","",IF(VLOOKUP(Tabla1[[#This Row],[Nombre del Contrato]],Tabla3[],31,FALSE)="","#N/A",IFERROR(VLOOKUP(Tabla1[[#This Row],[Nombre del Contrato]],Tabla3[],31,FALSE),"#N/A")))</f>
        <v/>
      </c>
      <c r="G759" s="10" t="str">
        <f>IF(Tabla1[[#This Row],[Nombre del Contrato]]="","",IF(VLOOKUP(Tabla1[[#This Row],[Nombre del Contrato]],Tabla3[],20,FALSE)="","#N/A",IFERROR(VLOOKUP(Tabla1[[#This Row],[Nombre del Contrato]],Tabla3[],20,FALSE),"#N/A")))</f>
        <v/>
      </c>
      <c r="H759" s="47" t="str">
        <f>IF(Tabla1[[#This Row],[Nombre del Contrato]]="","",IF(VLOOKUP(Tabla1[[#This Row],[Nombre del Contrato]],Tabla3[],22,FALSE)="","#N/A",IFERROR(VLOOKUP(Tabla1[[#This Row],[Nombre del Contrato]],Tabla3[],22,FALSE),"#N/A")))</f>
        <v/>
      </c>
      <c r="I759" s="81"/>
      <c r="J759" s="81"/>
      <c r="K759" s="75"/>
      <c r="L759" s="10" t="str">
        <f>IF(Tabla1[[#This Row],[Nombre del Contrato]]="","",IF(VLOOKUP(Tabla1[[#This Row],[Nombre del Contrato]],Tabla3[],6,FALSE)="","#N/A",IFERROR(VLOOKUP(Tabla1[[#This Row],[Nombre del Contrato]],Tabla3[],6,FALSE),"#N/A")))</f>
        <v/>
      </c>
      <c r="M759" s="55" t="str">
        <f>IF(Tabla1[[#This Row],[Nombre del Contrato]]="","",IF(VLOOKUP(Tabla1[[#This Row],[Nombre del Contrato]],Tabla3[],19,FALSE)="","#N/A",IFERROR(VLOOKUP(Tabla1[[#This Row],[Nombre del Contrato]],Tabla3[],19,FALSE),"#N/A")))</f>
        <v/>
      </c>
      <c r="N759" s="75"/>
      <c r="O759" s="75"/>
      <c r="P759" s="75"/>
      <c r="Q759" s="75"/>
      <c r="R759" s="75"/>
      <c r="S759" s="75"/>
      <c r="T759" s="75"/>
      <c r="U759" s="75"/>
      <c r="V759" s="75"/>
      <c r="W759" s="75"/>
      <c r="X759" s="75"/>
      <c r="Y759" s="75"/>
      <c r="Z759" s="75"/>
      <c r="AA759" s="75"/>
      <c r="AB759" s="75"/>
      <c r="AC759" s="75"/>
      <c r="AD759" s="75" t="str">
        <f>IF(SUM(Tabla1[[#This Row],[Primera Infancia]:[Adulto Mayor]])=0,"",SUM(Tabla1[[#This Row],[Primera Infancia]:[Adulto Mayor]]))</f>
        <v/>
      </c>
      <c r="AE759" s="75"/>
      <c r="AF759" s="75"/>
      <c r="AG759" s="10"/>
      <c r="AH759" s="10"/>
      <c r="AI759" s="88"/>
      <c r="AJ759" s="88"/>
      <c r="AK759" s="88"/>
      <c r="AL759" s="88"/>
      <c r="AM759" s="88"/>
      <c r="AN759" s="75"/>
      <c r="AO759" s="89"/>
      <c r="AP759" s="93"/>
      <c r="AQ759" s="84"/>
    </row>
    <row r="760" spans="2:43" ht="39.950000000000003" customHeight="1" thickTop="1" thickBot="1" x14ac:dyDescent="0.3">
      <c r="B760" s="78"/>
      <c r="C760" s="75"/>
      <c r="D760" s="75"/>
      <c r="E760" s="75"/>
      <c r="F760" s="10" t="str">
        <f>IF(Tabla1[[#This Row],[Nombre del Contrato]]="","",IF(VLOOKUP(Tabla1[[#This Row],[Nombre del Contrato]],Tabla3[],31,FALSE)="","#N/A",IFERROR(VLOOKUP(Tabla1[[#This Row],[Nombre del Contrato]],Tabla3[],31,FALSE),"#N/A")))</f>
        <v/>
      </c>
      <c r="G760" s="10" t="str">
        <f>IF(Tabla1[[#This Row],[Nombre del Contrato]]="","",IF(VLOOKUP(Tabla1[[#This Row],[Nombre del Contrato]],Tabla3[],20,FALSE)="","#N/A",IFERROR(VLOOKUP(Tabla1[[#This Row],[Nombre del Contrato]],Tabla3[],20,FALSE),"#N/A")))</f>
        <v/>
      </c>
      <c r="H760" s="47" t="str">
        <f>IF(Tabla1[[#This Row],[Nombre del Contrato]]="","",IF(VLOOKUP(Tabla1[[#This Row],[Nombre del Contrato]],Tabla3[],22,FALSE)="","#N/A",IFERROR(VLOOKUP(Tabla1[[#This Row],[Nombre del Contrato]],Tabla3[],22,FALSE),"#N/A")))</f>
        <v/>
      </c>
      <c r="I760" s="81"/>
      <c r="J760" s="81"/>
      <c r="K760" s="75"/>
      <c r="L760" s="10" t="str">
        <f>IF(Tabla1[[#This Row],[Nombre del Contrato]]="","",IF(VLOOKUP(Tabla1[[#This Row],[Nombre del Contrato]],Tabla3[],6,FALSE)="","#N/A",IFERROR(VLOOKUP(Tabla1[[#This Row],[Nombre del Contrato]],Tabla3[],6,FALSE),"#N/A")))</f>
        <v/>
      </c>
      <c r="M760" s="55" t="str">
        <f>IF(Tabla1[[#This Row],[Nombre del Contrato]]="","",IF(VLOOKUP(Tabla1[[#This Row],[Nombre del Contrato]],Tabla3[],19,FALSE)="","#N/A",IFERROR(VLOOKUP(Tabla1[[#This Row],[Nombre del Contrato]],Tabla3[],19,FALSE),"#N/A")))</f>
        <v/>
      </c>
      <c r="N760" s="75"/>
      <c r="O760" s="75"/>
      <c r="P760" s="75"/>
      <c r="Q760" s="75"/>
      <c r="R760" s="75"/>
      <c r="S760" s="75"/>
      <c r="T760" s="75"/>
      <c r="U760" s="75"/>
      <c r="V760" s="75"/>
      <c r="W760" s="75"/>
      <c r="X760" s="75"/>
      <c r="Y760" s="75"/>
      <c r="Z760" s="75"/>
      <c r="AA760" s="75"/>
      <c r="AB760" s="75"/>
      <c r="AC760" s="75"/>
      <c r="AD760" s="75" t="str">
        <f>IF(SUM(Tabla1[[#This Row],[Primera Infancia]:[Adulto Mayor]])=0,"",SUM(Tabla1[[#This Row],[Primera Infancia]:[Adulto Mayor]]))</f>
        <v/>
      </c>
      <c r="AE760" s="75"/>
      <c r="AF760" s="75"/>
      <c r="AG760" s="10"/>
      <c r="AH760" s="10"/>
      <c r="AI760" s="88"/>
      <c r="AJ760" s="88"/>
      <c r="AK760" s="88"/>
      <c r="AL760" s="88"/>
      <c r="AM760" s="88"/>
      <c r="AN760" s="75"/>
      <c r="AO760" s="89"/>
      <c r="AP760" s="93"/>
      <c r="AQ760" s="84"/>
    </row>
    <row r="761" spans="2:43" ht="39.950000000000003" customHeight="1" thickTop="1" thickBot="1" x14ac:dyDescent="0.3">
      <c r="B761" s="78"/>
      <c r="C761" s="75"/>
      <c r="D761" s="75"/>
      <c r="E761" s="75"/>
      <c r="F761" s="10" t="str">
        <f>IF(Tabla1[[#This Row],[Nombre del Contrato]]="","",IF(VLOOKUP(Tabla1[[#This Row],[Nombre del Contrato]],Tabla3[],31,FALSE)="","#N/A",IFERROR(VLOOKUP(Tabla1[[#This Row],[Nombre del Contrato]],Tabla3[],31,FALSE),"#N/A")))</f>
        <v/>
      </c>
      <c r="G761" s="10" t="str">
        <f>IF(Tabla1[[#This Row],[Nombre del Contrato]]="","",IF(VLOOKUP(Tabla1[[#This Row],[Nombre del Contrato]],Tabla3[],20,FALSE)="","#N/A",IFERROR(VLOOKUP(Tabla1[[#This Row],[Nombre del Contrato]],Tabla3[],20,FALSE),"#N/A")))</f>
        <v/>
      </c>
      <c r="H761" s="47" t="str">
        <f>IF(Tabla1[[#This Row],[Nombre del Contrato]]="","",IF(VLOOKUP(Tabla1[[#This Row],[Nombre del Contrato]],Tabla3[],22,FALSE)="","#N/A",IFERROR(VLOOKUP(Tabla1[[#This Row],[Nombre del Contrato]],Tabla3[],22,FALSE),"#N/A")))</f>
        <v/>
      </c>
      <c r="I761" s="81"/>
      <c r="J761" s="81"/>
      <c r="K761" s="75"/>
      <c r="L761" s="10" t="str">
        <f>IF(Tabla1[[#This Row],[Nombre del Contrato]]="","",IF(VLOOKUP(Tabla1[[#This Row],[Nombre del Contrato]],Tabla3[],6,FALSE)="","#N/A",IFERROR(VLOOKUP(Tabla1[[#This Row],[Nombre del Contrato]],Tabla3[],6,FALSE),"#N/A")))</f>
        <v/>
      </c>
      <c r="M761" s="55" t="str">
        <f>IF(Tabla1[[#This Row],[Nombre del Contrato]]="","",IF(VLOOKUP(Tabla1[[#This Row],[Nombre del Contrato]],Tabla3[],19,FALSE)="","#N/A",IFERROR(VLOOKUP(Tabla1[[#This Row],[Nombre del Contrato]],Tabla3[],19,FALSE),"#N/A")))</f>
        <v/>
      </c>
      <c r="N761" s="75"/>
      <c r="O761" s="75"/>
      <c r="P761" s="75"/>
      <c r="Q761" s="75"/>
      <c r="R761" s="75"/>
      <c r="S761" s="75"/>
      <c r="T761" s="75"/>
      <c r="U761" s="75"/>
      <c r="V761" s="75"/>
      <c r="W761" s="75"/>
      <c r="X761" s="75"/>
      <c r="Y761" s="75"/>
      <c r="Z761" s="75"/>
      <c r="AA761" s="75"/>
      <c r="AB761" s="75"/>
      <c r="AC761" s="75"/>
      <c r="AD761" s="75" t="str">
        <f>IF(SUM(Tabla1[[#This Row],[Primera Infancia]:[Adulto Mayor]])=0,"",SUM(Tabla1[[#This Row],[Primera Infancia]:[Adulto Mayor]]))</f>
        <v/>
      </c>
      <c r="AE761" s="75"/>
      <c r="AF761" s="75"/>
      <c r="AG761" s="10"/>
      <c r="AH761" s="10"/>
      <c r="AI761" s="88"/>
      <c r="AJ761" s="88"/>
      <c r="AK761" s="88"/>
      <c r="AL761" s="88"/>
      <c r="AM761" s="88"/>
      <c r="AN761" s="75"/>
      <c r="AO761" s="89"/>
      <c r="AP761" s="93"/>
      <c r="AQ761" s="84"/>
    </row>
    <row r="762" spans="2:43" ht="39.950000000000003" customHeight="1" thickTop="1" thickBot="1" x14ac:dyDescent="0.3">
      <c r="B762" s="78"/>
      <c r="C762" s="75"/>
      <c r="D762" s="75"/>
      <c r="E762" s="75"/>
      <c r="F762" s="10" t="str">
        <f>IF(Tabla1[[#This Row],[Nombre del Contrato]]="","",IF(VLOOKUP(Tabla1[[#This Row],[Nombre del Contrato]],Tabla3[],31,FALSE)="","#N/A",IFERROR(VLOOKUP(Tabla1[[#This Row],[Nombre del Contrato]],Tabla3[],31,FALSE),"#N/A")))</f>
        <v/>
      </c>
      <c r="G762" s="10" t="str">
        <f>IF(Tabla1[[#This Row],[Nombre del Contrato]]="","",IF(VLOOKUP(Tabla1[[#This Row],[Nombre del Contrato]],Tabla3[],20,FALSE)="","#N/A",IFERROR(VLOOKUP(Tabla1[[#This Row],[Nombre del Contrato]],Tabla3[],20,FALSE),"#N/A")))</f>
        <v/>
      </c>
      <c r="H762" s="47" t="str">
        <f>IF(Tabla1[[#This Row],[Nombre del Contrato]]="","",IF(VLOOKUP(Tabla1[[#This Row],[Nombre del Contrato]],Tabla3[],22,FALSE)="","#N/A",IFERROR(VLOOKUP(Tabla1[[#This Row],[Nombre del Contrato]],Tabla3[],22,FALSE),"#N/A")))</f>
        <v/>
      </c>
      <c r="I762" s="81"/>
      <c r="J762" s="81"/>
      <c r="K762" s="75"/>
      <c r="L762" s="10" t="str">
        <f>IF(Tabla1[[#This Row],[Nombre del Contrato]]="","",IF(VLOOKUP(Tabla1[[#This Row],[Nombre del Contrato]],Tabla3[],6,FALSE)="","#N/A",IFERROR(VLOOKUP(Tabla1[[#This Row],[Nombre del Contrato]],Tabla3[],6,FALSE),"#N/A")))</f>
        <v/>
      </c>
      <c r="M762" s="55" t="str">
        <f>IF(Tabla1[[#This Row],[Nombre del Contrato]]="","",IF(VLOOKUP(Tabla1[[#This Row],[Nombre del Contrato]],Tabla3[],19,FALSE)="","#N/A",IFERROR(VLOOKUP(Tabla1[[#This Row],[Nombre del Contrato]],Tabla3[],19,FALSE),"#N/A")))</f>
        <v/>
      </c>
      <c r="N762" s="75"/>
      <c r="O762" s="75"/>
      <c r="P762" s="75"/>
      <c r="Q762" s="75"/>
      <c r="R762" s="75"/>
      <c r="S762" s="75"/>
      <c r="T762" s="75"/>
      <c r="U762" s="75"/>
      <c r="V762" s="75"/>
      <c r="W762" s="75"/>
      <c r="X762" s="75"/>
      <c r="Y762" s="75"/>
      <c r="Z762" s="75"/>
      <c r="AA762" s="75"/>
      <c r="AB762" s="75"/>
      <c r="AC762" s="75"/>
      <c r="AD762" s="75" t="str">
        <f>IF(SUM(Tabla1[[#This Row],[Primera Infancia]:[Adulto Mayor]])=0,"",SUM(Tabla1[[#This Row],[Primera Infancia]:[Adulto Mayor]]))</f>
        <v/>
      </c>
      <c r="AE762" s="75"/>
      <c r="AF762" s="75"/>
      <c r="AG762" s="10"/>
      <c r="AH762" s="10"/>
      <c r="AI762" s="88"/>
      <c r="AJ762" s="88"/>
      <c r="AK762" s="88"/>
      <c r="AL762" s="88"/>
      <c r="AM762" s="88"/>
      <c r="AN762" s="75"/>
      <c r="AO762" s="89"/>
      <c r="AP762" s="93"/>
      <c r="AQ762" s="84"/>
    </row>
    <row r="763" spans="2:43" ht="39.950000000000003" customHeight="1" thickTop="1" thickBot="1" x14ac:dyDescent="0.3">
      <c r="B763" s="78"/>
      <c r="C763" s="75"/>
      <c r="D763" s="75"/>
      <c r="E763" s="75"/>
      <c r="F763" s="10" t="str">
        <f>IF(Tabla1[[#This Row],[Nombre del Contrato]]="","",IF(VLOOKUP(Tabla1[[#This Row],[Nombre del Contrato]],Tabla3[],31,FALSE)="","#N/A",IFERROR(VLOOKUP(Tabla1[[#This Row],[Nombre del Contrato]],Tabla3[],31,FALSE),"#N/A")))</f>
        <v/>
      </c>
      <c r="G763" s="10" t="str">
        <f>IF(Tabla1[[#This Row],[Nombre del Contrato]]="","",IF(VLOOKUP(Tabla1[[#This Row],[Nombre del Contrato]],Tabla3[],20,FALSE)="","#N/A",IFERROR(VLOOKUP(Tabla1[[#This Row],[Nombre del Contrato]],Tabla3[],20,FALSE),"#N/A")))</f>
        <v/>
      </c>
      <c r="H763" s="47" t="str">
        <f>IF(Tabla1[[#This Row],[Nombre del Contrato]]="","",IF(VLOOKUP(Tabla1[[#This Row],[Nombre del Contrato]],Tabla3[],22,FALSE)="","#N/A",IFERROR(VLOOKUP(Tabla1[[#This Row],[Nombre del Contrato]],Tabla3[],22,FALSE),"#N/A")))</f>
        <v/>
      </c>
      <c r="I763" s="81"/>
      <c r="J763" s="81"/>
      <c r="K763" s="75"/>
      <c r="L763" s="10" t="str">
        <f>IF(Tabla1[[#This Row],[Nombre del Contrato]]="","",IF(VLOOKUP(Tabla1[[#This Row],[Nombre del Contrato]],Tabla3[],6,FALSE)="","#N/A",IFERROR(VLOOKUP(Tabla1[[#This Row],[Nombre del Contrato]],Tabla3[],6,FALSE),"#N/A")))</f>
        <v/>
      </c>
      <c r="M763" s="55" t="str">
        <f>IF(Tabla1[[#This Row],[Nombre del Contrato]]="","",IF(VLOOKUP(Tabla1[[#This Row],[Nombre del Contrato]],Tabla3[],19,FALSE)="","#N/A",IFERROR(VLOOKUP(Tabla1[[#This Row],[Nombre del Contrato]],Tabla3[],19,FALSE),"#N/A")))</f>
        <v/>
      </c>
      <c r="N763" s="75"/>
      <c r="O763" s="75"/>
      <c r="P763" s="75"/>
      <c r="Q763" s="75"/>
      <c r="R763" s="75"/>
      <c r="S763" s="75"/>
      <c r="T763" s="75"/>
      <c r="U763" s="75"/>
      <c r="V763" s="75"/>
      <c r="W763" s="75"/>
      <c r="X763" s="75"/>
      <c r="Y763" s="75"/>
      <c r="Z763" s="75"/>
      <c r="AA763" s="75"/>
      <c r="AB763" s="75"/>
      <c r="AC763" s="75"/>
      <c r="AD763" s="75" t="str">
        <f>IF(SUM(Tabla1[[#This Row],[Primera Infancia]:[Adulto Mayor]])=0,"",SUM(Tabla1[[#This Row],[Primera Infancia]:[Adulto Mayor]]))</f>
        <v/>
      </c>
      <c r="AE763" s="75"/>
      <c r="AF763" s="75"/>
      <c r="AG763" s="10"/>
      <c r="AH763" s="10"/>
      <c r="AI763" s="88"/>
      <c r="AJ763" s="88"/>
      <c r="AK763" s="88"/>
      <c r="AL763" s="88"/>
      <c r="AM763" s="88"/>
      <c r="AN763" s="75"/>
      <c r="AO763" s="89"/>
      <c r="AP763" s="93"/>
      <c r="AQ763" s="84"/>
    </row>
    <row r="764" spans="2:43" ht="39.950000000000003" customHeight="1" thickTop="1" thickBot="1" x14ac:dyDescent="0.3">
      <c r="B764" s="78"/>
      <c r="C764" s="75"/>
      <c r="D764" s="75"/>
      <c r="E764" s="75"/>
      <c r="F764" s="10" t="str">
        <f>IF(Tabla1[[#This Row],[Nombre del Contrato]]="","",IF(VLOOKUP(Tabla1[[#This Row],[Nombre del Contrato]],Tabla3[],31,FALSE)="","#N/A",IFERROR(VLOOKUP(Tabla1[[#This Row],[Nombre del Contrato]],Tabla3[],31,FALSE),"#N/A")))</f>
        <v/>
      </c>
      <c r="G764" s="10" t="str">
        <f>IF(Tabla1[[#This Row],[Nombre del Contrato]]="","",IF(VLOOKUP(Tabla1[[#This Row],[Nombre del Contrato]],Tabla3[],20,FALSE)="","#N/A",IFERROR(VLOOKUP(Tabla1[[#This Row],[Nombre del Contrato]],Tabla3[],20,FALSE),"#N/A")))</f>
        <v/>
      </c>
      <c r="H764" s="47" t="str">
        <f>IF(Tabla1[[#This Row],[Nombre del Contrato]]="","",IF(VLOOKUP(Tabla1[[#This Row],[Nombre del Contrato]],Tabla3[],22,FALSE)="","#N/A",IFERROR(VLOOKUP(Tabla1[[#This Row],[Nombre del Contrato]],Tabla3[],22,FALSE),"#N/A")))</f>
        <v/>
      </c>
      <c r="I764" s="81"/>
      <c r="J764" s="81"/>
      <c r="K764" s="75"/>
      <c r="L764" s="10" t="str">
        <f>IF(Tabla1[[#This Row],[Nombre del Contrato]]="","",IF(VLOOKUP(Tabla1[[#This Row],[Nombre del Contrato]],Tabla3[],6,FALSE)="","#N/A",IFERROR(VLOOKUP(Tabla1[[#This Row],[Nombre del Contrato]],Tabla3[],6,FALSE),"#N/A")))</f>
        <v/>
      </c>
      <c r="M764" s="55" t="str">
        <f>IF(Tabla1[[#This Row],[Nombre del Contrato]]="","",IF(VLOOKUP(Tabla1[[#This Row],[Nombre del Contrato]],Tabla3[],19,FALSE)="","#N/A",IFERROR(VLOOKUP(Tabla1[[#This Row],[Nombre del Contrato]],Tabla3[],19,FALSE),"#N/A")))</f>
        <v/>
      </c>
      <c r="N764" s="75"/>
      <c r="O764" s="75"/>
      <c r="P764" s="75"/>
      <c r="Q764" s="75"/>
      <c r="R764" s="75"/>
      <c r="S764" s="75"/>
      <c r="T764" s="75"/>
      <c r="U764" s="75"/>
      <c r="V764" s="75"/>
      <c r="W764" s="75"/>
      <c r="X764" s="75"/>
      <c r="Y764" s="75"/>
      <c r="Z764" s="75"/>
      <c r="AA764" s="75"/>
      <c r="AB764" s="75"/>
      <c r="AC764" s="75"/>
      <c r="AD764" s="75" t="str">
        <f>IF(SUM(Tabla1[[#This Row],[Primera Infancia]:[Adulto Mayor]])=0,"",SUM(Tabla1[[#This Row],[Primera Infancia]:[Adulto Mayor]]))</f>
        <v/>
      </c>
      <c r="AE764" s="75"/>
      <c r="AF764" s="75"/>
      <c r="AG764" s="10"/>
      <c r="AH764" s="10"/>
      <c r="AI764" s="88"/>
      <c r="AJ764" s="88"/>
      <c r="AK764" s="88"/>
      <c r="AL764" s="88"/>
      <c r="AM764" s="88"/>
      <c r="AN764" s="75"/>
      <c r="AO764" s="89"/>
      <c r="AP764" s="93"/>
      <c r="AQ764" s="84"/>
    </row>
    <row r="765" spans="2:43" ht="39.950000000000003" customHeight="1" thickTop="1" thickBot="1" x14ac:dyDescent="0.3">
      <c r="B765" s="78"/>
      <c r="C765" s="75"/>
      <c r="D765" s="75"/>
      <c r="E765" s="75"/>
      <c r="F765" s="10" t="str">
        <f>IF(Tabla1[[#This Row],[Nombre del Contrato]]="","",IF(VLOOKUP(Tabla1[[#This Row],[Nombre del Contrato]],Tabla3[],31,FALSE)="","#N/A",IFERROR(VLOOKUP(Tabla1[[#This Row],[Nombre del Contrato]],Tabla3[],31,FALSE),"#N/A")))</f>
        <v/>
      </c>
      <c r="G765" s="10" t="str">
        <f>IF(Tabla1[[#This Row],[Nombre del Contrato]]="","",IF(VLOOKUP(Tabla1[[#This Row],[Nombre del Contrato]],Tabla3[],20,FALSE)="","#N/A",IFERROR(VLOOKUP(Tabla1[[#This Row],[Nombre del Contrato]],Tabla3[],20,FALSE),"#N/A")))</f>
        <v/>
      </c>
      <c r="H765" s="47" t="str">
        <f>IF(Tabla1[[#This Row],[Nombre del Contrato]]="","",IF(VLOOKUP(Tabla1[[#This Row],[Nombre del Contrato]],Tabla3[],22,FALSE)="","#N/A",IFERROR(VLOOKUP(Tabla1[[#This Row],[Nombre del Contrato]],Tabla3[],22,FALSE),"#N/A")))</f>
        <v/>
      </c>
      <c r="I765" s="81"/>
      <c r="J765" s="81"/>
      <c r="K765" s="75"/>
      <c r="L765" s="10" t="str">
        <f>IF(Tabla1[[#This Row],[Nombre del Contrato]]="","",IF(VLOOKUP(Tabla1[[#This Row],[Nombre del Contrato]],Tabla3[],6,FALSE)="","#N/A",IFERROR(VLOOKUP(Tabla1[[#This Row],[Nombre del Contrato]],Tabla3[],6,FALSE),"#N/A")))</f>
        <v/>
      </c>
      <c r="M765" s="55" t="str">
        <f>IF(Tabla1[[#This Row],[Nombre del Contrato]]="","",IF(VLOOKUP(Tabla1[[#This Row],[Nombre del Contrato]],Tabla3[],19,FALSE)="","#N/A",IFERROR(VLOOKUP(Tabla1[[#This Row],[Nombre del Contrato]],Tabla3[],19,FALSE),"#N/A")))</f>
        <v/>
      </c>
      <c r="N765" s="75"/>
      <c r="O765" s="75"/>
      <c r="P765" s="75"/>
      <c r="Q765" s="75"/>
      <c r="R765" s="75"/>
      <c r="S765" s="75"/>
      <c r="T765" s="75"/>
      <c r="U765" s="75"/>
      <c r="V765" s="75"/>
      <c r="W765" s="75"/>
      <c r="X765" s="75"/>
      <c r="Y765" s="75"/>
      <c r="Z765" s="75"/>
      <c r="AA765" s="75"/>
      <c r="AB765" s="75"/>
      <c r="AC765" s="75"/>
      <c r="AD765" s="75" t="str">
        <f>IF(SUM(Tabla1[[#This Row],[Primera Infancia]:[Adulto Mayor]])=0,"",SUM(Tabla1[[#This Row],[Primera Infancia]:[Adulto Mayor]]))</f>
        <v/>
      </c>
      <c r="AE765" s="75"/>
      <c r="AF765" s="75"/>
      <c r="AG765" s="10"/>
      <c r="AH765" s="10"/>
      <c r="AI765" s="88"/>
      <c r="AJ765" s="88"/>
      <c r="AK765" s="88"/>
      <c r="AL765" s="88"/>
      <c r="AM765" s="88"/>
      <c r="AN765" s="75"/>
      <c r="AO765" s="89"/>
      <c r="AP765" s="93"/>
      <c r="AQ765" s="84"/>
    </row>
    <row r="766" spans="2:43" ht="39.950000000000003" customHeight="1" thickTop="1" thickBot="1" x14ac:dyDescent="0.3">
      <c r="B766" s="78"/>
      <c r="C766" s="75"/>
      <c r="D766" s="75"/>
      <c r="E766" s="75"/>
      <c r="F766" s="10" t="str">
        <f>IF(Tabla1[[#This Row],[Nombre del Contrato]]="","",IF(VLOOKUP(Tabla1[[#This Row],[Nombre del Contrato]],Tabla3[],31,FALSE)="","#N/A",IFERROR(VLOOKUP(Tabla1[[#This Row],[Nombre del Contrato]],Tabla3[],31,FALSE),"#N/A")))</f>
        <v/>
      </c>
      <c r="G766" s="10" t="str">
        <f>IF(Tabla1[[#This Row],[Nombre del Contrato]]="","",IF(VLOOKUP(Tabla1[[#This Row],[Nombre del Contrato]],Tabla3[],20,FALSE)="","#N/A",IFERROR(VLOOKUP(Tabla1[[#This Row],[Nombre del Contrato]],Tabla3[],20,FALSE),"#N/A")))</f>
        <v/>
      </c>
      <c r="H766" s="47" t="str">
        <f>IF(Tabla1[[#This Row],[Nombre del Contrato]]="","",IF(VLOOKUP(Tabla1[[#This Row],[Nombre del Contrato]],Tabla3[],22,FALSE)="","#N/A",IFERROR(VLOOKUP(Tabla1[[#This Row],[Nombre del Contrato]],Tabla3[],22,FALSE),"#N/A")))</f>
        <v/>
      </c>
      <c r="I766" s="81"/>
      <c r="J766" s="81"/>
      <c r="K766" s="75"/>
      <c r="L766" s="10" t="str">
        <f>IF(Tabla1[[#This Row],[Nombre del Contrato]]="","",IF(VLOOKUP(Tabla1[[#This Row],[Nombre del Contrato]],Tabla3[],6,FALSE)="","#N/A",IFERROR(VLOOKUP(Tabla1[[#This Row],[Nombre del Contrato]],Tabla3[],6,FALSE),"#N/A")))</f>
        <v/>
      </c>
      <c r="M766" s="55" t="str">
        <f>IF(Tabla1[[#This Row],[Nombre del Contrato]]="","",IF(VLOOKUP(Tabla1[[#This Row],[Nombre del Contrato]],Tabla3[],19,FALSE)="","#N/A",IFERROR(VLOOKUP(Tabla1[[#This Row],[Nombre del Contrato]],Tabla3[],19,FALSE),"#N/A")))</f>
        <v/>
      </c>
      <c r="N766" s="75"/>
      <c r="O766" s="75"/>
      <c r="P766" s="75"/>
      <c r="Q766" s="75"/>
      <c r="R766" s="75"/>
      <c r="S766" s="75"/>
      <c r="T766" s="75"/>
      <c r="U766" s="75"/>
      <c r="V766" s="75"/>
      <c r="W766" s="75"/>
      <c r="X766" s="75"/>
      <c r="Y766" s="75"/>
      <c r="Z766" s="75"/>
      <c r="AA766" s="75"/>
      <c r="AB766" s="75"/>
      <c r="AC766" s="75"/>
      <c r="AD766" s="75" t="str">
        <f>IF(SUM(Tabla1[[#This Row],[Primera Infancia]:[Adulto Mayor]])=0,"",SUM(Tabla1[[#This Row],[Primera Infancia]:[Adulto Mayor]]))</f>
        <v/>
      </c>
      <c r="AE766" s="75"/>
      <c r="AF766" s="75"/>
      <c r="AG766" s="10"/>
      <c r="AH766" s="10"/>
      <c r="AI766" s="88"/>
      <c r="AJ766" s="88"/>
      <c r="AK766" s="88"/>
      <c r="AL766" s="88"/>
      <c r="AM766" s="88"/>
      <c r="AN766" s="75"/>
      <c r="AO766" s="89"/>
      <c r="AP766" s="93"/>
      <c r="AQ766" s="84"/>
    </row>
    <row r="767" spans="2:43" ht="39.950000000000003" customHeight="1" thickTop="1" thickBot="1" x14ac:dyDescent="0.3">
      <c r="B767" s="78"/>
      <c r="C767" s="75"/>
      <c r="D767" s="75"/>
      <c r="E767" s="75"/>
      <c r="F767" s="10" t="str">
        <f>IF(Tabla1[[#This Row],[Nombre del Contrato]]="","",IF(VLOOKUP(Tabla1[[#This Row],[Nombre del Contrato]],Tabla3[],31,FALSE)="","#N/A",IFERROR(VLOOKUP(Tabla1[[#This Row],[Nombre del Contrato]],Tabla3[],31,FALSE),"#N/A")))</f>
        <v/>
      </c>
      <c r="G767" s="10" t="str">
        <f>IF(Tabla1[[#This Row],[Nombre del Contrato]]="","",IF(VLOOKUP(Tabla1[[#This Row],[Nombre del Contrato]],Tabla3[],20,FALSE)="","#N/A",IFERROR(VLOOKUP(Tabla1[[#This Row],[Nombre del Contrato]],Tabla3[],20,FALSE),"#N/A")))</f>
        <v/>
      </c>
      <c r="H767" s="47" t="str">
        <f>IF(Tabla1[[#This Row],[Nombre del Contrato]]="","",IF(VLOOKUP(Tabla1[[#This Row],[Nombre del Contrato]],Tabla3[],22,FALSE)="","#N/A",IFERROR(VLOOKUP(Tabla1[[#This Row],[Nombre del Contrato]],Tabla3[],22,FALSE),"#N/A")))</f>
        <v/>
      </c>
      <c r="I767" s="81"/>
      <c r="J767" s="81"/>
      <c r="K767" s="75"/>
      <c r="L767" s="10" t="str">
        <f>IF(Tabla1[[#This Row],[Nombre del Contrato]]="","",IF(VLOOKUP(Tabla1[[#This Row],[Nombre del Contrato]],Tabla3[],6,FALSE)="","#N/A",IFERROR(VLOOKUP(Tabla1[[#This Row],[Nombre del Contrato]],Tabla3[],6,FALSE),"#N/A")))</f>
        <v/>
      </c>
      <c r="M767" s="55" t="str">
        <f>IF(Tabla1[[#This Row],[Nombre del Contrato]]="","",IF(VLOOKUP(Tabla1[[#This Row],[Nombre del Contrato]],Tabla3[],19,FALSE)="","#N/A",IFERROR(VLOOKUP(Tabla1[[#This Row],[Nombre del Contrato]],Tabla3[],19,FALSE),"#N/A")))</f>
        <v/>
      </c>
      <c r="N767" s="75"/>
      <c r="O767" s="75"/>
      <c r="P767" s="75"/>
      <c r="Q767" s="75"/>
      <c r="R767" s="75"/>
      <c r="S767" s="75"/>
      <c r="T767" s="75"/>
      <c r="U767" s="75"/>
      <c r="V767" s="75"/>
      <c r="W767" s="75"/>
      <c r="X767" s="75"/>
      <c r="Y767" s="75"/>
      <c r="Z767" s="75"/>
      <c r="AA767" s="75"/>
      <c r="AB767" s="75"/>
      <c r="AC767" s="75"/>
      <c r="AD767" s="75" t="str">
        <f>IF(SUM(Tabla1[[#This Row],[Primera Infancia]:[Adulto Mayor]])=0,"",SUM(Tabla1[[#This Row],[Primera Infancia]:[Adulto Mayor]]))</f>
        <v/>
      </c>
      <c r="AE767" s="75"/>
      <c r="AF767" s="75"/>
      <c r="AG767" s="10"/>
      <c r="AH767" s="10"/>
      <c r="AI767" s="88"/>
      <c r="AJ767" s="88"/>
      <c r="AK767" s="88"/>
      <c r="AL767" s="88"/>
      <c r="AM767" s="88"/>
      <c r="AN767" s="75"/>
      <c r="AO767" s="89"/>
      <c r="AP767" s="93"/>
      <c r="AQ767" s="84"/>
    </row>
    <row r="768" spans="2:43" ht="39.950000000000003" customHeight="1" thickTop="1" thickBot="1" x14ac:dyDescent="0.3">
      <c r="B768" s="78"/>
      <c r="C768" s="75"/>
      <c r="D768" s="75"/>
      <c r="E768" s="75"/>
      <c r="F768" s="10" t="str">
        <f>IF(Tabla1[[#This Row],[Nombre del Contrato]]="","",IF(VLOOKUP(Tabla1[[#This Row],[Nombre del Contrato]],Tabla3[],31,FALSE)="","#N/A",IFERROR(VLOOKUP(Tabla1[[#This Row],[Nombre del Contrato]],Tabla3[],31,FALSE),"#N/A")))</f>
        <v/>
      </c>
      <c r="G768" s="10" t="str">
        <f>IF(Tabla1[[#This Row],[Nombre del Contrato]]="","",IF(VLOOKUP(Tabla1[[#This Row],[Nombre del Contrato]],Tabla3[],20,FALSE)="","#N/A",IFERROR(VLOOKUP(Tabla1[[#This Row],[Nombre del Contrato]],Tabla3[],20,FALSE),"#N/A")))</f>
        <v/>
      </c>
      <c r="H768" s="47" t="str">
        <f>IF(Tabla1[[#This Row],[Nombre del Contrato]]="","",IF(VLOOKUP(Tabla1[[#This Row],[Nombre del Contrato]],Tabla3[],22,FALSE)="","#N/A",IFERROR(VLOOKUP(Tabla1[[#This Row],[Nombre del Contrato]],Tabla3[],22,FALSE),"#N/A")))</f>
        <v/>
      </c>
      <c r="I768" s="81"/>
      <c r="J768" s="81"/>
      <c r="K768" s="75"/>
      <c r="L768" s="10" t="str">
        <f>IF(Tabla1[[#This Row],[Nombre del Contrato]]="","",IF(VLOOKUP(Tabla1[[#This Row],[Nombre del Contrato]],Tabla3[],6,FALSE)="","#N/A",IFERROR(VLOOKUP(Tabla1[[#This Row],[Nombre del Contrato]],Tabla3[],6,FALSE),"#N/A")))</f>
        <v/>
      </c>
      <c r="M768" s="55" t="str">
        <f>IF(Tabla1[[#This Row],[Nombre del Contrato]]="","",IF(VLOOKUP(Tabla1[[#This Row],[Nombre del Contrato]],Tabla3[],19,FALSE)="","#N/A",IFERROR(VLOOKUP(Tabla1[[#This Row],[Nombre del Contrato]],Tabla3[],19,FALSE),"#N/A")))</f>
        <v/>
      </c>
      <c r="N768" s="75"/>
      <c r="O768" s="75"/>
      <c r="P768" s="75"/>
      <c r="Q768" s="75"/>
      <c r="R768" s="75"/>
      <c r="S768" s="75"/>
      <c r="T768" s="75"/>
      <c r="U768" s="75"/>
      <c r="V768" s="75"/>
      <c r="W768" s="75"/>
      <c r="X768" s="75"/>
      <c r="Y768" s="75"/>
      <c r="Z768" s="75"/>
      <c r="AA768" s="75"/>
      <c r="AB768" s="75"/>
      <c r="AC768" s="75"/>
      <c r="AD768" s="75" t="str">
        <f>IF(SUM(Tabla1[[#This Row],[Primera Infancia]:[Adulto Mayor]])=0,"",SUM(Tabla1[[#This Row],[Primera Infancia]:[Adulto Mayor]]))</f>
        <v/>
      </c>
      <c r="AE768" s="75"/>
      <c r="AF768" s="75"/>
      <c r="AG768" s="10"/>
      <c r="AH768" s="10"/>
      <c r="AI768" s="88"/>
      <c r="AJ768" s="88"/>
      <c r="AK768" s="88"/>
      <c r="AL768" s="88"/>
      <c r="AM768" s="88"/>
      <c r="AN768" s="75"/>
      <c r="AO768" s="89"/>
      <c r="AP768" s="93"/>
      <c r="AQ768" s="84"/>
    </row>
    <row r="769" spans="2:43" ht="39.950000000000003" customHeight="1" thickTop="1" thickBot="1" x14ac:dyDescent="0.3">
      <c r="B769" s="78"/>
      <c r="C769" s="75"/>
      <c r="D769" s="75"/>
      <c r="E769" s="75"/>
      <c r="F769" s="10" t="str">
        <f>IF(Tabla1[[#This Row],[Nombre del Contrato]]="","",IF(VLOOKUP(Tabla1[[#This Row],[Nombre del Contrato]],Tabla3[],31,FALSE)="","#N/A",IFERROR(VLOOKUP(Tabla1[[#This Row],[Nombre del Contrato]],Tabla3[],31,FALSE),"#N/A")))</f>
        <v/>
      </c>
      <c r="G769" s="10" t="str">
        <f>IF(Tabla1[[#This Row],[Nombre del Contrato]]="","",IF(VLOOKUP(Tabla1[[#This Row],[Nombre del Contrato]],Tabla3[],20,FALSE)="","#N/A",IFERROR(VLOOKUP(Tabla1[[#This Row],[Nombre del Contrato]],Tabla3[],20,FALSE),"#N/A")))</f>
        <v/>
      </c>
      <c r="H769" s="47" t="str">
        <f>IF(Tabla1[[#This Row],[Nombre del Contrato]]="","",IF(VLOOKUP(Tabla1[[#This Row],[Nombre del Contrato]],Tabla3[],22,FALSE)="","#N/A",IFERROR(VLOOKUP(Tabla1[[#This Row],[Nombre del Contrato]],Tabla3[],22,FALSE),"#N/A")))</f>
        <v/>
      </c>
      <c r="I769" s="81"/>
      <c r="J769" s="81"/>
      <c r="K769" s="75"/>
      <c r="L769" s="10" t="str">
        <f>IF(Tabla1[[#This Row],[Nombre del Contrato]]="","",IF(VLOOKUP(Tabla1[[#This Row],[Nombre del Contrato]],Tabla3[],6,FALSE)="","#N/A",IFERROR(VLOOKUP(Tabla1[[#This Row],[Nombre del Contrato]],Tabla3[],6,FALSE),"#N/A")))</f>
        <v/>
      </c>
      <c r="M769" s="55" t="str">
        <f>IF(Tabla1[[#This Row],[Nombre del Contrato]]="","",IF(VLOOKUP(Tabla1[[#This Row],[Nombre del Contrato]],Tabla3[],19,FALSE)="","#N/A",IFERROR(VLOOKUP(Tabla1[[#This Row],[Nombre del Contrato]],Tabla3[],19,FALSE),"#N/A")))</f>
        <v/>
      </c>
      <c r="N769" s="75"/>
      <c r="O769" s="75"/>
      <c r="P769" s="75"/>
      <c r="Q769" s="75"/>
      <c r="R769" s="75"/>
      <c r="S769" s="75"/>
      <c r="T769" s="75"/>
      <c r="U769" s="75"/>
      <c r="V769" s="75"/>
      <c r="W769" s="75"/>
      <c r="X769" s="75"/>
      <c r="Y769" s="75"/>
      <c r="Z769" s="75"/>
      <c r="AA769" s="75"/>
      <c r="AB769" s="75"/>
      <c r="AC769" s="75"/>
      <c r="AD769" s="75" t="str">
        <f>IF(SUM(Tabla1[[#This Row],[Primera Infancia]:[Adulto Mayor]])=0,"",SUM(Tabla1[[#This Row],[Primera Infancia]:[Adulto Mayor]]))</f>
        <v/>
      </c>
      <c r="AE769" s="75"/>
      <c r="AF769" s="75"/>
      <c r="AG769" s="10"/>
      <c r="AH769" s="10"/>
      <c r="AI769" s="88"/>
      <c r="AJ769" s="88"/>
      <c r="AK769" s="88"/>
      <c r="AL769" s="88"/>
      <c r="AM769" s="88"/>
      <c r="AN769" s="75"/>
      <c r="AO769" s="89"/>
      <c r="AP769" s="93"/>
      <c r="AQ769" s="84"/>
    </row>
    <row r="770" spans="2:43" ht="39.950000000000003" customHeight="1" thickTop="1" thickBot="1" x14ac:dyDescent="0.3">
      <c r="B770" s="78"/>
      <c r="C770" s="75"/>
      <c r="D770" s="75"/>
      <c r="E770" s="75"/>
      <c r="F770" s="10" t="str">
        <f>IF(Tabla1[[#This Row],[Nombre del Contrato]]="","",IF(VLOOKUP(Tabla1[[#This Row],[Nombre del Contrato]],Tabla3[],31,FALSE)="","#N/A",IFERROR(VLOOKUP(Tabla1[[#This Row],[Nombre del Contrato]],Tabla3[],31,FALSE),"#N/A")))</f>
        <v/>
      </c>
      <c r="G770" s="10" t="str">
        <f>IF(Tabla1[[#This Row],[Nombre del Contrato]]="","",IF(VLOOKUP(Tabla1[[#This Row],[Nombre del Contrato]],Tabla3[],20,FALSE)="","#N/A",IFERROR(VLOOKUP(Tabla1[[#This Row],[Nombre del Contrato]],Tabla3[],20,FALSE),"#N/A")))</f>
        <v/>
      </c>
      <c r="H770" s="47" t="str">
        <f>IF(Tabla1[[#This Row],[Nombre del Contrato]]="","",IF(VLOOKUP(Tabla1[[#This Row],[Nombre del Contrato]],Tabla3[],22,FALSE)="","#N/A",IFERROR(VLOOKUP(Tabla1[[#This Row],[Nombre del Contrato]],Tabla3[],22,FALSE),"#N/A")))</f>
        <v/>
      </c>
      <c r="I770" s="81"/>
      <c r="J770" s="81"/>
      <c r="K770" s="75"/>
      <c r="L770" s="10" t="str">
        <f>IF(Tabla1[[#This Row],[Nombre del Contrato]]="","",IF(VLOOKUP(Tabla1[[#This Row],[Nombre del Contrato]],Tabla3[],6,FALSE)="","#N/A",IFERROR(VLOOKUP(Tabla1[[#This Row],[Nombre del Contrato]],Tabla3[],6,FALSE),"#N/A")))</f>
        <v/>
      </c>
      <c r="M770" s="55" t="str">
        <f>IF(Tabla1[[#This Row],[Nombre del Contrato]]="","",IF(VLOOKUP(Tabla1[[#This Row],[Nombre del Contrato]],Tabla3[],19,FALSE)="","#N/A",IFERROR(VLOOKUP(Tabla1[[#This Row],[Nombre del Contrato]],Tabla3[],19,FALSE),"#N/A")))</f>
        <v/>
      </c>
      <c r="N770" s="75"/>
      <c r="O770" s="75"/>
      <c r="P770" s="75"/>
      <c r="Q770" s="75"/>
      <c r="R770" s="75"/>
      <c r="S770" s="75"/>
      <c r="T770" s="75"/>
      <c r="U770" s="75"/>
      <c r="V770" s="75"/>
      <c r="W770" s="75"/>
      <c r="X770" s="75"/>
      <c r="Y770" s="75"/>
      <c r="Z770" s="75"/>
      <c r="AA770" s="75"/>
      <c r="AB770" s="75"/>
      <c r="AC770" s="75"/>
      <c r="AD770" s="75" t="str">
        <f>IF(SUM(Tabla1[[#This Row],[Primera Infancia]:[Adulto Mayor]])=0,"",SUM(Tabla1[[#This Row],[Primera Infancia]:[Adulto Mayor]]))</f>
        <v/>
      </c>
      <c r="AE770" s="75"/>
      <c r="AF770" s="75"/>
      <c r="AG770" s="10"/>
      <c r="AH770" s="10"/>
      <c r="AI770" s="88"/>
      <c r="AJ770" s="88"/>
      <c r="AK770" s="88"/>
      <c r="AL770" s="88"/>
      <c r="AM770" s="88"/>
      <c r="AN770" s="75"/>
      <c r="AO770" s="89"/>
      <c r="AP770" s="93"/>
      <c r="AQ770" s="84"/>
    </row>
    <row r="771" spans="2:43" ht="39.950000000000003" customHeight="1" thickTop="1" thickBot="1" x14ac:dyDescent="0.3">
      <c r="B771" s="78"/>
      <c r="C771" s="75"/>
      <c r="D771" s="75"/>
      <c r="E771" s="75"/>
      <c r="F771" s="10" t="str">
        <f>IF(Tabla1[[#This Row],[Nombre del Contrato]]="","",IF(VLOOKUP(Tabla1[[#This Row],[Nombre del Contrato]],Tabla3[],31,FALSE)="","#N/A",IFERROR(VLOOKUP(Tabla1[[#This Row],[Nombre del Contrato]],Tabla3[],31,FALSE),"#N/A")))</f>
        <v/>
      </c>
      <c r="G771" s="10" t="str">
        <f>IF(Tabla1[[#This Row],[Nombre del Contrato]]="","",IF(VLOOKUP(Tabla1[[#This Row],[Nombre del Contrato]],Tabla3[],20,FALSE)="","#N/A",IFERROR(VLOOKUP(Tabla1[[#This Row],[Nombre del Contrato]],Tabla3[],20,FALSE),"#N/A")))</f>
        <v/>
      </c>
      <c r="H771" s="47" t="str">
        <f>IF(Tabla1[[#This Row],[Nombre del Contrato]]="","",IF(VLOOKUP(Tabla1[[#This Row],[Nombre del Contrato]],Tabla3[],22,FALSE)="","#N/A",IFERROR(VLOOKUP(Tabla1[[#This Row],[Nombre del Contrato]],Tabla3[],22,FALSE),"#N/A")))</f>
        <v/>
      </c>
      <c r="I771" s="81"/>
      <c r="J771" s="81"/>
      <c r="K771" s="75"/>
      <c r="L771" s="10" t="str">
        <f>IF(Tabla1[[#This Row],[Nombre del Contrato]]="","",IF(VLOOKUP(Tabla1[[#This Row],[Nombre del Contrato]],Tabla3[],6,FALSE)="","#N/A",IFERROR(VLOOKUP(Tabla1[[#This Row],[Nombre del Contrato]],Tabla3[],6,FALSE),"#N/A")))</f>
        <v/>
      </c>
      <c r="M771" s="55" t="str">
        <f>IF(Tabla1[[#This Row],[Nombre del Contrato]]="","",IF(VLOOKUP(Tabla1[[#This Row],[Nombre del Contrato]],Tabla3[],19,FALSE)="","#N/A",IFERROR(VLOOKUP(Tabla1[[#This Row],[Nombre del Contrato]],Tabla3[],19,FALSE),"#N/A")))</f>
        <v/>
      </c>
      <c r="N771" s="75"/>
      <c r="O771" s="75"/>
      <c r="P771" s="75"/>
      <c r="Q771" s="75"/>
      <c r="R771" s="75"/>
      <c r="S771" s="75"/>
      <c r="T771" s="75"/>
      <c r="U771" s="75"/>
      <c r="V771" s="75"/>
      <c r="W771" s="75"/>
      <c r="X771" s="75"/>
      <c r="Y771" s="75"/>
      <c r="Z771" s="75"/>
      <c r="AA771" s="75"/>
      <c r="AB771" s="75"/>
      <c r="AC771" s="75"/>
      <c r="AD771" s="75" t="str">
        <f>IF(SUM(Tabla1[[#This Row],[Primera Infancia]:[Adulto Mayor]])=0,"",SUM(Tabla1[[#This Row],[Primera Infancia]:[Adulto Mayor]]))</f>
        <v/>
      </c>
      <c r="AE771" s="75"/>
      <c r="AF771" s="75"/>
      <c r="AG771" s="10"/>
      <c r="AH771" s="10"/>
      <c r="AI771" s="88"/>
      <c r="AJ771" s="88"/>
      <c r="AK771" s="88"/>
      <c r="AL771" s="88"/>
      <c r="AM771" s="88"/>
      <c r="AN771" s="75"/>
      <c r="AO771" s="89"/>
      <c r="AP771" s="93"/>
      <c r="AQ771" s="84"/>
    </row>
    <row r="772" spans="2:43" ht="39.950000000000003" customHeight="1" thickTop="1" thickBot="1" x14ac:dyDescent="0.3">
      <c r="B772" s="78"/>
      <c r="C772" s="75"/>
      <c r="D772" s="75"/>
      <c r="E772" s="75"/>
      <c r="F772" s="10" t="str">
        <f>IF(Tabla1[[#This Row],[Nombre del Contrato]]="","",IF(VLOOKUP(Tabla1[[#This Row],[Nombre del Contrato]],Tabla3[],31,FALSE)="","#N/A",IFERROR(VLOOKUP(Tabla1[[#This Row],[Nombre del Contrato]],Tabla3[],31,FALSE),"#N/A")))</f>
        <v/>
      </c>
      <c r="G772" s="10" t="str">
        <f>IF(Tabla1[[#This Row],[Nombre del Contrato]]="","",IF(VLOOKUP(Tabla1[[#This Row],[Nombre del Contrato]],Tabla3[],20,FALSE)="","#N/A",IFERROR(VLOOKUP(Tabla1[[#This Row],[Nombre del Contrato]],Tabla3[],20,FALSE),"#N/A")))</f>
        <v/>
      </c>
      <c r="H772" s="47" t="str">
        <f>IF(Tabla1[[#This Row],[Nombre del Contrato]]="","",IF(VLOOKUP(Tabla1[[#This Row],[Nombre del Contrato]],Tabla3[],22,FALSE)="","#N/A",IFERROR(VLOOKUP(Tabla1[[#This Row],[Nombre del Contrato]],Tabla3[],22,FALSE),"#N/A")))</f>
        <v/>
      </c>
      <c r="I772" s="81"/>
      <c r="J772" s="81"/>
      <c r="K772" s="75"/>
      <c r="L772" s="10" t="str">
        <f>IF(Tabla1[[#This Row],[Nombre del Contrato]]="","",IF(VLOOKUP(Tabla1[[#This Row],[Nombre del Contrato]],Tabla3[],6,FALSE)="","#N/A",IFERROR(VLOOKUP(Tabla1[[#This Row],[Nombre del Contrato]],Tabla3[],6,FALSE),"#N/A")))</f>
        <v/>
      </c>
      <c r="M772" s="55" t="str">
        <f>IF(Tabla1[[#This Row],[Nombre del Contrato]]="","",IF(VLOOKUP(Tabla1[[#This Row],[Nombre del Contrato]],Tabla3[],19,FALSE)="","#N/A",IFERROR(VLOOKUP(Tabla1[[#This Row],[Nombre del Contrato]],Tabla3[],19,FALSE),"#N/A")))</f>
        <v/>
      </c>
      <c r="N772" s="75"/>
      <c r="O772" s="75"/>
      <c r="P772" s="75"/>
      <c r="Q772" s="75"/>
      <c r="R772" s="75"/>
      <c r="S772" s="75"/>
      <c r="T772" s="75"/>
      <c r="U772" s="75"/>
      <c r="V772" s="75"/>
      <c r="W772" s="75"/>
      <c r="X772" s="75"/>
      <c r="Y772" s="75"/>
      <c r="Z772" s="75"/>
      <c r="AA772" s="75"/>
      <c r="AB772" s="75"/>
      <c r="AC772" s="75"/>
      <c r="AD772" s="75" t="str">
        <f>IF(SUM(Tabla1[[#This Row],[Primera Infancia]:[Adulto Mayor]])=0,"",SUM(Tabla1[[#This Row],[Primera Infancia]:[Adulto Mayor]]))</f>
        <v/>
      </c>
      <c r="AE772" s="75"/>
      <c r="AF772" s="75"/>
      <c r="AG772" s="10"/>
      <c r="AH772" s="10"/>
      <c r="AI772" s="88"/>
      <c r="AJ772" s="88"/>
      <c r="AK772" s="88"/>
      <c r="AL772" s="88"/>
      <c r="AM772" s="88"/>
      <c r="AN772" s="75"/>
      <c r="AO772" s="89"/>
      <c r="AP772" s="93"/>
      <c r="AQ772" s="84"/>
    </row>
    <row r="773" spans="2:43" ht="39.950000000000003" customHeight="1" thickTop="1" thickBot="1" x14ac:dyDescent="0.3">
      <c r="B773" s="78"/>
      <c r="C773" s="75"/>
      <c r="D773" s="75"/>
      <c r="E773" s="75"/>
      <c r="F773" s="10" t="str">
        <f>IF(Tabla1[[#This Row],[Nombre del Contrato]]="","",IF(VLOOKUP(Tabla1[[#This Row],[Nombre del Contrato]],Tabla3[],31,FALSE)="","#N/A",IFERROR(VLOOKUP(Tabla1[[#This Row],[Nombre del Contrato]],Tabla3[],31,FALSE),"#N/A")))</f>
        <v/>
      </c>
      <c r="G773" s="10" t="str">
        <f>IF(Tabla1[[#This Row],[Nombre del Contrato]]="","",IF(VLOOKUP(Tabla1[[#This Row],[Nombre del Contrato]],Tabla3[],20,FALSE)="","#N/A",IFERROR(VLOOKUP(Tabla1[[#This Row],[Nombre del Contrato]],Tabla3[],20,FALSE),"#N/A")))</f>
        <v/>
      </c>
      <c r="H773" s="47" t="str">
        <f>IF(Tabla1[[#This Row],[Nombre del Contrato]]="","",IF(VLOOKUP(Tabla1[[#This Row],[Nombre del Contrato]],Tabla3[],22,FALSE)="","#N/A",IFERROR(VLOOKUP(Tabla1[[#This Row],[Nombre del Contrato]],Tabla3[],22,FALSE),"#N/A")))</f>
        <v/>
      </c>
      <c r="I773" s="81"/>
      <c r="J773" s="81"/>
      <c r="K773" s="75"/>
      <c r="L773" s="10" t="str">
        <f>IF(Tabla1[[#This Row],[Nombre del Contrato]]="","",IF(VLOOKUP(Tabla1[[#This Row],[Nombre del Contrato]],Tabla3[],6,FALSE)="","#N/A",IFERROR(VLOOKUP(Tabla1[[#This Row],[Nombre del Contrato]],Tabla3[],6,FALSE),"#N/A")))</f>
        <v/>
      </c>
      <c r="M773" s="55" t="str">
        <f>IF(Tabla1[[#This Row],[Nombre del Contrato]]="","",IF(VLOOKUP(Tabla1[[#This Row],[Nombre del Contrato]],Tabla3[],19,FALSE)="","#N/A",IFERROR(VLOOKUP(Tabla1[[#This Row],[Nombre del Contrato]],Tabla3[],19,FALSE),"#N/A")))</f>
        <v/>
      </c>
      <c r="N773" s="75"/>
      <c r="O773" s="75"/>
      <c r="P773" s="75"/>
      <c r="Q773" s="75"/>
      <c r="R773" s="75"/>
      <c r="S773" s="75"/>
      <c r="T773" s="75"/>
      <c r="U773" s="75"/>
      <c r="V773" s="75"/>
      <c r="W773" s="75"/>
      <c r="X773" s="75"/>
      <c r="Y773" s="75"/>
      <c r="Z773" s="75"/>
      <c r="AA773" s="75"/>
      <c r="AB773" s="75"/>
      <c r="AC773" s="75"/>
      <c r="AD773" s="75" t="str">
        <f>IF(SUM(Tabla1[[#This Row],[Primera Infancia]:[Adulto Mayor]])=0,"",SUM(Tabla1[[#This Row],[Primera Infancia]:[Adulto Mayor]]))</f>
        <v/>
      </c>
      <c r="AE773" s="75"/>
      <c r="AF773" s="75"/>
      <c r="AG773" s="10"/>
      <c r="AH773" s="10"/>
      <c r="AI773" s="88"/>
      <c r="AJ773" s="88"/>
      <c r="AK773" s="88"/>
      <c r="AL773" s="88"/>
      <c r="AM773" s="88"/>
      <c r="AN773" s="75"/>
      <c r="AO773" s="89"/>
      <c r="AP773" s="93"/>
      <c r="AQ773" s="84"/>
    </row>
    <row r="774" spans="2:43" ht="39.950000000000003" customHeight="1" thickTop="1" thickBot="1" x14ac:dyDescent="0.3">
      <c r="B774" s="78"/>
      <c r="C774" s="75"/>
      <c r="D774" s="75"/>
      <c r="E774" s="75"/>
      <c r="F774" s="10" t="str">
        <f>IF(Tabla1[[#This Row],[Nombre del Contrato]]="","",IF(VLOOKUP(Tabla1[[#This Row],[Nombre del Contrato]],Tabla3[],31,FALSE)="","#N/A",IFERROR(VLOOKUP(Tabla1[[#This Row],[Nombre del Contrato]],Tabla3[],31,FALSE),"#N/A")))</f>
        <v/>
      </c>
      <c r="G774" s="10" t="str">
        <f>IF(Tabla1[[#This Row],[Nombre del Contrato]]="","",IF(VLOOKUP(Tabla1[[#This Row],[Nombre del Contrato]],Tabla3[],20,FALSE)="","#N/A",IFERROR(VLOOKUP(Tabla1[[#This Row],[Nombre del Contrato]],Tabla3[],20,FALSE),"#N/A")))</f>
        <v/>
      </c>
      <c r="H774" s="47" t="str">
        <f>IF(Tabla1[[#This Row],[Nombre del Contrato]]="","",IF(VLOOKUP(Tabla1[[#This Row],[Nombre del Contrato]],Tabla3[],22,FALSE)="","#N/A",IFERROR(VLOOKUP(Tabla1[[#This Row],[Nombre del Contrato]],Tabla3[],22,FALSE),"#N/A")))</f>
        <v/>
      </c>
      <c r="I774" s="81"/>
      <c r="J774" s="81"/>
      <c r="K774" s="75"/>
      <c r="L774" s="10" t="str">
        <f>IF(Tabla1[[#This Row],[Nombre del Contrato]]="","",IF(VLOOKUP(Tabla1[[#This Row],[Nombre del Contrato]],Tabla3[],6,FALSE)="","#N/A",IFERROR(VLOOKUP(Tabla1[[#This Row],[Nombre del Contrato]],Tabla3[],6,FALSE),"#N/A")))</f>
        <v/>
      </c>
      <c r="M774" s="55" t="str">
        <f>IF(Tabla1[[#This Row],[Nombre del Contrato]]="","",IF(VLOOKUP(Tabla1[[#This Row],[Nombre del Contrato]],Tabla3[],19,FALSE)="","#N/A",IFERROR(VLOOKUP(Tabla1[[#This Row],[Nombre del Contrato]],Tabla3[],19,FALSE),"#N/A")))</f>
        <v/>
      </c>
      <c r="N774" s="75"/>
      <c r="O774" s="75"/>
      <c r="P774" s="75"/>
      <c r="Q774" s="75"/>
      <c r="R774" s="75"/>
      <c r="S774" s="75"/>
      <c r="T774" s="75"/>
      <c r="U774" s="75"/>
      <c r="V774" s="75"/>
      <c r="W774" s="75"/>
      <c r="X774" s="75"/>
      <c r="Y774" s="75"/>
      <c r="Z774" s="75"/>
      <c r="AA774" s="75"/>
      <c r="AB774" s="75"/>
      <c r="AC774" s="75"/>
      <c r="AD774" s="75" t="str">
        <f>IF(SUM(Tabla1[[#This Row],[Primera Infancia]:[Adulto Mayor]])=0,"",SUM(Tabla1[[#This Row],[Primera Infancia]:[Adulto Mayor]]))</f>
        <v/>
      </c>
      <c r="AE774" s="75"/>
      <c r="AF774" s="75"/>
      <c r="AG774" s="10"/>
      <c r="AH774" s="10"/>
      <c r="AI774" s="88"/>
      <c r="AJ774" s="88"/>
      <c r="AK774" s="88"/>
      <c r="AL774" s="88"/>
      <c r="AM774" s="88"/>
      <c r="AN774" s="75"/>
      <c r="AO774" s="89"/>
      <c r="AP774" s="93"/>
      <c r="AQ774" s="84"/>
    </row>
    <row r="775" spans="2:43" ht="39.950000000000003" customHeight="1" thickTop="1" thickBot="1" x14ac:dyDescent="0.3">
      <c r="B775" s="78"/>
      <c r="C775" s="75"/>
      <c r="D775" s="75"/>
      <c r="E775" s="75"/>
      <c r="F775" s="10" t="str">
        <f>IF(Tabla1[[#This Row],[Nombre del Contrato]]="","",IF(VLOOKUP(Tabla1[[#This Row],[Nombre del Contrato]],Tabla3[],31,FALSE)="","#N/A",IFERROR(VLOOKUP(Tabla1[[#This Row],[Nombre del Contrato]],Tabla3[],31,FALSE),"#N/A")))</f>
        <v/>
      </c>
      <c r="G775" s="10" t="str">
        <f>IF(Tabla1[[#This Row],[Nombre del Contrato]]="","",IF(VLOOKUP(Tabla1[[#This Row],[Nombre del Contrato]],Tabla3[],20,FALSE)="","#N/A",IFERROR(VLOOKUP(Tabla1[[#This Row],[Nombre del Contrato]],Tabla3[],20,FALSE),"#N/A")))</f>
        <v/>
      </c>
      <c r="H775" s="47" t="str">
        <f>IF(Tabla1[[#This Row],[Nombre del Contrato]]="","",IF(VLOOKUP(Tabla1[[#This Row],[Nombre del Contrato]],Tabla3[],22,FALSE)="","#N/A",IFERROR(VLOOKUP(Tabla1[[#This Row],[Nombre del Contrato]],Tabla3[],22,FALSE),"#N/A")))</f>
        <v/>
      </c>
      <c r="I775" s="81"/>
      <c r="J775" s="81"/>
      <c r="K775" s="75"/>
      <c r="L775" s="10" t="str">
        <f>IF(Tabla1[[#This Row],[Nombre del Contrato]]="","",IF(VLOOKUP(Tabla1[[#This Row],[Nombre del Contrato]],Tabla3[],6,FALSE)="","#N/A",IFERROR(VLOOKUP(Tabla1[[#This Row],[Nombre del Contrato]],Tabla3[],6,FALSE),"#N/A")))</f>
        <v/>
      </c>
      <c r="M775" s="55" t="str">
        <f>IF(Tabla1[[#This Row],[Nombre del Contrato]]="","",IF(VLOOKUP(Tabla1[[#This Row],[Nombre del Contrato]],Tabla3[],19,FALSE)="","#N/A",IFERROR(VLOOKUP(Tabla1[[#This Row],[Nombre del Contrato]],Tabla3[],19,FALSE),"#N/A")))</f>
        <v/>
      </c>
      <c r="N775" s="75"/>
      <c r="O775" s="75"/>
      <c r="P775" s="75"/>
      <c r="Q775" s="75"/>
      <c r="R775" s="75"/>
      <c r="S775" s="75"/>
      <c r="T775" s="75"/>
      <c r="U775" s="75"/>
      <c r="V775" s="75"/>
      <c r="W775" s="75"/>
      <c r="X775" s="75"/>
      <c r="Y775" s="75"/>
      <c r="Z775" s="75"/>
      <c r="AA775" s="75"/>
      <c r="AB775" s="75"/>
      <c r="AC775" s="75"/>
      <c r="AD775" s="75" t="str">
        <f>IF(SUM(Tabla1[[#This Row],[Primera Infancia]:[Adulto Mayor]])=0,"",SUM(Tabla1[[#This Row],[Primera Infancia]:[Adulto Mayor]]))</f>
        <v/>
      </c>
      <c r="AE775" s="75"/>
      <c r="AF775" s="75"/>
      <c r="AG775" s="10"/>
      <c r="AH775" s="10"/>
      <c r="AI775" s="88"/>
      <c r="AJ775" s="88"/>
      <c r="AK775" s="88"/>
      <c r="AL775" s="88"/>
      <c r="AM775" s="88"/>
      <c r="AN775" s="75"/>
      <c r="AO775" s="89"/>
      <c r="AP775" s="93"/>
      <c r="AQ775" s="84"/>
    </row>
    <row r="776" spans="2:43" ht="39.950000000000003" customHeight="1" thickTop="1" thickBot="1" x14ac:dyDescent="0.3">
      <c r="B776" s="78"/>
      <c r="C776" s="75"/>
      <c r="D776" s="75"/>
      <c r="E776" s="75"/>
      <c r="F776" s="10" t="str">
        <f>IF(Tabla1[[#This Row],[Nombre del Contrato]]="","",IF(VLOOKUP(Tabla1[[#This Row],[Nombre del Contrato]],Tabla3[],31,FALSE)="","#N/A",IFERROR(VLOOKUP(Tabla1[[#This Row],[Nombre del Contrato]],Tabla3[],31,FALSE),"#N/A")))</f>
        <v/>
      </c>
      <c r="G776" s="10" t="str">
        <f>IF(Tabla1[[#This Row],[Nombre del Contrato]]="","",IF(VLOOKUP(Tabla1[[#This Row],[Nombre del Contrato]],Tabla3[],20,FALSE)="","#N/A",IFERROR(VLOOKUP(Tabla1[[#This Row],[Nombre del Contrato]],Tabla3[],20,FALSE),"#N/A")))</f>
        <v/>
      </c>
      <c r="H776" s="47" t="str">
        <f>IF(Tabla1[[#This Row],[Nombre del Contrato]]="","",IF(VLOOKUP(Tabla1[[#This Row],[Nombre del Contrato]],Tabla3[],22,FALSE)="","#N/A",IFERROR(VLOOKUP(Tabla1[[#This Row],[Nombre del Contrato]],Tabla3[],22,FALSE),"#N/A")))</f>
        <v/>
      </c>
      <c r="I776" s="81"/>
      <c r="J776" s="81"/>
      <c r="K776" s="75"/>
      <c r="L776" s="10" t="str">
        <f>IF(Tabla1[[#This Row],[Nombre del Contrato]]="","",IF(VLOOKUP(Tabla1[[#This Row],[Nombre del Contrato]],Tabla3[],6,FALSE)="","#N/A",IFERROR(VLOOKUP(Tabla1[[#This Row],[Nombre del Contrato]],Tabla3[],6,FALSE),"#N/A")))</f>
        <v/>
      </c>
      <c r="M776" s="55" t="str">
        <f>IF(Tabla1[[#This Row],[Nombre del Contrato]]="","",IF(VLOOKUP(Tabla1[[#This Row],[Nombre del Contrato]],Tabla3[],19,FALSE)="","#N/A",IFERROR(VLOOKUP(Tabla1[[#This Row],[Nombre del Contrato]],Tabla3[],19,FALSE),"#N/A")))</f>
        <v/>
      </c>
      <c r="N776" s="75"/>
      <c r="O776" s="75"/>
      <c r="P776" s="75"/>
      <c r="Q776" s="75"/>
      <c r="R776" s="75"/>
      <c r="S776" s="75"/>
      <c r="T776" s="75"/>
      <c r="U776" s="75"/>
      <c r="V776" s="75"/>
      <c r="W776" s="75"/>
      <c r="X776" s="75"/>
      <c r="Y776" s="75"/>
      <c r="Z776" s="75"/>
      <c r="AA776" s="75"/>
      <c r="AB776" s="75"/>
      <c r="AC776" s="75"/>
      <c r="AD776" s="75" t="str">
        <f>IF(SUM(Tabla1[[#This Row],[Primera Infancia]:[Adulto Mayor]])=0,"",SUM(Tabla1[[#This Row],[Primera Infancia]:[Adulto Mayor]]))</f>
        <v/>
      </c>
      <c r="AE776" s="75"/>
      <c r="AF776" s="75"/>
      <c r="AG776" s="10"/>
      <c r="AH776" s="10"/>
      <c r="AI776" s="88"/>
      <c r="AJ776" s="88"/>
      <c r="AK776" s="88"/>
      <c r="AL776" s="88"/>
      <c r="AM776" s="88"/>
      <c r="AN776" s="75"/>
      <c r="AO776" s="89"/>
      <c r="AP776" s="93"/>
      <c r="AQ776" s="84"/>
    </row>
    <row r="777" spans="2:43" ht="39.950000000000003" customHeight="1" thickTop="1" thickBot="1" x14ac:dyDescent="0.3">
      <c r="B777" s="78"/>
      <c r="C777" s="75"/>
      <c r="D777" s="75"/>
      <c r="E777" s="75"/>
      <c r="F777" s="10" t="str">
        <f>IF(Tabla1[[#This Row],[Nombre del Contrato]]="","",IF(VLOOKUP(Tabla1[[#This Row],[Nombre del Contrato]],Tabla3[],31,FALSE)="","#N/A",IFERROR(VLOOKUP(Tabla1[[#This Row],[Nombre del Contrato]],Tabla3[],31,FALSE),"#N/A")))</f>
        <v/>
      </c>
      <c r="G777" s="10" t="str">
        <f>IF(Tabla1[[#This Row],[Nombre del Contrato]]="","",IF(VLOOKUP(Tabla1[[#This Row],[Nombre del Contrato]],Tabla3[],20,FALSE)="","#N/A",IFERROR(VLOOKUP(Tabla1[[#This Row],[Nombre del Contrato]],Tabla3[],20,FALSE),"#N/A")))</f>
        <v/>
      </c>
      <c r="H777" s="47" t="str">
        <f>IF(Tabla1[[#This Row],[Nombre del Contrato]]="","",IF(VLOOKUP(Tabla1[[#This Row],[Nombre del Contrato]],Tabla3[],22,FALSE)="","#N/A",IFERROR(VLOOKUP(Tabla1[[#This Row],[Nombre del Contrato]],Tabla3[],22,FALSE),"#N/A")))</f>
        <v/>
      </c>
      <c r="I777" s="81"/>
      <c r="J777" s="81"/>
      <c r="K777" s="75"/>
      <c r="L777" s="10" t="str">
        <f>IF(Tabla1[[#This Row],[Nombre del Contrato]]="","",IF(VLOOKUP(Tabla1[[#This Row],[Nombre del Contrato]],Tabla3[],6,FALSE)="","#N/A",IFERROR(VLOOKUP(Tabla1[[#This Row],[Nombre del Contrato]],Tabla3[],6,FALSE),"#N/A")))</f>
        <v/>
      </c>
      <c r="M777" s="55" t="str">
        <f>IF(Tabla1[[#This Row],[Nombre del Contrato]]="","",IF(VLOOKUP(Tabla1[[#This Row],[Nombre del Contrato]],Tabla3[],19,FALSE)="","#N/A",IFERROR(VLOOKUP(Tabla1[[#This Row],[Nombre del Contrato]],Tabla3[],19,FALSE),"#N/A")))</f>
        <v/>
      </c>
      <c r="N777" s="75"/>
      <c r="O777" s="75"/>
      <c r="P777" s="75"/>
      <c r="Q777" s="75"/>
      <c r="R777" s="75"/>
      <c r="S777" s="75"/>
      <c r="T777" s="75"/>
      <c r="U777" s="75"/>
      <c r="V777" s="75"/>
      <c r="W777" s="75"/>
      <c r="X777" s="75"/>
      <c r="Y777" s="75"/>
      <c r="Z777" s="75"/>
      <c r="AA777" s="75"/>
      <c r="AB777" s="75"/>
      <c r="AC777" s="75"/>
      <c r="AD777" s="75" t="str">
        <f>IF(SUM(Tabla1[[#This Row],[Primera Infancia]:[Adulto Mayor]])=0,"",SUM(Tabla1[[#This Row],[Primera Infancia]:[Adulto Mayor]]))</f>
        <v/>
      </c>
      <c r="AE777" s="75"/>
      <c r="AF777" s="75"/>
      <c r="AG777" s="10"/>
      <c r="AH777" s="10"/>
      <c r="AI777" s="88"/>
      <c r="AJ777" s="88"/>
      <c r="AK777" s="88"/>
      <c r="AL777" s="88"/>
      <c r="AM777" s="88"/>
      <c r="AN777" s="75"/>
      <c r="AO777" s="89"/>
      <c r="AP777" s="93"/>
      <c r="AQ777" s="84"/>
    </row>
    <row r="778" spans="2:43" ht="39.950000000000003" customHeight="1" thickTop="1" thickBot="1" x14ac:dyDescent="0.3">
      <c r="B778" s="78"/>
      <c r="C778" s="75"/>
      <c r="D778" s="75"/>
      <c r="E778" s="75"/>
      <c r="F778" s="10" t="str">
        <f>IF(Tabla1[[#This Row],[Nombre del Contrato]]="","",IF(VLOOKUP(Tabla1[[#This Row],[Nombre del Contrato]],Tabla3[],31,FALSE)="","#N/A",IFERROR(VLOOKUP(Tabla1[[#This Row],[Nombre del Contrato]],Tabla3[],31,FALSE),"#N/A")))</f>
        <v/>
      </c>
      <c r="G778" s="10" t="str">
        <f>IF(Tabla1[[#This Row],[Nombre del Contrato]]="","",IF(VLOOKUP(Tabla1[[#This Row],[Nombre del Contrato]],Tabla3[],20,FALSE)="","#N/A",IFERROR(VLOOKUP(Tabla1[[#This Row],[Nombre del Contrato]],Tabla3[],20,FALSE),"#N/A")))</f>
        <v/>
      </c>
      <c r="H778" s="47" t="str">
        <f>IF(Tabla1[[#This Row],[Nombre del Contrato]]="","",IF(VLOOKUP(Tabla1[[#This Row],[Nombre del Contrato]],Tabla3[],22,FALSE)="","#N/A",IFERROR(VLOOKUP(Tabla1[[#This Row],[Nombre del Contrato]],Tabla3[],22,FALSE),"#N/A")))</f>
        <v/>
      </c>
      <c r="I778" s="81"/>
      <c r="J778" s="81"/>
      <c r="K778" s="75"/>
      <c r="L778" s="10" t="str">
        <f>IF(Tabla1[[#This Row],[Nombre del Contrato]]="","",IF(VLOOKUP(Tabla1[[#This Row],[Nombre del Contrato]],Tabla3[],6,FALSE)="","#N/A",IFERROR(VLOOKUP(Tabla1[[#This Row],[Nombre del Contrato]],Tabla3[],6,FALSE),"#N/A")))</f>
        <v/>
      </c>
      <c r="M778" s="55" t="str">
        <f>IF(Tabla1[[#This Row],[Nombre del Contrato]]="","",IF(VLOOKUP(Tabla1[[#This Row],[Nombre del Contrato]],Tabla3[],19,FALSE)="","#N/A",IFERROR(VLOOKUP(Tabla1[[#This Row],[Nombre del Contrato]],Tabla3[],19,FALSE),"#N/A")))</f>
        <v/>
      </c>
      <c r="N778" s="75"/>
      <c r="O778" s="75"/>
      <c r="P778" s="75"/>
      <c r="Q778" s="75"/>
      <c r="R778" s="75"/>
      <c r="S778" s="75"/>
      <c r="T778" s="75"/>
      <c r="U778" s="75"/>
      <c r="V778" s="75"/>
      <c r="W778" s="75"/>
      <c r="X778" s="75"/>
      <c r="Y778" s="75"/>
      <c r="Z778" s="75"/>
      <c r="AA778" s="75"/>
      <c r="AB778" s="75"/>
      <c r="AC778" s="75"/>
      <c r="AD778" s="75" t="str">
        <f>IF(SUM(Tabla1[[#This Row],[Primera Infancia]:[Adulto Mayor]])=0,"",SUM(Tabla1[[#This Row],[Primera Infancia]:[Adulto Mayor]]))</f>
        <v/>
      </c>
      <c r="AE778" s="75"/>
      <c r="AF778" s="75"/>
      <c r="AG778" s="10"/>
      <c r="AH778" s="10"/>
      <c r="AI778" s="88"/>
      <c r="AJ778" s="88"/>
      <c r="AK778" s="88"/>
      <c r="AL778" s="88"/>
      <c r="AM778" s="88"/>
      <c r="AN778" s="75"/>
      <c r="AO778" s="89"/>
      <c r="AP778" s="93"/>
      <c r="AQ778" s="84"/>
    </row>
    <row r="779" spans="2:43" ht="39.950000000000003" customHeight="1" thickTop="1" thickBot="1" x14ac:dyDescent="0.3">
      <c r="B779" s="78"/>
      <c r="C779" s="75"/>
      <c r="D779" s="75"/>
      <c r="E779" s="75"/>
      <c r="F779" s="10" t="str">
        <f>IF(Tabla1[[#This Row],[Nombre del Contrato]]="","",IF(VLOOKUP(Tabla1[[#This Row],[Nombre del Contrato]],Tabla3[],31,FALSE)="","#N/A",IFERROR(VLOOKUP(Tabla1[[#This Row],[Nombre del Contrato]],Tabla3[],31,FALSE),"#N/A")))</f>
        <v/>
      </c>
      <c r="G779" s="10" t="str">
        <f>IF(Tabla1[[#This Row],[Nombre del Contrato]]="","",IF(VLOOKUP(Tabla1[[#This Row],[Nombre del Contrato]],Tabla3[],20,FALSE)="","#N/A",IFERROR(VLOOKUP(Tabla1[[#This Row],[Nombre del Contrato]],Tabla3[],20,FALSE),"#N/A")))</f>
        <v/>
      </c>
      <c r="H779" s="47" t="str">
        <f>IF(Tabla1[[#This Row],[Nombre del Contrato]]="","",IF(VLOOKUP(Tabla1[[#This Row],[Nombre del Contrato]],Tabla3[],22,FALSE)="","#N/A",IFERROR(VLOOKUP(Tabla1[[#This Row],[Nombre del Contrato]],Tabla3[],22,FALSE),"#N/A")))</f>
        <v/>
      </c>
      <c r="I779" s="81"/>
      <c r="J779" s="81"/>
      <c r="K779" s="75"/>
      <c r="L779" s="10" t="str">
        <f>IF(Tabla1[[#This Row],[Nombre del Contrato]]="","",IF(VLOOKUP(Tabla1[[#This Row],[Nombre del Contrato]],Tabla3[],6,FALSE)="","#N/A",IFERROR(VLOOKUP(Tabla1[[#This Row],[Nombre del Contrato]],Tabla3[],6,FALSE),"#N/A")))</f>
        <v/>
      </c>
      <c r="M779" s="55" t="str">
        <f>IF(Tabla1[[#This Row],[Nombre del Contrato]]="","",IF(VLOOKUP(Tabla1[[#This Row],[Nombre del Contrato]],Tabla3[],19,FALSE)="","#N/A",IFERROR(VLOOKUP(Tabla1[[#This Row],[Nombre del Contrato]],Tabla3[],19,FALSE),"#N/A")))</f>
        <v/>
      </c>
      <c r="N779" s="75"/>
      <c r="O779" s="75"/>
      <c r="P779" s="75"/>
      <c r="Q779" s="75"/>
      <c r="R779" s="75"/>
      <c r="S779" s="75"/>
      <c r="T779" s="75"/>
      <c r="U779" s="75"/>
      <c r="V779" s="75"/>
      <c r="W779" s="75"/>
      <c r="X779" s="75"/>
      <c r="Y779" s="75"/>
      <c r="Z779" s="75"/>
      <c r="AA779" s="75"/>
      <c r="AB779" s="75"/>
      <c r="AC779" s="75"/>
      <c r="AD779" s="75" t="str">
        <f>IF(SUM(Tabla1[[#This Row],[Primera Infancia]:[Adulto Mayor]])=0,"",SUM(Tabla1[[#This Row],[Primera Infancia]:[Adulto Mayor]]))</f>
        <v/>
      </c>
      <c r="AE779" s="75"/>
      <c r="AF779" s="75"/>
      <c r="AG779" s="10"/>
      <c r="AH779" s="10"/>
      <c r="AI779" s="88"/>
      <c r="AJ779" s="88"/>
      <c r="AK779" s="88"/>
      <c r="AL779" s="88"/>
      <c r="AM779" s="88"/>
      <c r="AN779" s="75"/>
      <c r="AO779" s="89"/>
      <c r="AP779" s="93"/>
      <c r="AQ779" s="84"/>
    </row>
    <row r="780" spans="2:43" ht="39.950000000000003" customHeight="1" thickTop="1" thickBot="1" x14ac:dyDescent="0.3">
      <c r="B780" s="78"/>
      <c r="C780" s="75"/>
      <c r="D780" s="75"/>
      <c r="E780" s="75"/>
      <c r="F780" s="10" t="str">
        <f>IF(Tabla1[[#This Row],[Nombre del Contrato]]="","",IF(VLOOKUP(Tabla1[[#This Row],[Nombre del Contrato]],Tabla3[],31,FALSE)="","#N/A",IFERROR(VLOOKUP(Tabla1[[#This Row],[Nombre del Contrato]],Tabla3[],31,FALSE),"#N/A")))</f>
        <v/>
      </c>
      <c r="G780" s="10" t="str">
        <f>IF(Tabla1[[#This Row],[Nombre del Contrato]]="","",IF(VLOOKUP(Tabla1[[#This Row],[Nombre del Contrato]],Tabla3[],20,FALSE)="","#N/A",IFERROR(VLOOKUP(Tabla1[[#This Row],[Nombre del Contrato]],Tabla3[],20,FALSE),"#N/A")))</f>
        <v/>
      </c>
      <c r="H780" s="47" t="str">
        <f>IF(Tabla1[[#This Row],[Nombre del Contrato]]="","",IF(VLOOKUP(Tabla1[[#This Row],[Nombre del Contrato]],Tabla3[],22,FALSE)="","#N/A",IFERROR(VLOOKUP(Tabla1[[#This Row],[Nombre del Contrato]],Tabla3[],22,FALSE),"#N/A")))</f>
        <v/>
      </c>
      <c r="I780" s="81"/>
      <c r="J780" s="81"/>
      <c r="K780" s="75"/>
      <c r="L780" s="10" t="str">
        <f>IF(Tabla1[[#This Row],[Nombre del Contrato]]="","",IF(VLOOKUP(Tabla1[[#This Row],[Nombre del Contrato]],Tabla3[],6,FALSE)="","#N/A",IFERROR(VLOOKUP(Tabla1[[#This Row],[Nombre del Contrato]],Tabla3[],6,FALSE),"#N/A")))</f>
        <v/>
      </c>
      <c r="M780" s="55" t="str">
        <f>IF(Tabla1[[#This Row],[Nombre del Contrato]]="","",IF(VLOOKUP(Tabla1[[#This Row],[Nombre del Contrato]],Tabla3[],19,FALSE)="","#N/A",IFERROR(VLOOKUP(Tabla1[[#This Row],[Nombre del Contrato]],Tabla3[],19,FALSE),"#N/A")))</f>
        <v/>
      </c>
      <c r="N780" s="75"/>
      <c r="O780" s="75"/>
      <c r="P780" s="75"/>
      <c r="Q780" s="75"/>
      <c r="R780" s="75"/>
      <c r="S780" s="75"/>
      <c r="T780" s="75"/>
      <c r="U780" s="75"/>
      <c r="V780" s="75"/>
      <c r="W780" s="75"/>
      <c r="X780" s="75"/>
      <c r="Y780" s="75"/>
      <c r="Z780" s="75"/>
      <c r="AA780" s="75"/>
      <c r="AB780" s="75"/>
      <c r="AC780" s="75"/>
      <c r="AD780" s="75" t="str">
        <f>IF(SUM(Tabla1[[#This Row],[Primera Infancia]:[Adulto Mayor]])=0,"",SUM(Tabla1[[#This Row],[Primera Infancia]:[Adulto Mayor]]))</f>
        <v/>
      </c>
      <c r="AE780" s="75"/>
      <c r="AF780" s="75"/>
      <c r="AG780" s="10"/>
      <c r="AH780" s="10"/>
      <c r="AI780" s="88"/>
      <c r="AJ780" s="88"/>
      <c r="AK780" s="88"/>
      <c r="AL780" s="88"/>
      <c r="AM780" s="88"/>
      <c r="AN780" s="75"/>
      <c r="AO780" s="89"/>
      <c r="AP780" s="93"/>
      <c r="AQ780" s="84"/>
    </row>
    <row r="781" spans="2:43" ht="39.950000000000003" customHeight="1" thickTop="1" thickBot="1" x14ac:dyDescent="0.3">
      <c r="B781" s="78"/>
      <c r="C781" s="75"/>
      <c r="D781" s="75"/>
      <c r="E781" s="75"/>
      <c r="F781" s="10" t="str">
        <f>IF(Tabla1[[#This Row],[Nombre del Contrato]]="","",IF(VLOOKUP(Tabla1[[#This Row],[Nombre del Contrato]],Tabla3[],31,FALSE)="","#N/A",IFERROR(VLOOKUP(Tabla1[[#This Row],[Nombre del Contrato]],Tabla3[],31,FALSE),"#N/A")))</f>
        <v/>
      </c>
      <c r="G781" s="10" t="str">
        <f>IF(Tabla1[[#This Row],[Nombre del Contrato]]="","",IF(VLOOKUP(Tabla1[[#This Row],[Nombre del Contrato]],Tabla3[],20,FALSE)="","#N/A",IFERROR(VLOOKUP(Tabla1[[#This Row],[Nombre del Contrato]],Tabla3[],20,FALSE),"#N/A")))</f>
        <v/>
      </c>
      <c r="H781" s="47" t="str">
        <f>IF(Tabla1[[#This Row],[Nombre del Contrato]]="","",IF(VLOOKUP(Tabla1[[#This Row],[Nombre del Contrato]],Tabla3[],22,FALSE)="","#N/A",IFERROR(VLOOKUP(Tabla1[[#This Row],[Nombre del Contrato]],Tabla3[],22,FALSE),"#N/A")))</f>
        <v/>
      </c>
      <c r="I781" s="81"/>
      <c r="J781" s="81"/>
      <c r="K781" s="75"/>
      <c r="L781" s="10" t="str">
        <f>IF(Tabla1[[#This Row],[Nombre del Contrato]]="","",IF(VLOOKUP(Tabla1[[#This Row],[Nombre del Contrato]],Tabla3[],6,FALSE)="","#N/A",IFERROR(VLOOKUP(Tabla1[[#This Row],[Nombre del Contrato]],Tabla3[],6,FALSE),"#N/A")))</f>
        <v/>
      </c>
      <c r="M781" s="55" t="str">
        <f>IF(Tabla1[[#This Row],[Nombre del Contrato]]="","",IF(VLOOKUP(Tabla1[[#This Row],[Nombre del Contrato]],Tabla3[],19,FALSE)="","#N/A",IFERROR(VLOOKUP(Tabla1[[#This Row],[Nombre del Contrato]],Tabla3[],19,FALSE),"#N/A")))</f>
        <v/>
      </c>
      <c r="N781" s="75"/>
      <c r="O781" s="75"/>
      <c r="P781" s="75"/>
      <c r="Q781" s="75"/>
      <c r="R781" s="75"/>
      <c r="S781" s="75"/>
      <c r="T781" s="75"/>
      <c r="U781" s="75"/>
      <c r="V781" s="75"/>
      <c r="W781" s="75"/>
      <c r="X781" s="75"/>
      <c r="Y781" s="75"/>
      <c r="Z781" s="75"/>
      <c r="AA781" s="75"/>
      <c r="AB781" s="75"/>
      <c r="AC781" s="75"/>
      <c r="AD781" s="75" t="str">
        <f>IF(SUM(Tabla1[[#This Row],[Primera Infancia]:[Adulto Mayor]])=0,"",SUM(Tabla1[[#This Row],[Primera Infancia]:[Adulto Mayor]]))</f>
        <v/>
      </c>
      <c r="AE781" s="75"/>
      <c r="AF781" s="75"/>
      <c r="AG781" s="10"/>
      <c r="AH781" s="10"/>
      <c r="AI781" s="88"/>
      <c r="AJ781" s="88"/>
      <c r="AK781" s="88"/>
      <c r="AL781" s="88"/>
      <c r="AM781" s="88"/>
      <c r="AN781" s="75"/>
      <c r="AO781" s="89"/>
      <c r="AP781" s="93"/>
      <c r="AQ781" s="84"/>
    </row>
    <row r="782" spans="2:43" ht="39.950000000000003" customHeight="1" thickTop="1" thickBot="1" x14ac:dyDescent="0.3">
      <c r="B782" s="78"/>
      <c r="C782" s="75"/>
      <c r="D782" s="75"/>
      <c r="E782" s="75"/>
      <c r="F782" s="10" t="str">
        <f>IF(Tabla1[[#This Row],[Nombre del Contrato]]="","",IF(VLOOKUP(Tabla1[[#This Row],[Nombre del Contrato]],Tabla3[],31,FALSE)="","#N/A",IFERROR(VLOOKUP(Tabla1[[#This Row],[Nombre del Contrato]],Tabla3[],31,FALSE),"#N/A")))</f>
        <v/>
      </c>
      <c r="G782" s="10" t="str">
        <f>IF(Tabla1[[#This Row],[Nombre del Contrato]]="","",IF(VLOOKUP(Tabla1[[#This Row],[Nombre del Contrato]],Tabla3[],20,FALSE)="","#N/A",IFERROR(VLOOKUP(Tabla1[[#This Row],[Nombre del Contrato]],Tabla3[],20,FALSE),"#N/A")))</f>
        <v/>
      </c>
      <c r="H782" s="47" t="str">
        <f>IF(Tabla1[[#This Row],[Nombre del Contrato]]="","",IF(VLOOKUP(Tabla1[[#This Row],[Nombre del Contrato]],Tabla3[],22,FALSE)="","#N/A",IFERROR(VLOOKUP(Tabla1[[#This Row],[Nombre del Contrato]],Tabla3[],22,FALSE),"#N/A")))</f>
        <v/>
      </c>
      <c r="I782" s="81"/>
      <c r="J782" s="81"/>
      <c r="K782" s="75"/>
      <c r="L782" s="10" t="str">
        <f>IF(Tabla1[[#This Row],[Nombre del Contrato]]="","",IF(VLOOKUP(Tabla1[[#This Row],[Nombre del Contrato]],Tabla3[],6,FALSE)="","#N/A",IFERROR(VLOOKUP(Tabla1[[#This Row],[Nombre del Contrato]],Tabla3[],6,FALSE),"#N/A")))</f>
        <v/>
      </c>
      <c r="M782" s="55" t="str">
        <f>IF(Tabla1[[#This Row],[Nombre del Contrato]]="","",IF(VLOOKUP(Tabla1[[#This Row],[Nombre del Contrato]],Tabla3[],19,FALSE)="","#N/A",IFERROR(VLOOKUP(Tabla1[[#This Row],[Nombre del Contrato]],Tabla3[],19,FALSE),"#N/A")))</f>
        <v/>
      </c>
      <c r="N782" s="75"/>
      <c r="O782" s="75"/>
      <c r="P782" s="75"/>
      <c r="Q782" s="75"/>
      <c r="R782" s="75"/>
      <c r="S782" s="75"/>
      <c r="T782" s="75"/>
      <c r="U782" s="75"/>
      <c r="V782" s="75"/>
      <c r="W782" s="75"/>
      <c r="X782" s="75"/>
      <c r="Y782" s="75"/>
      <c r="Z782" s="75"/>
      <c r="AA782" s="75"/>
      <c r="AB782" s="75"/>
      <c r="AC782" s="75"/>
      <c r="AD782" s="75" t="str">
        <f>IF(SUM(Tabla1[[#This Row],[Primera Infancia]:[Adulto Mayor]])=0,"",SUM(Tabla1[[#This Row],[Primera Infancia]:[Adulto Mayor]]))</f>
        <v/>
      </c>
      <c r="AE782" s="75"/>
      <c r="AF782" s="75"/>
      <c r="AG782" s="10"/>
      <c r="AH782" s="10"/>
      <c r="AI782" s="88"/>
      <c r="AJ782" s="88"/>
      <c r="AK782" s="88"/>
      <c r="AL782" s="88"/>
      <c r="AM782" s="88"/>
      <c r="AN782" s="75"/>
      <c r="AO782" s="89"/>
      <c r="AP782" s="93"/>
      <c r="AQ782" s="84"/>
    </row>
    <row r="783" spans="2:43" ht="39.950000000000003" customHeight="1" thickTop="1" thickBot="1" x14ac:dyDescent="0.3">
      <c r="B783" s="78"/>
      <c r="C783" s="75"/>
      <c r="D783" s="75"/>
      <c r="E783" s="75"/>
      <c r="F783" s="10" t="str">
        <f>IF(Tabla1[[#This Row],[Nombre del Contrato]]="","",IF(VLOOKUP(Tabla1[[#This Row],[Nombre del Contrato]],Tabla3[],31,FALSE)="","#N/A",IFERROR(VLOOKUP(Tabla1[[#This Row],[Nombre del Contrato]],Tabla3[],31,FALSE),"#N/A")))</f>
        <v/>
      </c>
      <c r="G783" s="10" t="str">
        <f>IF(Tabla1[[#This Row],[Nombre del Contrato]]="","",IF(VLOOKUP(Tabla1[[#This Row],[Nombre del Contrato]],Tabla3[],20,FALSE)="","#N/A",IFERROR(VLOOKUP(Tabla1[[#This Row],[Nombre del Contrato]],Tabla3[],20,FALSE),"#N/A")))</f>
        <v/>
      </c>
      <c r="H783" s="47" t="str">
        <f>IF(Tabla1[[#This Row],[Nombre del Contrato]]="","",IF(VLOOKUP(Tabla1[[#This Row],[Nombre del Contrato]],Tabla3[],22,FALSE)="","#N/A",IFERROR(VLOOKUP(Tabla1[[#This Row],[Nombre del Contrato]],Tabla3[],22,FALSE),"#N/A")))</f>
        <v/>
      </c>
      <c r="I783" s="81"/>
      <c r="J783" s="81"/>
      <c r="K783" s="75"/>
      <c r="L783" s="10" t="str">
        <f>IF(Tabla1[[#This Row],[Nombre del Contrato]]="","",IF(VLOOKUP(Tabla1[[#This Row],[Nombre del Contrato]],Tabla3[],6,FALSE)="","#N/A",IFERROR(VLOOKUP(Tabla1[[#This Row],[Nombre del Contrato]],Tabla3[],6,FALSE),"#N/A")))</f>
        <v/>
      </c>
      <c r="M783" s="55" t="str">
        <f>IF(Tabla1[[#This Row],[Nombre del Contrato]]="","",IF(VLOOKUP(Tabla1[[#This Row],[Nombre del Contrato]],Tabla3[],19,FALSE)="","#N/A",IFERROR(VLOOKUP(Tabla1[[#This Row],[Nombre del Contrato]],Tabla3[],19,FALSE),"#N/A")))</f>
        <v/>
      </c>
      <c r="N783" s="75"/>
      <c r="O783" s="75"/>
      <c r="P783" s="75"/>
      <c r="Q783" s="75"/>
      <c r="R783" s="75"/>
      <c r="S783" s="75"/>
      <c r="T783" s="75"/>
      <c r="U783" s="75"/>
      <c r="V783" s="75"/>
      <c r="W783" s="75"/>
      <c r="X783" s="75"/>
      <c r="Y783" s="75"/>
      <c r="Z783" s="75"/>
      <c r="AA783" s="75"/>
      <c r="AB783" s="75"/>
      <c r="AC783" s="75"/>
      <c r="AD783" s="75" t="str">
        <f>IF(SUM(Tabla1[[#This Row],[Primera Infancia]:[Adulto Mayor]])=0,"",SUM(Tabla1[[#This Row],[Primera Infancia]:[Adulto Mayor]]))</f>
        <v/>
      </c>
      <c r="AE783" s="75"/>
      <c r="AF783" s="75"/>
      <c r="AG783" s="10"/>
      <c r="AH783" s="10"/>
      <c r="AI783" s="88"/>
      <c r="AJ783" s="88"/>
      <c r="AK783" s="88"/>
      <c r="AL783" s="88"/>
      <c r="AM783" s="88"/>
      <c r="AN783" s="75"/>
      <c r="AO783" s="89"/>
      <c r="AP783" s="93"/>
      <c r="AQ783" s="84"/>
    </row>
    <row r="784" spans="2:43" ht="39.950000000000003" customHeight="1" thickTop="1" thickBot="1" x14ac:dyDescent="0.3">
      <c r="B784" s="78"/>
      <c r="C784" s="75"/>
      <c r="D784" s="75"/>
      <c r="E784" s="75"/>
      <c r="F784" s="10" t="str">
        <f>IF(Tabla1[[#This Row],[Nombre del Contrato]]="","",IF(VLOOKUP(Tabla1[[#This Row],[Nombre del Contrato]],Tabla3[],31,FALSE)="","#N/A",IFERROR(VLOOKUP(Tabla1[[#This Row],[Nombre del Contrato]],Tabla3[],31,FALSE),"#N/A")))</f>
        <v/>
      </c>
      <c r="G784" s="10" t="str">
        <f>IF(Tabla1[[#This Row],[Nombre del Contrato]]="","",IF(VLOOKUP(Tabla1[[#This Row],[Nombre del Contrato]],Tabla3[],20,FALSE)="","#N/A",IFERROR(VLOOKUP(Tabla1[[#This Row],[Nombre del Contrato]],Tabla3[],20,FALSE),"#N/A")))</f>
        <v/>
      </c>
      <c r="H784" s="47" t="str">
        <f>IF(Tabla1[[#This Row],[Nombre del Contrato]]="","",IF(VLOOKUP(Tabla1[[#This Row],[Nombre del Contrato]],Tabla3[],22,FALSE)="","#N/A",IFERROR(VLOOKUP(Tabla1[[#This Row],[Nombre del Contrato]],Tabla3[],22,FALSE),"#N/A")))</f>
        <v/>
      </c>
      <c r="I784" s="81"/>
      <c r="J784" s="81"/>
      <c r="K784" s="75"/>
      <c r="L784" s="10" t="str">
        <f>IF(Tabla1[[#This Row],[Nombre del Contrato]]="","",IF(VLOOKUP(Tabla1[[#This Row],[Nombre del Contrato]],Tabla3[],6,FALSE)="","#N/A",IFERROR(VLOOKUP(Tabla1[[#This Row],[Nombre del Contrato]],Tabla3[],6,FALSE),"#N/A")))</f>
        <v/>
      </c>
      <c r="M784" s="55" t="str">
        <f>IF(Tabla1[[#This Row],[Nombre del Contrato]]="","",IF(VLOOKUP(Tabla1[[#This Row],[Nombre del Contrato]],Tabla3[],19,FALSE)="","#N/A",IFERROR(VLOOKUP(Tabla1[[#This Row],[Nombre del Contrato]],Tabla3[],19,FALSE),"#N/A")))</f>
        <v/>
      </c>
      <c r="N784" s="75"/>
      <c r="O784" s="75"/>
      <c r="P784" s="75"/>
      <c r="Q784" s="75"/>
      <c r="R784" s="75"/>
      <c r="S784" s="75"/>
      <c r="T784" s="75"/>
      <c r="U784" s="75"/>
      <c r="V784" s="75"/>
      <c r="W784" s="75"/>
      <c r="X784" s="75"/>
      <c r="Y784" s="75"/>
      <c r="Z784" s="75"/>
      <c r="AA784" s="75"/>
      <c r="AB784" s="75"/>
      <c r="AC784" s="75"/>
      <c r="AD784" s="75" t="str">
        <f>IF(SUM(Tabla1[[#This Row],[Primera Infancia]:[Adulto Mayor]])=0,"",SUM(Tabla1[[#This Row],[Primera Infancia]:[Adulto Mayor]]))</f>
        <v/>
      </c>
      <c r="AE784" s="75"/>
      <c r="AF784" s="75"/>
      <c r="AG784" s="10"/>
      <c r="AH784" s="10"/>
      <c r="AI784" s="88"/>
      <c r="AJ784" s="88"/>
      <c r="AK784" s="88"/>
      <c r="AL784" s="88"/>
      <c r="AM784" s="88"/>
      <c r="AN784" s="75"/>
      <c r="AO784" s="89"/>
      <c r="AP784" s="93"/>
      <c r="AQ784" s="84"/>
    </row>
    <row r="785" spans="2:43" ht="39.950000000000003" customHeight="1" thickTop="1" thickBot="1" x14ac:dyDescent="0.3">
      <c r="B785" s="78"/>
      <c r="C785" s="75"/>
      <c r="D785" s="75"/>
      <c r="E785" s="75"/>
      <c r="F785" s="10" t="str">
        <f>IF(Tabla1[[#This Row],[Nombre del Contrato]]="","",IF(VLOOKUP(Tabla1[[#This Row],[Nombre del Contrato]],Tabla3[],31,FALSE)="","#N/A",IFERROR(VLOOKUP(Tabla1[[#This Row],[Nombre del Contrato]],Tabla3[],31,FALSE),"#N/A")))</f>
        <v/>
      </c>
      <c r="G785" s="10" t="str">
        <f>IF(Tabla1[[#This Row],[Nombre del Contrato]]="","",IF(VLOOKUP(Tabla1[[#This Row],[Nombre del Contrato]],Tabla3[],20,FALSE)="","#N/A",IFERROR(VLOOKUP(Tabla1[[#This Row],[Nombre del Contrato]],Tabla3[],20,FALSE),"#N/A")))</f>
        <v/>
      </c>
      <c r="H785" s="47" t="str">
        <f>IF(Tabla1[[#This Row],[Nombre del Contrato]]="","",IF(VLOOKUP(Tabla1[[#This Row],[Nombre del Contrato]],Tabla3[],22,FALSE)="","#N/A",IFERROR(VLOOKUP(Tabla1[[#This Row],[Nombre del Contrato]],Tabla3[],22,FALSE),"#N/A")))</f>
        <v/>
      </c>
      <c r="I785" s="81"/>
      <c r="J785" s="81"/>
      <c r="K785" s="75"/>
      <c r="L785" s="10" t="str">
        <f>IF(Tabla1[[#This Row],[Nombre del Contrato]]="","",IF(VLOOKUP(Tabla1[[#This Row],[Nombre del Contrato]],Tabla3[],6,FALSE)="","#N/A",IFERROR(VLOOKUP(Tabla1[[#This Row],[Nombre del Contrato]],Tabla3[],6,FALSE),"#N/A")))</f>
        <v/>
      </c>
      <c r="M785" s="55" t="str">
        <f>IF(Tabla1[[#This Row],[Nombre del Contrato]]="","",IF(VLOOKUP(Tabla1[[#This Row],[Nombre del Contrato]],Tabla3[],19,FALSE)="","#N/A",IFERROR(VLOOKUP(Tabla1[[#This Row],[Nombre del Contrato]],Tabla3[],19,FALSE),"#N/A")))</f>
        <v/>
      </c>
      <c r="N785" s="75"/>
      <c r="O785" s="75"/>
      <c r="P785" s="75"/>
      <c r="Q785" s="75"/>
      <c r="R785" s="75"/>
      <c r="S785" s="75"/>
      <c r="T785" s="75"/>
      <c r="U785" s="75"/>
      <c r="V785" s="75"/>
      <c r="W785" s="75"/>
      <c r="X785" s="75"/>
      <c r="Y785" s="75"/>
      <c r="Z785" s="75"/>
      <c r="AA785" s="75"/>
      <c r="AB785" s="75"/>
      <c r="AC785" s="75"/>
      <c r="AD785" s="75" t="str">
        <f>IF(SUM(Tabla1[[#This Row],[Primera Infancia]:[Adulto Mayor]])=0,"",SUM(Tabla1[[#This Row],[Primera Infancia]:[Adulto Mayor]]))</f>
        <v/>
      </c>
      <c r="AE785" s="75"/>
      <c r="AF785" s="75"/>
      <c r="AG785" s="10"/>
      <c r="AH785" s="10"/>
      <c r="AI785" s="88"/>
      <c r="AJ785" s="88"/>
      <c r="AK785" s="88"/>
      <c r="AL785" s="88"/>
      <c r="AM785" s="88"/>
      <c r="AN785" s="75"/>
      <c r="AO785" s="89"/>
      <c r="AP785" s="93"/>
      <c r="AQ785" s="84"/>
    </row>
    <row r="786" spans="2:43" ht="39.950000000000003" customHeight="1" thickTop="1" thickBot="1" x14ac:dyDescent="0.3">
      <c r="B786" s="78"/>
      <c r="C786" s="75"/>
      <c r="D786" s="75"/>
      <c r="E786" s="75"/>
      <c r="F786" s="10" t="str">
        <f>IF(Tabla1[[#This Row],[Nombre del Contrato]]="","",IF(VLOOKUP(Tabla1[[#This Row],[Nombre del Contrato]],Tabla3[],31,FALSE)="","#N/A",IFERROR(VLOOKUP(Tabla1[[#This Row],[Nombre del Contrato]],Tabla3[],31,FALSE),"#N/A")))</f>
        <v/>
      </c>
      <c r="G786" s="10" t="str">
        <f>IF(Tabla1[[#This Row],[Nombre del Contrato]]="","",IF(VLOOKUP(Tabla1[[#This Row],[Nombre del Contrato]],Tabla3[],20,FALSE)="","#N/A",IFERROR(VLOOKUP(Tabla1[[#This Row],[Nombre del Contrato]],Tabla3[],20,FALSE),"#N/A")))</f>
        <v/>
      </c>
      <c r="H786" s="47" t="str">
        <f>IF(Tabla1[[#This Row],[Nombre del Contrato]]="","",IF(VLOOKUP(Tabla1[[#This Row],[Nombre del Contrato]],Tabla3[],22,FALSE)="","#N/A",IFERROR(VLOOKUP(Tabla1[[#This Row],[Nombre del Contrato]],Tabla3[],22,FALSE),"#N/A")))</f>
        <v/>
      </c>
      <c r="I786" s="81"/>
      <c r="J786" s="81"/>
      <c r="K786" s="75"/>
      <c r="L786" s="10" t="str">
        <f>IF(Tabla1[[#This Row],[Nombre del Contrato]]="","",IF(VLOOKUP(Tabla1[[#This Row],[Nombre del Contrato]],Tabla3[],6,FALSE)="","#N/A",IFERROR(VLOOKUP(Tabla1[[#This Row],[Nombre del Contrato]],Tabla3[],6,FALSE),"#N/A")))</f>
        <v/>
      </c>
      <c r="M786" s="55" t="str">
        <f>IF(Tabla1[[#This Row],[Nombre del Contrato]]="","",IF(VLOOKUP(Tabla1[[#This Row],[Nombre del Contrato]],Tabla3[],19,FALSE)="","#N/A",IFERROR(VLOOKUP(Tabla1[[#This Row],[Nombre del Contrato]],Tabla3[],19,FALSE),"#N/A")))</f>
        <v/>
      </c>
      <c r="N786" s="75"/>
      <c r="O786" s="75"/>
      <c r="P786" s="75"/>
      <c r="Q786" s="75"/>
      <c r="R786" s="75"/>
      <c r="S786" s="75"/>
      <c r="T786" s="75"/>
      <c r="U786" s="75"/>
      <c r="V786" s="75"/>
      <c r="W786" s="75"/>
      <c r="X786" s="75"/>
      <c r="Y786" s="75"/>
      <c r="Z786" s="75"/>
      <c r="AA786" s="75"/>
      <c r="AB786" s="75"/>
      <c r="AC786" s="75"/>
      <c r="AD786" s="75" t="str">
        <f>IF(SUM(Tabla1[[#This Row],[Primera Infancia]:[Adulto Mayor]])=0,"",SUM(Tabla1[[#This Row],[Primera Infancia]:[Adulto Mayor]]))</f>
        <v/>
      </c>
      <c r="AE786" s="75"/>
      <c r="AF786" s="75"/>
      <c r="AG786" s="10"/>
      <c r="AH786" s="10"/>
      <c r="AI786" s="88"/>
      <c r="AJ786" s="88"/>
      <c r="AK786" s="88"/>
      <c r="AL786" s="88"/>
      <c r="AM786" s="88"/>
      <c r="AN786" s="75"/>
      <c r="AO786" s="89"/>
      <c r="AP786" s="93"/>
      <c r="AQ786" s="84"/>
    </row>
    <row r="787" spans="2:43" ht="39.950000000000003" customHeight="1" thickTop="1" thickBot="1" x14ac:dyDescent="0.3">
      <c r="B787" s="78"/>
      <c r="C787" s="75"/>
      <c r="D787" s="75"/>
      <c r="E787" s="75"/>
      <c r="F787" s="10" t="str">
        <f>IF(Tabla1[[#This Row],[Nombre del Contrato]]="","",IF(VLOOKUP(Tabla1[[#This Row],[Nombre del Contrato]],Tabla3[],31,FALSE)="","#N/A",IFERROR(VLOOKUP(Tabla1[[#This Row],[Nombre del Contrato]],Tabla3[],31,FALSE),"#N/A")))</f>
        <v/>
      </c>
      <c r="G787" s="10" t="str">
        <f>IF(Tabla1[[#This Row],[Nombre del Contrato]]="","",IF(VLOOKUP(Tabla1[[#This Row],[Nombre del Contrato]],Tabla3[],20,FALSE)="","#N/A",IFERROR(VLOOKUP(Tabla1[[#This Row],[Nombre del Contrato]],Tabla3[],20,FALSE),"#N/A")))</f>
        <v/>
      </c>
      <c r="H787" s="47" t="str">
        <f>IF(Tabla1[[#This Row],[Nombre del Contrato]]="","",IF(VLOOKUP(Tabla1[[#This Row],[Nombre del Contrato]],Tabla3[],22,FALSE)="","#N/A",IFERROR(VLOOKUP(Tabla1[[#This Row],[Nombre del Contrato]],Tabla3[],22,FALSE),"#N/A")))</f>
        <v/>
      </c>
      <c r="I787" s="81"/>
      <c r="J787" s="81"/>
      <c r="K787" s="75"/>
      <c r="L787" s="10" t="str">
        <f>IF(Tabla1[[#This Row],[Nombre del Contrato]]="","",IF(VLOOKUP(Tabla1[[#This Row],[Nombre del Contrato]],Tabla3[],6,FALSE)="","#N/A",IFERROR(VLOOKUP(Tabla1[[#This Row],[Nombre del Contrato]],Tabla3[],6,FALSE),"#N/A")))</f>
        <v/>
      </c>
      <c r="M787" s="55" t="str">
        <f>IF(Tabla1[[#This Row],[Nombre del Contrato]]="","",IF(VLOOKUP(Tabla1[[#This Row],[Nombre del Contrato]],Tabla3[],19,FALSE)="","#N/A",IFERROR(VLOOKUP(Tabla1[[#This Row],[Nombre del Contrato]],Tabla3[],19,FALSE),"#N/A")))</f>
        <v/>
      </c>
      <c r="N787" s="75"/>
      <c r="O787" s="75"/>
      <c r="P787" s="75"/>
      <c r="Q787" s="75"/>
      <c r="R787" s="75"/>
      <c r="S787" s="75"/>
      <c r="T787" s="75"/>
      <c r="U787" s="75"/>
      <c r="V787" s="75"/>
      <c r="W787" s="75"/>
      <c r="X787" s="75"/>
      <c r="Y787" s="75"/>
      <c r="Z787" s="75"/>
      <c r="AA787" s="75"/>
      <c r="AB787" s="75"/>
      <c r="AC787" s="75"/>
      <c r="AD787" s="75" t="str">
        <f>IF(SUM(Tabla1[[#This Row],[Primera Infancia]:[Adulto Mayor]])=0,"",SUM(Tabla1[[#This Row],[Primera Infancia]:[Adulto Mayor]]))</f>
        <v/>
      </c>
      <c r="AE787" s="75"/>
      <c r="AF787" s="75"/>
      <c r="AG787" s="10"/>
      <c r="AH787" s="10"/>
      <c r="AI787" s="88"/>
      <c r="AJ787" s="88"/>
      <c r="AK787" s="88"/>
      <c r="AL787" s="88"/>
      <c r="AM787" s="88"/>
      <c r="AN787" s="75"/>
      <c r="AO787" s="89"/>
      <c r="AP787" s="93"/>
      <c r="AQ787" s="84"/>
    </row>
    <row r="788" spans="2:43" ht="39.950000000000003" customHeight="1" thickTop="1" thickBot="1" x14ac:dyDescent="0.3">
      <c r="B788" s="78"/>
      <c r="C788" s="75"/>
      <c r="D788" s="75"/>
      <c r="E788" s="75"/>
      <c r="F788" s="10" t="str">
        <f>IF(Tabla1[[#This Row],[Nombre del Contrato]]="","",IF(VLOOKUP(Tabla1[[#This Row],[Nombre del Contrato]],Tabla3[],31,FALSE)="","#N/A",IFERROR(VLOOKUP(Tabla1[[#This Row],[Nombre del Contrato]],Tabla3[],31,FALSE),"#N/A")))</f>
        <v/>
      </c>
      <c r="G788" s="10" t="str">
        <f>IF(Tabla1[[#This Row],[Nombre del Contrato]]="","",IF(VLOOKUP(Tabla1[[#This Row],[Nombre del Contrato]],Tabla3[],20,FALSE)="","#N/A",IFERROR(VLOOKUP(Tabla1[[#This Row],[Nombre del Contrato]],Tabla3[],20,FALSE),"#N/A")))</f>
        <v/>
      </c>
      <c r="H788" s="47" t="str">
        <f>IF(Tabla1[[#This Row],[Nombre del Contrato]]="","",IF(VLOOKUP(Tabla1[[#This Row],[Nombre del Contrato]],Tabla3[],22,FALSE)="","#N/A",IFERROR(VLOOKUP(Tabla1[[#This Row],[Nombre del Contrato]],Tabla3[],22,FALSE),"#N/A")))</f>
        <v/>
      </c>
      <c r="I788" s="81"/>
      <c r="J788" s="81"/>
      <c r="K788" s="75"/>
      <c r="L788" s="10" t="str">
        <f>IF(Tabla1[[#This Row],[Nombre del Contrato]]="","",IF(VLOOKUP(Tabla1[[#This Row],[Nombre del Contrato]],Tabla3[],6,FALSE)="","#N/A",IFERROR(VLOOKUP(Tabla1[[#This Row],[Nombre del Contrato]],Tabla3[],6,FALSE),"#N/A")))</f>
        <v/>
      </c>
      <c r="M788" s="55" t="str">
        <f>IF(Tabla1[[#This Row],[Nombre del Contrato]]="","",IF(VLOOKUP(Tabla1[[#This Row],[Nombre del Contrato]],Tabla3[],19,FALSE)="","#N/A",IFERROR(VLOOKUP(Tabla1[[#This Row],[Nombre del Contrato]],Tabla3[],19,FALSE),"#N/A")))</f>
        <v/>
      </c>
      <c r="N788" s="75"/>
      <c r="O788" s="75"/>
      <c r="P788" s="75"/>
      <c r="Q788" s="75"/>
      <c r="R788" s="75"/>
      <c r="S788" s="75"/>
      <c r="T788" s="75"/>
      <c r="U788" s="75"/>
      <c r="V788" s="75"/>
      <c r="W788" s="75"/>
      <c r="X788" s="75"/>
      <c r="Y788" s="75"/>
      <c r="Z788" s="75"/>
      <c r="AA788" s="75"/>
      <c r="AB788" s="75"/>
      <c r="AC788" s="75"/>
      <c r="AD788" s="75" t="str">
        <f>IF(SUM(Tabla1[[#This Row],[Primera Infancia]:[Adulto Mayor]])=0,"",SUM(Tabla1[[#This Row],[Primera Infancia]:[Adulto Mayor]]))</f>
        <v/>
      </c>
      <c r="AE788" s="75"/>
      <c r="AF788" s="75"/>
      <c r="AG788" s="10"/>
      <c r="AH788" s="10"/>
      <c r="AI788" s="88"/>
      <c r="AJ788" s="88"/>
      <c r="AK788" s="88"/>
      <c r="AL788" s="88"/>
      <c r="AM788" s="88"/>
      <c r="AN788" s="75"/>
      <c r="AO788" s="89"/>
      <c r="AP788" s="93"/>
      <c r="AQ788" s="84"/>
    </row>
    <row r="789" spans="2:43" ht="39.950000000000003" customHeight="1" thickTop="1" thickBot="1" x14ac:dyDescent="0.3">
      <c r="B789" s="78"/>
      <c r="C789" s="75"/>
      <c r="D789" s="75"/>
      <c r="E789" s="75"/>
      <c r="F789" s="10" t="str">
        <f>IF(Tabla1[[#This Row],[Nombre del Contrato]]="","",IF(VLOOKUP(Tabla1[[#This Row],[Nombre del Contrato]],Tabla3[],31,FALSE)="","#N/A",IFERROR(VLOOKUP(Tabla1[[#This Row],[Nombre del Contrato]],Tabla3[],31,FALSE),"#N/A")))</f>
        <v/>
      </c>
      <c r="G789" s="10" t="str">
        <f>IF(Tabla1[[#This Row],[Nombre del Contrato]]="","",IF(VLOOKUP(Tabla1[[#This Row],[Nombre del Contrato]],Tabla3[],20,FALSE)="","#N/A",IFERROR(VLOOKUP(Tabla1[[#This Row],[Nombre del Contrato]],Tabla3[],20,FALSE),"#N/A")))</f>
        <v/>
      </c>
      <c r="H789" s="47" t="str">
        <f>IF(Tabla1[[#This Row],[Nombre del Contrato]]="","",IF(VLOOKUP(Tabla1[[#This Row],[Nombre del Contrato]],Tabla3[],22,FALSE)="","#N/A",IFERROR(VLOOKUP(Tabla1[[#This Row],[Nombre del Contrato]],Tabla3[],22,FALSE),"#N/A")))</f>
        <v/>
      </c>
      <c r="I789" s="81"/>
      <c r="J789" s="81"/>
      <c r="K789" s="75"/>
      <c r="L789" s="10" t="str">
        <f>IF(Tabla1[[#This Row],[Nombre del Contrato]]="","",IF(VLOOKUP(Tabla1[[#This Row],[Nombre del Contrato]],Tabla3[],6,FALSE)="","#N/A",IFERROR(VLOOKUP(Tabla1[[#This Row],[Nombre del Contrato]],Tabla3[],6,FALSE),"#N/A")))</f>
        <v/>
      </c>
      <c r="M789" s="55" t="str">
        <f>IF(Tabla1[[#This Row],[Nombre del Contrato]]="","",IF(VLOOKUP(Tabla1[[#This Row],[Nombre del Contrato]],Tabla3[],19,FALSE)="","#N/A",IFERROR(VLOOKUP(Tabla1[[#This Row],[Nombre del Contrato]],Tabla3[],19,FALSE),"#N/A")))</f>
        <v/>
      </c>
      <c r="N789" s="75"/>
      <c r="O789" s="75"/>
      <c r="P789" s="75"/>
      <c r="Q789" s="75"/>
      <c r="R789" s="75"/>
      <c r="S789" s="75"/>
      <c r="T789" s="75"/>
      <c r="U789" s="75"/>
      <c r="V789" s="75"/>
      <c r="W789" s="75"/>
      <c r="X789" s="75"/>
      <c r="Y789" s="75"/>
      <c r="Z789" s="75"/>
      <c r="AA789" s="75"/>
      <c r="AB789" s="75"/>
      <c r="AC789" s="75"/>
      <c r="AD789" s="75" t="str">
        <f>IF(SUM(Tabla1[[#This Row],[Primera Infancia]:[Adulto Mayor]])=0,"",SUM(Tabla1[[#This Row],[Primera Infancia]:[Adulto Mayor]]))</f>
        <v/>
      </c>
      <c r="AE789" s="75"/>
      <c r="AF789" s="75"/>
      <c r="AG789" s="10"/>
      <c r="AH789" s="10"/>
      <c r="AI789" s="88"/>
      <c r="AJ789" s="88"/>
      <c r="AK789" s="88"/>
      <c r="AL789" s="88"/>
      <c r="AM789" s="88"/>
      <c r="AN789" s="75"/>
      <c r="AO789" s="89"/>
      <c r="AP789" s="93"/>
      <c r="AQ789" s="84"/>
    </row>
    <row r="790" spans="2:43" ht="39.950000000000003" customHeight="1" thickTop="1" thickBot="1" x14ac:dyDescent="0.3">
      <c r="B790" s="78"/>
      <c r="C790" s="75"/>
      <c r="D790" s="75"/>
      <c r="E790" s="75"/>
      <c r="F790" s="10" t="str">
        <f>IF(Tabla1[[#This Row],[Nombre del Contrato]]="","",IF(VLOOKUP(Tabla1[[#This Row],[Nombre del Contrato]],Tabla3[],31,FALSE)="","#N/A",IFERROR(VLOOKUP(Tabla1[[#This Row],[Nombre del Contrato]],Tabla3[],31,FALSE),"#N/A")))</f>
        <v/>
      </c>
      <c r="G790" s="10" t="str">
        <f>IF(Tabla1[[#This Row],[Nombre del Contrato]]="","",IF(VLOOKUP(Tabla1[[#This Row],[Nombre del Contrato]],Tabla3[],20,FALSE)="","#N/A",IFERROR(VLOOKUP(Tabla1[[#This Row],[Nombre del Contrato]],Tabla3[],20,FALSE),"#N/A")))</f>
        <v/>
      </c>
      <c r="H790" s="47" t="str">
        <f>IF(Tabla1[[#This Row],[Nombre del Contrato]]="","",IF(VLOOKUP(Tabla1[[#This Row],[Nombre del Contrato]],Tabla3[],22,FALSE)="","#N/A",IFERROR(VLOOKUP(Tabla1[[#This Row],[Nombre del Contrato]],Tabla3[],22,FALSE),"#N/A")))</f>
        <v/>
      </c>
      <c r="I790" s="81"/>
      <c r="J790" s="81"/>
      <c r="K790" s="75"/>
      <c r="L790" s="10" t="str">
        <f>IF(Tabla1[[#This Row],[Nombre del Contrato]]="","",IF(VLOOKUP(Tabla1[[#This Row],[Nombre del Contrato]],Tabla3[],6,FALSE)="","#N/A",IFERROR(VLOOKUP(Tabla1[[#This Row],[Nombre del Contrato]],Tabla3[],6,FALSE),"#N/A")))</f>
        <v/>
      </c>
      <c r="M790" s="55" t="str">
        <f>IF(Tabla1[[#This Row],[Nombre del Contrato]]="","",IF(VLOOKUP(Tabla1[[#This Row],[Nombre del Contrato]],Tabla3[],19,FALSE)="","#N/A",IFERROR(VLOOKUP(Tabla1[[#This Row],[Nombre del Contrato]],Tabla3[],19,FALSE),"#N/A")))</f>
        <v/>
      </c>
      <c r="N790" s="75"/>
      <c r="O790" s="75"/>
      <c r="P790" s="75"/>
      <c r="Q790" s="75"/>
      <c r="R790" s="75"/>
      <c r="S790" s="75"/>
      <c r="T790" s="75"/>
      <c r="U790" s="75"/>
      <c r="V790" s="75"/>
      <c r="W790" s="75"/>
      <c r="X790" s="75"/>
      <c r="Y790" s="75"/>
      <c r="Z790" s="75"/>
      <c r="AA790" s="75"/>
      <c r="AB790" s="75"/>
      <c r="AC790" s="75"/>
      <c r="AD790" s="75" t="str">
        <f>IF(SUM(Tabla1[[#This Row],[Primera Infancia]:[Adulto Mayor]])=0,"",SUM(Tabla1[[#This Row],[Primera Infancia]:[Adulto Mayor]]))</f>
        <v/>
      </c>
      <c r="AE790" s="75"/>
      <c r="AF790" s="75"/>
      <c r="AG790" s="10"/>
      <c r="AH790" s="10"/>
      <c r="AI790" s="88"/>
      <c r="AJ790" s="88"/>
      <c r="AK790" s="88"/>
      <c r="AL790" s="88"/>
      <c r="AM790" s="88"/>
      <c r="AN790" s="75"/>
      <c r="AO790" s="89"/>
      <c r="AP790" s="93"/>
      <c r="AQ790" s="84"/>
    </row>
    <row r="791" spans="2:43" ht="39.950000000000003" customHeight="1" thickTop="1" thickBot="1" x14ac:dyDescent="0.3">
      <c r="B791" s="78"/>
      <c r="C791" s="75"/>
      <c r="D791" s="75"/>
      <c r="E791" s="75"/>
      <c r="F791" s="10" t="str">
        <f>IF(Tabla1[[#This Row],[Nombre del Contrato]]="","",IF(VLOOKUP(Tabla1[[#This Row],[Nombre del Contrato]],Tabla3[],31,FALSE)="","#N/A",IFERROR(VLOOKUP(Tabla1[[#This Row],[Nombre del Contrato]],Tabla3[],31,FALSE),"#N/A")))</f>
        <v/>
      </c>
      <c r="G791" s="10" t="str">
        <f>IF(Tabla1[[#This Row],[Nombre del Contrato]]="","",IF(VLOOKUP(Tabla1[[#This Row],[Nombre del Contrato]],Tabla3[],20,FALSE)="","#N/A",IFERROR(VLOOKUP(Tabla1[[#This Row],[Nombre del Contrato]],Tabla3[],20,FALSE),"#N/A")))</f>
        <v/>
      </c>
      <c r="H791" s="47" t="str">
        <f>IF(Tabla1[[#This Row],[Nombre del Contrato]]="","",IF(VLOOKUP(Tabla1[[#This Row],[Nombre del Contrato]],Tabla3[],22,FALSE)="","#N/A",IFERROR(VLOOKUP(Tabla1[[#This Row],[Nombre del Contrato]],Tabla3[],22,FALSE),"#N/A")))</f>
        <v/>
      </c>
      <c r="I791" s="81"/>
      <c r="J791" s="81"/>
      <c r="K791" s="75"/>
      <c r="L791" s="10" t="str">
        <f>IF(Tabla1[[#This Row],[Nombre del Contrato]]="","",IF(VLOOKUP(Tabla1[[#This Row],[Nombre del Contrato]],Tabla3[],6,FALSE)="","#N/A",IFERROR(VLOOKUP(Tabla1[[#This Row],[Nombre del Contrato]],Tabla3[],6,FALSE),"#N/A")))</f>
        <v/>
      </c>
      <c r="M791" s="55" t="str">
        <f>IF(Tabla1[[#This Row],[Nombre del Contrato]]="","",IF(VLOOKUP(Tabla1[[#This Row],[Nombre del Contrato]],Tabla3[],19,FALSE)="","#N/A",IFERROR(VLOOKUP(Tabla1[[#This Row],[Nombre del Contrato]],Tabla3[],19,FALSE),"#N/A")))</f>
        <v/>
      </c>
      <c r="N791" s="75"/>
      <c r="O791" s="75"/>
      <c r="P791" s="75"/>
      <c r="Q791" s="75"/>
      <c r="R791" s="75"/>
      <c r="S791" s="75"/>
      <c r="T791" s="75"/>
      <c r="U791" s="75"/>
      <c r="V791" s="75"/>
      <c r="W791" s="75"/>
      <c r="X791" s="75"/>
      <c r="Y791" s="75"/>
      <c r="Z791" s="75"/>
      <c r="AA791" s="75"/>
      <c r="AB791" s="75"/>
      <c r="AC791" s="75"/>
      <c r="AD791" s="75" t="str">
        <f>IF(SUM(Tabla1[[#This Row],[Primera Infancia]:[Adulto Mayor]])=0,"",SUM(Tabla1[[#This Row],[Primera Infancia]:[Adulto Mayor]]))</f>
        <v/>
      </c>
      <c r="AE791" s="75"/>
      <c r="AF791" s="75"/>
      <c r="AG791" s="10"/>
      <c r="AH791" s="10"/>
      <c r="AI791" s="88"/>
      <c r="AJ791" s="88"/>
      <c r="AK791" s="88"/>
      <c r="AL791" s="88"/>
      <c r="AM791" s="88"/>
      <c r="AN791" s="75"/>
      <c r="AO791" s="89"/>
      <c r="AP791" s="93"/>
      <c r="AQ791" s="84"/>
    </row>
    <row r="792" spans="2:43" ht="39.950000000000003" customHeight="1" thickTop="1" thickBot="1" x14ac:dyDescent="0.3">
      <c r="B792" s="78"/>
      <c r="C792" s="75"/>
      <c r="D792" s="75"/>
      <c r="E792" s="75"/>
      <c r="F792" s="10" t="str">
        <f>IF(Tabla1[[#This Row],[Nombre del Contrato]]="","",IF(VLOOKUP(Tabla1[[#This Row],[Nombre del Contrato]],Tabla3[],31,FALSE)="","#N/A",IFERROR(VLOOKUP(Tabla1[[#This Row],[Nombre del Contrato]],Tabla3[],31,FALSE),"#N/A")))</f>
        <v/>
      </c>
      <c r="G792" s="10" t="str">
        <f>IF(Tabla1[[#This Row],[Nombre del Contrato]]="","",IF(VLOOKUP(Tabla1[[#This Row],[Nombre del Contrato]],Tabla3[],20,FALSE)="","#N/A",IFERROR(VLOOKUP(Tabla1[[#This Row],[Nombre del Contrato]],Tabla3[],20,FALSE),"#N/A")))</f>
        <v/>
      </c>
      <c r="H792" s="47" t="str">
        <f>IF(Tabla1[[#This Row],[Nombre del Contrato]]="","",IF(VLOOKUP(Tabla1[[#This Row],[Nombre del Contrato]],Tabla3[],22,FALSE)="","#N/A",IFERROR(VLOOKUP(Tabla1[[#This Row],[Nombre del Contrato]],Tabla3[],22,FALSE),"#N/A")))</f>
        <v/>
      </c>
      <c r="I792" s="81"/>
      <c r="J792" s="81"/>
      <c r="K792" s="75"/>
      <c r="L792" s="10" t="str">
        <f>IF(Tabla1[[#This Row],[Nombre del Contrato]]="","",IF(VLOOKUP(Tabla1[[#This Row],[Nombre del Contrato]],Tabla3[],6,FALSE)="","#N/A",IFERROR(VLOOKUP(Tabla1[[#This Row],[Nombre del Contrato]],Tabla3[],6,FALSE),"#N/A")))</f>
        <v/>
      </c>
      <c r="M792" s="55" t="str">
        <f>IF(Tabla1[[#This Row],[Nombre del Contrato]]="","",IF(VLOOKUP(Tabla1[[#This Row],[Nombre del Contrato]],Tabla3[],19,FALSE)="","#N/A",IFERROR(VLOOKUP(Tabla1[[#This Row],[Nombre del Contrato]],Tabla3[],19,FALSE),"#N/A")))</f>
        <v/>
      </c>
      <c r="N792" s="75"/>
      <c r="O792" s="75"/>
      <c r="P792" s="75"/>
      <c r="Q792" s="75"/>
      <c r="R792" s="75"/>
      <c r="S792" s="75"/>
      <c r="T792" s="75"/>
      <c r="U792" s="75"/>
      <c r="V792" s="75"/>
      <c r="W792" s="75"/>
      <c r="X792" s="75"/>
      <c r="Y792" s="75"/>
      <c r="Z792" s="75"/>
      <c r="AA792" s="75"/>
      <c r="AB792" s="75"/>
      <c r="AC792" s="75"/>
      <c r="AD792" s="75" t="str">
        <f>IF(SUM(Tabla1[[#This Row],[Primera Infancia]:[Adulto Mayor]])=0,"",SUM(Tabla1[[#This Row],[Primera Infancia]:[Adulto Mayor]]))</f>
        <v/>
      </c>
      <c r="AE792" s="75"/>
      <c r="AF792" s="75"/>
      <c r="AG792" s="10"/>
      <c r="AH792" s="10"/>
      <c r="AI792" s="88"/>
      <c r="AJ792" s="88"/>
      <c r="AK792" s="88"/>
      <c r="AL792" s="88"/>
      <c r="AM792" s="88"/>
      <c r="AN792" s="75"/>
      <c r="AO792" s="89"/>
      <c r="AP792" s="93"/>
      <c r="AQ792" s="84"/>
    </row>
    <row r="793" spans="2:43" ht="39.950000000000003" customHeight="1" thickTop="1" thickBot="1" x14ac:dyDescent="0.3">
      <c r="B793" s="78"/>
      <c r="C793" s="75"/>
      <c r="D793" s="75"/>
      <c r="E793" s="75"/>
      <c r="F793" s="10" t="str">
        <f>IF(Tabla1[[#This Row],[Nombre del Contrato]]="","",IF(VLOOKUP(Tabla1[[#This Row],[Nombre del Contrato]],Tabla3[],31,FALSE)="","#N/A",IFERROR(VLOOKUP(Tabla1[[#This Row],[Nombre del Contrato]],Tabla3[],31,FALSE),"#N/A")))</f>
        <v/>
      </c>
      <c r="G793" s="10" t="str">
        <f>IF(Tabla1[[#This Row],[Nombre del Contrato]]="","",IF(VLOOKUP(Tabla1[[#This Row],[Nombre del Contrato]],Tabla3[],20,FALSE)="","#N/A",IFERROR(VLOOKUP(Tabla1[[#This Row],[Nombre del Contrato]],Tabla3[],20,FALSE),"#N/A")))</f>
        <v/>
      </c>
      <c r="H793" s="47" t="str">
        <f>IF(Tabla1[[#This Row],[Nombre del Contrato]]="","",IF(VLOOKUP(Tabla1[[#This Row],[Nombre del Contrato]],Tabla3[],22,FALSE)="","#N/A",IFERROR(VLOOKUP(Tabla1[[#This Row],[Nombre del Contrato]],Tabla3[],22,FALSE),"#N/A")))</f>
        <v/>
      </c>
      <c r="I793" s="81"/>
      <c r="J793" s="81"/>
      <c r="K793" s="75"/>
      <c r="L793" s="10" t="str">
        <f>IF(Tabla1[[#This Row],[Nombre del Contrato]]="","",IF(VLOOKUP(Tabla1[[#This Row],[Nombre del Contrato]],Tabla3[],6,FALSE)="","#N/A",IFERROR(VLOOKUP(Tabla1[[#This Row],[Nombre del Contrato]],Tabla3[],6,FALSE),"#N/A")))</f>
        <v/>
      </c>
      <c r="M793" s="55" t="str">
        <f>IF(Tabla1[[#This Row],[Nombre del Contrato]]="","",IF(VLOOKUP(Tabla1[[#This Row],[Nombre del Contrato]],Tabla3[],19,FALSE)="","#N/A",IFERROR(VLOOKUP(Tabla1[[#This Row],[Nombre del Contrato]],Tabla3[],19,FALSE),"#N/A")))</f>
        <v/>
      </c>
      <c r="N793" s="75"/>
      <c r="O793" s="75"/>
      <c r="P793" s="75"/>
      <c r="Q793" s="75"/>
      <c r="R793" s="75"/>
      <c r="S793" s="75"/>
      <c r="T793" s="75"/>
      <c r="U793" s="75"/>
      <c r="V793" s="75"/>
      <c r="W793" s="75"/>
      <c r="X793" s="75"/>
      <c r="Y793" s="75"/>
      <c r="Z793" s="75"/>
      <c r="AA793" s="75"/>
      <c r="AB793" s="75"/>
      <c r="AC793" s="75"/>
      <c r="AD793" s="75" t="str">
        <f>IF(SUM(Tabla1[[#This Row],[Primera Infancia]:[Adulto Mayor]])=0,"",SUM(Tabla1[[#This Row],[Primera Infancia]:[Adulto Mayor]]))</f>
        <v/>
      </c>
      <c r="AE793" s="75"/>
      <c r="AF793" s="75"/>
      <c r="AG793" s="10"/>
      <c r="AH793" s="10"/>
      <c r="AI793" s="88"/>
      <c r="AJ793" s="88"/>
      <c r="AK793" s="88"/>
      <c r="AL793" s="88"/>
      <c r="AM793" s="88"/>
      <c r="AN793" s="75"/>
      <c r="AO793" s="89"/>
      <c r="AP793" s="93"/>
      <c r="AQ793" s="84"/>
    </row>
    <row r="794" spans="2:43" ht="39.950000000000003" customHeight="1" thickTop="1" thickBot="1" x14ac:dyDescent="0.3">
      <c r="B794" s="78"/>
      <c r="C794" s="75"/>
      <c r="D794" s="75"/>
      <c r="E794" s="75"/>
      <c r="F794" s="10" t="str">
        <f>IF(Tabla1[[#This Row],[Nombre del Contrato]]="","",IF(VLOOKUP(Tabla1[[#This Row],[Nombre del Contrato]],Tabla3[],31,FALSE)="","#N/A",IFERROR(VLOOKUP(Tabla1[[#This Row],[Nombre del Contrato]],Tabla3[],31,FALSE),"#N/A")))</f>
        <v/>
      </c>
      <c r="G794" s="10" t="str">
        <f>IF(Tabla1[[#This Row],[Nombre del Contrato]]="","",IF(VLOOKUP(Tabla1[[#This Row],[Nombre del Contrato]],Tabla3[],20,FALSE)="","#N/A",IFERROR(VLOOKUP(Tabla1[[#This Row],[Nombre del Contrato]],Tabla3[],20,FALSE),"#N/A")))</f>
        <v/>
      </c>
      <c r="H794" s="47" t="str">
        <f>IF(Tabla1[[#This Row],[Nombre del Contrato]]="","",IF(VLOOKUP(Tabla1[[#This Row],[Nombre del Contrato]],Tabla3[],22,FALSE)="","#N/A",IFERROR(VLOOKUP(Tabla1[[#This Row],[Nombre del Contrato]],Tabla3[],22,FALSE),"#N/A")))</f>
        <v/>
      </c>
      <c r="I794" s="81"/>
      <c r="J794" s="81"/>
      <c r="K794" s="75"/>
      <c r="L794" s="10" t="str">
        <f>IF(Tabla1[[#This Row],[Nombre del Contrato]]="","",IF(VLOOKUP(Tabla1[[#This Row],[Nombre del Contrato]],Tabla3[],6,FALSE)="","#N/A",IFERROR(VLOOKUP(Tabla1[[#This Row],[Nombre del Contrato]],Tabla3[],6,FALSE),"#N/A")))</f>
        <v/>
      </c>
      <c r="M794" s="55" t="str">
        <f>IF(Tabla1[[#This Row],[Nombre del Contrato]]="","",IF(VLOOKUP(Tabla1[[#This Row],[Nombre del Contrato]],Tabla3[],19,FALSE)="","#N/A",IFERROR(VLOOKUP(Tabla1[[#This Row],[Nombre del Contrato]],Tabla3[],19,FALSE),"#N/A")))</f>
        <v/>
      </c>
      <c r="N794" s="75"/>
      <c r="O794" s="75"/>
      <c r="P794" s="75"/>
      <c r="Q794" s="75"/>
      <c r="R794" s="75"/>
      <c r="S794" s="75"/>
      <c r="T794" s="75"/>
      <c r="U794" s="75"/>
      <c r="V794" s="75"/>
      <c r="W794" s="75"/>
      <c r="X794" s="75"/>
      <c r="Y794" s="75"/>
      <c r="Z794" s="75"/>
      <c r="AA794" s="75"/>
      <c r="AB794" s="75"/>
      <c r="AC794" s="75"/>
      <c r="AD794" s="75" t="str">
        <f>IF(SUM(Tabla1[[#This Row],[Primera Infancia]:[Adulto Mayor]])=0,"",SUM(Tabla1[[#This Row],[Primera Infancia]:[Adulto Mayor]]))</f>
        <v/>
      </c>
      <c r="AE794" s="75"/>
      <c r="AF794" s="75"/>
      <c r="AG794" s="10"/>
      <c r="AH794" s="10"/>
      <c r="AI794" s="88"/>
      <c r="AJ794" s="88"/>
      <c r="AK794" s="88"/>
      <c r="AL794" s="88"/>
      <c r="AM794" s="88"/>
      <c r="AN794" s="75"/>
      <c r="AO794" s="89"/>
      <c r="AP794" s="93"/>
      <c r="AQ794" s="84"/>
    </row>
    <row r="795" spans="2:43" ht="39.950000000000003" customHeight="1" thickTop="1" thickBot="1" x14ac:dyDescent="0.3">
      <c r="B795" s="78"/>
      <c r="C795" s="75"/>
      <c r="D795" s="75"/>
      <c r="E795" s="75"/>
      <c r="F795" s="10" t="str">
        <f>IF(Tabla1[[#This Row],[Nombre del Contrato]]="","",IF(VLOOKUP(Tabla1[[#This Row],[Nombre del Contrato]],Tabla3[],31,FALSE)="","#N/A",IFERROR(VLOOKUP(Tabla1[[#This Row],[Nombre del Contrato]],Tabla3[],31,FALSE),"#N/A")))</f>
        <v/>
      </c>
      <c r="G795" s="10" t="str">
        <f>IF(Tabla1[[#This Row],[Nombre del Contrato]]="","",IF(VLOOKUP(Tabla1[[#This Row],[Nombre del Contrato]],Tabla3[],20,FALSE)="","#N/A",IFERROR(VLOOKUP(Tabla1[[#This Row],[Nombre del Contrato]],Tabla3[],20,FALSE),"#N/A")))</f>
        <v/>
      </c>
      <c r="H795" s="47" t="str">
        <f>IF(Tabla1[[#This Row],[Nombre del Contrato]]="","",IF(VLOOKUP(Tabla1[[#This Row],[Nombre del Contrato]],Tabla3[],22,FALSE)="","#N/A",IFERROR(VLOOKUP(Tabla1[[#This Row],[Nombre del Contrato]],Tabla3[],22,FALSE),"#N/A")))</f>
        <v/>
      </c>
      <c r="I795" s="81"/>
      <c r="J795" s="81"/>
      <c r="K795" s="75"/>
      <c r="L795" s="10" t="str">
        <f>IF(Tabla1[[#This Row],[Nombre del Contrato]]="","",IF(VLOOKUP(Tabla1[[#This Row],[Nombre del Contrato]],Tabla3[],6,FALSE)="","#N/A",IFERROR(VLOOKUP(Tabla1[[#This Row],[Nombre del Contrato]],Tabla3[],6,FALSE),"#N/A")))</f>
        <v/>
      </c>
      <c r="M795" s="55" t="str">
        <f>IF(Tabla1[[#This Row],[Nombre del Contrato]]="","",IF(VLOOKUP(Tabla1[[#This Row],[Nombre del Contrato]],Tabla3[],19,FALSE)="","#N/A",IFERROR(VLOOKUP(Tabla1[[#This Row],[Nombre del Contrato]],Tabla3[],19,FALSE),"#N/A")))</f>
        <v/>
      </c>
      <c r="N795" s="75"/>
      <c r="O795" s="75"/>
      <c r="P795" s="75"/>
      <c r="Q795" s="75"/>
      <c r="R795" s="75"/>
      <c r="S795" s="75"/>
      <c r="T795" s="75"/>
      <c r="U795" s="75"/>
      <c r="V795" s="75"/>
      <c r="W795" s="75"/>
      <c r="X795" s="75"/>
      <c r="Y795" s="75"/>
      <c r="Z795" s="75"/>
      <c r="AA795" s="75"/>
      <c r="AB795" s="75"/>
      <c r="AC795" s="75"/>
      <c r="AD795" s="75" t="str">
        <f>IF(SUM(Tabla1[[#This Row],[Primera Infancia]:[Adulto Mayor]])=0,"",SUM(Tabla1[[#This Row],[Primera Infancia]:[Adulto Mayor]]))</f>
        <v/>
      </c>
      <c r="AE795" s="75"/>
      <c r="AF795" s="75"/>
      <c r="AG795" s="10"/>
      <c r="AH795" s="10"/>
      <c r="AI795" s="88"/>
      <c r="AJ795" s="88"/>
      <c r="AK795" s="88"/>
      <c r="AL795" s="88"/>
      <c r="AM795" s="88"/>
      <c r="AN795" s="75"/>
      <c r="AO795" s="89"/>
      <c r="AP795" s="93"/>
      <c r="AQ795" s="84"/>
    </row>
    <row r="796" spans="2:43" ht="39.950000000000003" customHeight="1" thickTop="1" thickBot="1" x14ac:dyDescent="0.3">
      <c r="B796" s="78"/>
      <c r="C796" s="75"/>
      <c r="D796" s="75"/>
      <c r="E796" s="75"/>
      <c r="F796" s="10" t="str">
        <f>IF(Tabla1[[#This Row],[Nombre del Contrato]]="","",IF(VLOOKUP(Tabla1[[#This Row],[Nombre del Contrato]],Tabla3[],31,FALSE)="","#N/A",IFERROR(VLOOKUP(Tabla1[[#This Row],[Nombre del Contrato]],Tabla3[],31,FALSE),"#N/A")))</f>
        <v/>
      </c>
      <c r="G796" s="10" t="str">
        <f>IF(Tabla1[[#This Row],[Nombre del Contrato]]="","",IF(VLOOKUP(Tabla1[[#This Row],[Nombre del Contrato]],Tabla3[],20,FALSE)="","#N/A",IFERROR(VLOOKUP(Tabla1[[#This Row],[Nombre del Contrato]],Tabla3[],20,FALSE),"#N/A")))</f>
        <v/>
      </c>
      <c r="H796" s="47" t="str">
        <f>IF(Tabla1[[#This Row],[Nombre del Contrato]]="","",IF(VLOOKUP(Tabla1[[#This Row],[Nombre del Contrato]],Tabla3[],22,FALSE)="","#N/A",IFERROR(VLOOKUP(Tabla1[[#This Row],[Nombre del Contrato]],Tabla3[],22,FALSE),"#N/A")))</f>
        <v/>
      </c>
      <c r="I796" s="81"/>
      <c r="J796" s="81"/>
      <c r="K796" s="75"/>
      <c r="L796" s="10" t="str">
        <f>IF(Tabla1[[#This Row],[Nombre del Contrato]]="","",IF(VLOOKUP(Tabla1[[#This Row],[Nombre del Contrato]],Tabla3[],6,FALSE)="","#N/A",IFERROR(VLOOKUP(Tabla1[[#This Row],[Nombre del Contrato]],Tabla3[],6,FALSE),"#N/A")))</f>
        <v/>
      </c>
      <c r="M796" s="55" t="str">
        <f>IF(Tabla1[[#This Row],[Nombre del Contrato]]="","",IF(VLOOKUP(Tabla1[[#This Row],[Nombre del Contrato]],Tabla3[],19,FALSE)="","#N/A",IFERROR(VLOOKUP(Tabla1[[#This Row],[Nombre del Contrato]],Tabla3[],19,FALSE),"#N/A")))</f>
        <v/>
      </c>
      <c r="N796" s="75"/>
      <c r="O796" s="75"/>
      <c r="P796" s="75"/>
      <c r="Q796" s="75"/>
      <c r="R796" s="75"/>
      <c r="S796" s="75"/>
      <c r="T796" s="75"/>
      <c r="U796" s="75"/>
      <c r="V796" s="75"/>
      <c r="W796" s="75"/>
      <c r="X796" s="75"/>
      <c r="Y796" s="75"/>
      <c r="Z796" s="75"/>
      <c r="AA796" s="75"/>
      <c r="AB796" s="75"/>
      <c r="AC796" s="75"/>
      <c r="AD796" s="75" t="str">
        <f>IF(SUM(Tabla1[[#This Row],[Primera Infancia]:[Adulto Mayor]])=0,"",SUM(Tabla1[[#This Row],[Primera Infancia]:[Adulto Mayor]]))</f>
        <v/>
      </c>
      <c r="AE796" s="75"/>
      <c r="AF796" s="75"/>
      <c r="AG796" s="10"/>
      <c r="AH796" s="10"/>
      <c r="AI796" s="88"/>
      <c r="AJ796" s="88"/>
      <c r="AK796" s="88"/>
      <c r="AL796" s="88"/>
      <c r="AM796" s="88"/>
      <c r="AN796" s="75"/>
      <c r="AO796" s="89"/>
      <c r="AP796" s="93"/>
      <c r="AQ796" s="84"/>
    </row>
    <row r="797" spans="2:43" ht="39.950000000000003" customHeight="1" thickTop="1" thickBot="1" x14ac:dyDescent="0.3">
      <c r="B797" s="78"/>
      <c r="C797" s="75"/>
      <c r="D797" s="75"/>
      <c r="E797" s="75"/>
      <c r="F797" s="10" t="str">
        <f>IF(Tabla1[[#This Row],[Nombre del Contrato]]="","",IF(VLOOKUP(Tabla1[[#This Row],[Nombre del Contrato]],Tabla3[],31,FALSE)="","#N/A",IFERROR(VLOOKUP(Tabla1[[#This Row],[Nombre del Contrato]],Tabla3[],31,FALSE),"#N/A")))</f>
        <v/>
      </c>
      <c r="G797" s="10" t="str">
        <f>IF(Tabla1[[#This Row],[Nombre del Contrato]]="","",IF(VLOOKUP(Tabla1[[#This Row],[Nombre del Contrato]],Tabla3[],20,FALSE)="","#N/A",IFERROR(VLOOKUP(Tabla1[[#This Row],[Nombre del Contrato]],Tabla3[],20,FALSE),"#N/A")))</f>
        <v/>
      </c>
      <c r="H797" s="47" t="str">
        <f>IF(Tabla1[[#This Row],[Nombre del Contrato]]="","",IF(VLOOKUP(Tabla1[[#This Row],[Nombre del Contrato]],Tabla3[],22,FALSE)="","#N/A",IFERROR(VLOOKUP(Tabla1[[#This Row],[Nombre del Contrato]],Tabla3[],22,FALSE),"#N/A")))</f>
        <v/>
      </c>
      <c r="I797" s="81"/>
      <c r="J797" s="81"/>
      <c r="K797" s="75"/>
      <c r="L797" s="10" t="str">
        <f>IF(Tabla1[[#This Row],[Nombre del Contrato]]="","",IF(VLOOKUP(Tabla1[[#This Row],[Nombre del Contrato]],Tabla3[],6,FALSE)="","#N/A",IFERROR(VLOOKUP(Tabla1[[#This Row],[Nombre del Contrato]],Tabla3[],6,FALSE),"#N/A")))</f>
        <v/>
      </c>
      <c r="M797" s="55" t="str">
        <f>IF(Tabla1[[#This Row],[Nombre del Contrato]]="","",IF(VLOOKUP(Tabla1[[#This Row],[Nombre del Contrato]],Tabla3[],19,FALSE)="","#N/A",IFERROR(VLOOKUP(Tabla1[[#This Row],[Nombre del Contrato]],Tabla3[],19,FALSE),"#N/A")))</f>
        <v/>
      </c>
      <c r="N797" s="75"/>
      <c r="O797" s="75"/>
      <c r="P797" s="75"/>
      <c r="Q797" s="75"/>
      <c r="R797" s="75"/>
      <c r="S797" s="75"/>
      <c r="T797" s="75"/>
      <c r="U797" s="75"/>
      <c r="V797" s="75"/>
      <c r="W797" s="75"/>
      <c r="X797" s="75"/>
      <c r="Y797" s="75"/>
      <c r="Z797" s="75"/>
      <c r="AA797" s="75"/>
      <c r="AB797" s="75"/>
      <c r="AC797" s="75"/>
      <c r="AD797" s="75" t="str">
        <f>IF(SUM(Tabla1[[#This Row],[Primera Infancia]:[Adulto Mayor]])=0,"",SUM(Tabla1[[#This Row],[Primera Infancia]:[Adulto Mayor]]))</f>
        <v/>
      </c>
      <c r="AE797" s="75"/>
      <c r="AF797" s="75"/>
      <c r="AG797" s="10"/>
      <c r="AH797" s="10"/>
      <c r="AI797" s="88"/>
      <c r="AJ797" s="88"/>
      <c r="AK797" s="88"/>
      <c r="AL797" s="88"/>
      <c r="AM797" s="88"/>
      <c r="AN797" s="75"/>
      <c r="AO797" s="89"/>
      <c r="AP797" s="93"/>
      <c r="AQ797" s="84"/>
    </row>
    <row r="798" spans="2:43" ht="39.950000000000003" customHeight="1" thickTop="1" thickBot="1" x14ac:dyDescent="0.3">
      <c r="B798" s="78"/>
      <c r="C798" s="75"/>
      <c r="D798" s="75"/>
      <c r="E798" s="75"/>
      <c r="F798" s="10" t="str">
        <f>IF(Tabla1[[#This Row],[Nombre del Contrato]]="","",IF(VLOOKUP(Tabla1[[#This Row],[Nombre del Contrato]],Tabla3[],31,FALSE)="","#N/A",IFERROR(VLOOKUP(Tabla1[[#This Row],[Nombre del Contrato]],Tabla3[],31,FALSE),"#N/A")))</f>
        <v/>
      </c>
      <c r="G798" s="10" t="str">
        <f>IF(Tabla1[[#This Row],[Nombre del Contrato]]="","",IF(VLOOKUP(Tabla1[[#This Row],[Nombre del Contrato]],Tabla3[],20,FALSE)="","#N/A",IFERROR(VLOOKUP(Tabla1[[#This Row],[Nombre del Contrato]],Tabla3[],20,FALSE),"#N/A")))</f>
        <v/>
      </c>
      <c r="H798" s="47" t="str">
        <f>IF(Tabla1[[#This Row],[Nombre del Contrato]]="","",IF(VLOOKUP(Tabla1[[#This Row],[Nombre del Contrato]],Tabla3[],22,FALSE)="","#N/A",IFERROR(VLOOKUP(Tabla1[[#This Row],[Nombre del Contrato]],Tabla3[],22,FALSE),"#N/A")))</f>
        <v/>
      </c>
      <c r="I798" s="81"/>
      <c r="J798" s="81"/>
      <c r="K798" s="75"/>
      <c r="L798" s="10" t="str">
        <f>IF(Tabla1[[#This Row],[Nombre del Contrato]]="","",IF(VLOOKUP(Tabla1[[#This Row],[Nombre del Contrato]],Tabla3[],6,FALSE)="","#N/A",IFERROR(VLOOKUP(Tabla1[[#This Row],[Nombre del Contrato]],Tabla3[],6,FALSE),"#N/A")))</f>
        <v/>
      </c>
      <c r="M798" s="55" t="str">
        <f>IF(Tabla1[[#This Row],[Nombre del Contrato]]="","",IF(VLOOKUP(Tabla1[[#This Row],[Nombre del Contrato]],Tabla3[],19,FALSE)="","#N/A",IFERROR(VLOOKUP(Tabla1[[#This Row],[Nombre del Contrato]],Tabla3[],19,FALSE),"#N/A")))</f>
        <v/>
      </c>
      <c r="N798" s="75"/>
      <c r="O798" s="75"/>
      <c r="P798" s="75"/>
      <c r="Q798" s="75"/>
      <c r="R798" s="75"/>
      <c r="S798" s="75"/>
      <c r="T798" s="75"/>
      <c r="U798" s="75"/>
      <c r="V798" s="75"/>
      <c r="W798" s="75"/>
      <c r="X798" s="75"/>
      <c r="Y798" s="75"/>
      <c r="Z798" s="75"/>
      <c r="AA798" s="75"/>
      <c r="AB798" s="75"/>
      <c r="AC798" s="75"/>
      <c r="AD798" s="75" t="str">
        <f>IF(SUM(Tabla1[[#This Row],[Primera Infancia]:[Adulto Mayor]])=0,"",SUM(Tabla1[[#This Row],[Primera Infancia]:[Adulto Mayor]]))</f>
        <v/>
      </c>
      <c r="AE798" s="75"/>
      <c r="AF798" s="75"/>
      <c r="AG798" s="10"/>
      <c r="AH798" s="10"/>
      <c r="AI798" s="88"/>
      <c r="AJ798" s="88"/>
      <c r="AK798" s="88"/>
      <c r="AL798" s="88"/>
      <c r="AM798" s="88"/>
      <c r="AN798" s="75"/>
      <c r="AO798" s="89"/>
      <c r="AP798" s="93"/>
      <c r="AQ798" s="84"/>
    </row>
    <row r="799" spans="2:43" ht="39.950000000000003" customHeight="1" thickTop="1" thickBot="1" x14ac:dyDescent="0.3">
      <c r="B799" s="78"/>
      <c r="C799" s="75"/>
      <c r="D799" s="75"/>
      <c r="E799" s="75"/>
      <c r="F799" s="10" t="str">
        <f>IF(Tabla1[[#This Row],[Nombre del Contrato]]="","",IF(VLOOKUP(Tabla1[[#This Row],[Nombre del Contrato]],Tabla3[],31,FALSE)="","#N/A",IFERROR(VLOOKUP(Tabla1[[#This Row],[Nombre del Contrato]],Tabla3[],31,FALSE),"#N/A")))</f>
        <v/>
      </c>
      <c r="G799" s="10" t="str">
        <f>IF(Tabla1[[#This Row],[Nombre del Contrato]]="","",IF(VLOOKUP(Tabla1[[#This Row],[Nombre del Contrato]],Tabla3[],20,FALSE)="","#N/A",IFERROR(VLOOKUP(Tabla1[[#This Row],[Nombre del Contrato]],Tabla3[],20,FALSE),"#N/A")))</f>
        <v/>
      </c>
      <c r="H799" s="47" t="str">
        <f>IF(Tabla1[[#This Row],[Nombre del Contrato]]="","",IF(VLOOKUP(Tabla1[[#This Row],[Nombre del Contrato]],Tabla3[],22,FALSE)="","#N/A",IFERROR(VLOOKUP(Tabla1[[#This Row],[Nombre del Contrato]],Tabla3[],22,FALSE),"#N/A")))</f>
        <v/>
      </c>
      <c r="I799" s="81"/>
      <c r="J799" s="81"/>
      <c r="K799" s="75"/>
      <c r="L799" s="10" t="str">
        <f>IF(Tabla1[[#This Row],[Nombre del Contrato]]="","",IF(VLOOKUP(Tabla1[[#This Row],[Nombre del Contrato]],Tabla3[],6,FALSE)="","#N/A",IFERROR(VLOOKUP(Tabla1[[#This Row],[Nombre del Contrato]],Tabla3[],6,FALSE),"#N/A")))</f>
        <v/>
      </c>
      <c r="M799" s="55" t="str">
        <f>IF(Tabla1[[#This Row],[Nombre del Contrato]]="","",IF(VLOOKUP(Tabla1[[#This Row],[Nombre del Contrato]],Tabla3[],19,FALSE)="","#N/A",IFERROR(VLOOKUP(Tabla1[[#This Row],[Nombre del Contrato]],Tabla3[],19,FALSE),"#N/A")))</f>
        <v/>
      </c>
      <c r="N799" s="75"/>
      <c r="O799" s="75"/>
      <c r="P799" s="75"/>
      <c r="Q799" s="75"/>
      <c r="R799" s="75"/>
      <c r="S799" s="75"/>
      <c r="T799" s="75"/>
      <c r="U799" s="75"/>
      <c r="V799" s="75"/>
      <c r="W799" s="75"/>
      <c r="X799" s="75"/>
      <c r="Y799" s="75"/>
      <c r="Z799" s="75"/>
      <c r="AA799" s="75"/>
      <c r="AB799" s="75"/>
      <c r="AC799" s="75"/>
      <c r="AD799" s="75" t="str">
        <f>IF(SUM(Tabla1[[#This Row],[Primera Infancia]:[Adulto Mayor]])=0,"",SUM(Tabla1[[#This Row],[Primera Infancia]:[Adulto Mayor]]))</f>
        <v/>
      </c>
      <c r="AE799" s="75"/>
      <c r="AF799" s="75"/>
      <c r="AG799" s="10"/>
      <c r="AH799" s="10"/>
      <c r="AI799" s="88"/>
      <c r="AJ799" s="88"/>
      <c r="AK799" s="88"/>
      <c r="AL799" s="88"/>
      <c r="AM799" s="88"/>
      <c r="AN799" s="75"/>
      <c r="AO799" s="89"/>
      <c r="AP799" s="93"/>
      <c r="AQ799" s="84"/>
    </row>
    <row r="800" spans="2:43" ht="39.950000000000003" customHeight="1" thickTop="1" thickBot="1" x14ac:dyDescent="0.3">
      <c r="B800" s="78"/>
      <c r="C800" s="75"/>
      <c r="D800" s="75"/>
      <c r="E800" s="75"/>
      <c r="F800" s="10" t="str">
        <f>IF(Tabla1[[#This Row],[Nombre del Contrato]]="","",IF(VLOOKUP(Tabla1[[#This Row],[Nombre del Contrato]],Tabla3[],31,FALSE)="","#N/A",IFERROR(VLOOKUP(Tabla1[[#This Row],[Nombre del Contrato]],Tabla3[],31,FALSE),"#N/A")))</f>
        <v/>
      </c>
      <c r="G800" s="10" t="str">
        <f>IF(Tabla1[[#This Row],[Nombre del Contrato]]="","",IF(VLOOKUP(Tabla1[[#This Row],[Nombre del Contrato]],Tabla3[],20,FALSE)="","#N/A",IFERROR(VLOOKUP(Tabla1[[#This Row],[Nombre del Contrato]],Tabla3[],20,FALSE),"#N/A")))</f>
        <v/>
      </c>
      <c r="H800" s="47" t="str">
        <f>IF(Tabla1[[#This Row],[Nombre del Contrato]]="","",IF(VLOOKUP(Tabla1[[#This Row],[Nombre del Contrato]],Tabla3[],22,FALSE)="","#N/A",IFERROR(VLOOKUP(Tabla1[[#This Row],[Nombre del Contrato]],Tabla3[],22,FALSE),"#N/A")))</f>
        <v/>
      </c>
      <c r="I800" s="81"/>
      <c r="J800" s="81"/>
      <c r="K800" s="75"/>
      <c r="L800" s="10" t="str">
        <f>IF(Tabla1[[#This Row],[Nombre del Contrato]]="","",IF(VLOOKUP(Tabla1[[#This Row],[Nombre del Contrato]],Tabla3[],6,FALSE)="","#N/A",IFERROR(VLOOKUP(Tabla1[[#This Row],[Nombre del Contrato]],Tabla3[],6,FALSE),"#N/A")))</f>
        <v/>
      </c>
      <c r="M800" s="55" t="str">
        <f>IF(Tabla1[[#This Row],[Nombre del Contrato]]="","",IF(VLOOKUP(Tabla1[[#This Row],[Nombre del Contrato]],Tabla3[],19,FALSE)="","#N/A",IFERROR(VLOOKUP(Tabla1[[#This Row],[Nombre del Contrato]],Tabla3[],19,FALSE),"#N/A")))</f>
        <v/>
      </c>
      <c r="N800" s="75"/>
      <c r="O800" s="75"/>
      <c r="P800" s="75"/>
      <c r="Q800" s="75"/>
      <c r="R800" s="75"/>
      <c r="S800" s="75"/>
      <c r="T800" s="75"/>
      <c r="U800" s="75"/>
      <c r="V800" s="75"/>
      <c r="W800" s="75"/>
      <c r="X800" s="75"/>
      <c r="Y800" s="75"/>
      <c r="Z800" s="75"/>
      <c r="AA800" s="75"/>
      <c r="AB800" s="75"/>
      <c r="AC800" s="75"/>
      <c r="AD800" s="75" t="str">
        <f>IF(SUM(Tabla1[[#This Row],[Primera Infancia]:[Adulto Mayor]])=0,"",SUM(Tabla1[[#This Row],[Primera Infancia]:[Adulto Mayor]]))</f>
        <v/>
      </c>
      <c r="AE800" s="75"/>
      <c r="AF800" s="75"/>
      <c r="AG800" s="10"/>
      <c r="AH800" s="10"/>
      <c r="AI800" s="88"/>
      <c r="AJ800" s="88"/>
      <c r="AK800" s="88"/>
      <c r="AL800" s="88"/>
      <c r="AM800" s="88"/>
      <c r="AN800" s="75"/>
      <c r="AO800" s="89"/>
      <c r="AP800" s="93"/>
      <c r="AQ800" s="84"/>
    </row>
    <row r="801" spans="2:43" ht="39.950000000000003" customHeight="1" thickTop="1" thickBot="1" x14ac:dyDescent="0.3">
      <c r="B801" s="78"/>
      <c r="C801" s="75"/>
      <c r="D801" s="75"/>
      <c r="E801" s="75"/>
      <c r="F801" s="10" t="str">
        <f>IF(Tabla1[[#This Row],[Nombre del Contrato]]="","",IF(VLOOKUP(Tabla1[[#This Row],[Nombre del Contrato]],Tabla3[],31,FALSE)="","#N/A",IFERROR(VLOOKUP(Tabla1[[#This Row],[Nombre del Contrato]],Tabla3[],31,FALSE),"#N/A")))</f>
        <v/>
      </c>
      <c r="G801" s="10" t="str">
        <f>IF(Tabla1[[#This Row],[Nombre del Contrato]]="","",IF(VLOOKUP(Tabla1[[#This Row],[Nombre del Contrato]],Tabla3[],20,FALSE)="","#N/A",IFERROR(VLOOKUP(Tabla1[[#This Row],[Nombre del Contrato]],Tabla3[],20,FALSE),"#N/A")))</f>
        <v/>
      </c>
      <c r="H801" s="47" t="str">
        <f>IF(Tabla1[[#This Row],[Nombre del Contrato]]="","",IF(VLOOKUP(Tabla1[[#This Row],[Nombre del Contrato]],Tabla3[],22,FALSE)="","#N/A",IFERROR(VLOOKUP(Tabla1[[#This Row],[Nombre del Contrato]],Tabla3[],22,FALSE),"#N/A")))</f>
        <v/>
      </c>
      <c r="I801" s="81"/>
      <c r="J801" s="81"/>
      <c r="K801" s="75"/>
      <c r="L801" s="10" t="str">
        <f>IF(Tabla1[[#This Row],[Nombre del Contrato]]="","",IF(VLOOKUP(Tabla1[[#This Row],[Nombre del Contrato]],Tabla3[],6,FALSE)="","#N/A",IFERROR(VLOOKUP(Tabla1[[#This Row],[Nombre del Contrato]],Tabla3[],6,FALSE),"#N/A")))</f>
        <v/>
      </c>
      <c r="M801" s="55" t="str">
        <f>IF(Tabla1[[#This Row],[Nombre del Contrato]]="","",IF(VLOOKUP(Tabla1[[#This Row],[Nombre del Contrato]],Tabla3[],19,FALSE)="","#N/A",IFERROR(VLOOKUP(Tabla1[[#This Row],[Nombre del Contrato]],Tabla3[],19,FALSE),"#N/A")))</f>
        <v/>
      </c>
      <c r="N801" s="75"/>
      <c r="O801" s="75"/>
      <c r="P801" s="75"/>
      <c r="Q801" s="75"/>
      <c r="R801" s="75"/>
      <c r="S801" s="75"/>
      <c r="T801" s="75"/>
      <c r="U801" s="75"/>
      <c r="V801" s="75"/>
      <c r="W801" s="75"/>
      <c r="X801" s="75"/>
      <c r="Y801" s="75"/>
      <c r="Z801" s="75"/>
      <c r="AA801" s="75"/>
      <c r="AB801" s="75"/>
      <c r="AC801" s="75"/>
      <c r="AD801" s="75" t="str">
        <f>IF(SUM(Tabla1[[#This Row],[Primera Infancia]:[Adulto Mayor]])=0,"",SUM(Tabla1[[#This Row],[Primera Infancia]:[Adulto Mayor]]))</f>
        <v/>
      </c>
      <c r="AE801" s="75"/>
      <c r="AF801" s="75"/>
      <c r="AG801" s="10"/>
      <c r="AH801" s="10"/>
      <c r="AI801" s="88"/>
      <c r="AJ801" s="88"/>
      <c r="AK801" s="88"/>
      <c r="AL801" s="88"/>
      <c r="AM801" s="88"/>
      <c r="AN801" s="75"/>
      <c r="AO801" s="89"/>
      <c r="AP801" s="93"/>
      <c r="AQ801" s="84"/>
    </row>
    <row r="802" spans="2:43" ht="39.950000000000003" customHeight="1" thickTop="1" thickBot="1" x14ac:dyDescent="0.3">
      <c r="B802" s="78"/>
      <c r="C802" s="75"/>
      <c r="D802" s="75"/>
      <c r="E802" s="75"/>
      <c r="F802" s="10" t="str">
        <f>IF(Tabla1[[#This Row],[Nombre del Contrato]]="","",IF(VLOOKUP(Tabla1[[#This Row],[Nombre del Contrato]],Tabla3[],31,FALSE)="","#N/A",IFERROR(VLOOKUP(Tabla1[[#This Row],[Nombre del Contrato]],Tabla3[],31,FALSE),"#N/A")))</f>
        <v/>
      </c>
      <c r="G802" s="10" t="str">
        <f>IF(Tabla1[[#This Row],[Nombre del Contrato]]="","",IF(VLOOKUP(Tabla1[[#This Row],[Nombre del Contrato]],Tabla3[],20,FALSE)="","#N/A",IFERROR(VLOOKUP(Tabla1[[#This Row],[Nombre del Contrato]],Tabla3[],20,FALSE),"#N/A")))</f>
        <v/>
      </c>
      <c r="H802" s="47" t="str">
        <f>IF(Tabla1[[#This Row],[Nombre del Contrato]]="","",IF(VLOOKUP(Tabla1[[#This Row],[Nombre del Contrato]],Tabla3[],22,FALSE)="","#N/A",IFERROR(VLOOKUP(Tabla1[[#This Row],[Nombre del Contrato]],Tabla3[],22,FALSE),"#N/A")))</f>
        <v/>
      </c>
      <c r="I802" s="81"/>
      <c r="J802" s="81"/>
      <c r="K802" s="75"/>
      <c r="L802" s="10" t="str">
        <f>IF(Tabla1[[#This Row],[Nombre del Contrato]]="","",IF(VLOOKUP(Tabla1[[#This Row],[Nombre del Contrato]],Tabla3[],6,FALSE)="","#N/A",IFERROR(VLOOKUP(Tabla1[[#This Row],[Nombre del Contrato]],Tabla3[],6,FALSE),"#N/A")))</f>
        <v/>
      </c>
      <c r="M802" s="55" t="str">
        <f>IF(Tabla1[[#This Row],[Nombre del Contrato]]="","",IF(VLOOKUP(Tabla1[[#This Row],[Nombre del Contrato]],Tabla3[],19,FALSE)="","#N/A",IFERROR(VLOOKUP(Tabla1[[#This Row],[Nombre del Contrato]],Tabla3[],19,FALSE),"#N/A")))</f>
        <v/>
      </c>
      <c r="N802" s="75"/>
      <c r="O802" s="75"/>
      <c r="P802" s="75"/>
      <c r="Q802" s="75"/>
      <c r="R802" s="75"/>
      <c r="S802" s="75"/>
      <c r="T802" s="75"/>
      <c r="U802" s="75"/>
      <c r="V802" s="75"/>
      <c r="W802" s="75"/>
      <c r="X802" s="75"/>
      <c r="Y802" s="75"/>
      <c r="Z802" s="75"/>
      <c r="AA802" s="75"/>
      <c r="AB802" s="75"/>
      <c r="AC802" s="75"/>
      <c r="AD802" s="75" t="str">
        <f>IF(SUM(Tabla1[[#This Row],[Primera Infancia]:[Adulto Mayor]])=0,"",SUM(Tabla1[[#This Row],[Primera Infancia]:[Adulto Mayor]]))</f>
        <v/>
      </c>
      <c r="AE802" s="75"/>
      <c r="AF802" s="75"/>
      <c r="AG802" s="10"/>
      <c r="AH802" s="10"/>
      <c r="AI802" s="88"/>
      <c r="AJ802" s="88"/>
      <c r="AK802" s="88"/>
      <c r="AL802" s="88"/>
      <c r="AM802" s="88"/>
      <c r="AN802" s="75"/>
      <c r="AO802" s="89"/>
      <c r="AP802" s="93"/>
      <c r="AQ802" s="84"/>
    </row>
    <row r="803" spans="2:43" ht="39.950000000000003" customHeight="1" thickTop="1" thickBot="1" x14ac:dyDescent="0.3">
      <c r="B803" s="78"/>
      <c r="C803" s="75"/>
      <c r="D803" s="75"/>
      <c r="E803" s="75"/>
      <c r="F803" s="10" t="str">
        <f>IF(Tabla1[[#This Row],[Nombre del Contrato]]="","",IF(VLOOKUP(Tabla1[[#This Row],[Nombre del Contrato]],Tabla3[],31,FALSE)="","#N/A",IFERROR(VLOOKUP(Tabla1[[#This Row],[Nombre del Contrato]],Tabla3[],31,FALSE),"#N/A")))</f>
        <v/>
      </c>
      <c r="G803" s="10" t="str">
        <f>IF(Tabla1[[#This Row],[Nombre del Contrato]]="","",IF(VLOOKUP(Tabla1[[#This Row],[Nombre del Contrato]],Tabla3[],20,FALSE)="","#N/A",IFERROR(VLOOKUP(Tabla1[[#This Row],[Nombre del Contrato]],Tabla3[],20,FALSE),"#N/A")))</f>
        <v/>
      </c>
      <c r="H803" s="47" t="str">
        <f>IF(Tabla1[[#This Row],[Nombre del Contrato]]="","",IF(VLOOKUP(Tabla1[[#This Row],[Nombre del Contrato]],Tabla3[],22,FALSE)="","#N/A",IFERROR(VLOOKUP(Tabla1[[#This Row],[Nombre del Contrato]],Tabla3[],22,FALSE),"#N/A")))</f>
        <v/>
      </c>
      <c r="I803" s="81"/>
      <c r="J803" s="81"/>
      <c r="K803" s="75"/>
      <c r="L803" s="10" t="str">
        <f>IF(Tabla1[[#This Row],[Nombre del Contrato]]="","",IF(VLOOKUP(Tabla1[[#This Row],[Nombre del Contrato]],Tabla3[],6,FALSE)="","#N/A",IFERROR(VLOOKUP(Tabla1[[#This Row],[Nombre del Contrato]],Tabla3[],6,FALSE),"#N/A")))</f>
        <v/>
      </c>
      <c r="M803" s="55" t="str">
        <f>IF(Tabla1[[#This Row],[Nombre del Contrato]]="","",IF(VLOOKUP(Tabla1[[#This Row],[Nombre del Contrato]],Tabla3[],19,FALSE)="","#N/A",IFERROR(VLOOKUP(Tabla1[[#This Row],[Nombre del Contrato]],Tabla3[],19,FALSE),"#N/A")))</f>
        <v/>
      </c>
      <c r="N803" s="75"/>
      <c r="O803" s="75"/>
      <c r="P803" s="75"/>
      <c r="Q803" s="75"/>
      <c r="R803" s="75"/>
      <c r="S803" s="75"/>
      <c r="T803" s="75"/>
      <c r="U803" s="75"/>
      <c r="V803" s="75"/>
      <c r="W803" s="75"/>
      <c r="X803" s="75"/>
      <c r="Y803" s="75"/>
      <c r="Z803" s="75"/>
      <c r="AA803" s="75"/>
      <c r="AB803" s="75"/>
      <c r="AC803" s="75"/>
      <c r="AD803" s="75" t="str">
        <f>IF(SUM(Tabla1[[#This Row],[Primera Infancia]:[Adulto Mayor]])=0,"",SUM(Tabla1[[#This Row],[Primera Infancia]:[Adulto Mayor]]))</f>
        <v/>
      </c>
      <c r="AE803" s="75"/>
      <c r="AF803" s="75"/>
      <c r="AG803" s="10"/>
      <c r="AH803" s="10"/>
      <c r="AI803" s="88"/>
      <c r="AJ803" s="88"/>
      <c r="AK803" s="88"/>
      <c r="AL803" s="88"/>
      <c r="AM803" s="88"/>
      <c r="AN803" s="75"/>
      <c r="AO803" s="89"/>
      <c r="AP803" s="93"/>
      <c r="AQ803" s="84"/>
    </row>
    <row r="804" spans="2:43" ht="39.950000000000003" customHeight="1" thickTop="1" thickBot="1" x14ac:dyDescent="0.3">
      <c r="B804" s="78"/>
      <c r="C804" s="75"/>
      <c r="D804" s="75"/>
      <c r="E804" s="75"/>
      <c r="F804" s="10" t="str">
        <f>IF(Tabla1[[#This Row],[Nombre del Contrato]]="","",IF(VLOOKUP(Tabla1[[#This Row],[Nombre del Contrato]],Tabla3[],31,FALSE)="","#N/A",IFERROR(VLOOKUP(Tabla1[[#This Row],[Nombre del Contrato]],Tabla3[],31,FALSE),"#N/A")))</f>
        <v/>
      </c>
      <c r="G804" s="10" t="str">
        <f>IF(Tabla1[[#This Row],[Nombre del Contrato]]="","",IF(VLOOKUP(Tabla1[[#This Row],[Nombre del Contrato]],Tabla3[],20,FALSE)="","#N/A",IFERROR(VLOOKUP(Tabla1[[#This Row],[Nombre del Contrato]],Tabla3[],20,FALSE),"#N/A")))</f>
        <v/>
      </c>
      <c r="H804" s="47" t="str">
        <f>IF(Tabla1[[#This Row],[Nombre del Contrato]]="","",IF(VLOOKUP(Tabla1[[#This Row],[Nombre del Contrato]],Tabla3[],22,FALSE)="","#N/A",IFERROR(VLOOKUP(Tabla1[[#This Row],[Nombre del Contrato]],Tabla3[],22,FALSE),"#N/A")))</f>
        <v/>
      </c>
      <c r="I804" s="81"/>
      <c r="J804" s="81"/>
      <c r="K804" s="75"/>
      <c r="L804" s="10" t="str">
        <f>IF(Tabla1[[#This Row],[Nombre del Contrato]]="","",IF(VLOOKUP(Tabla1[[#This Row],[Nombre del Contrato]],Tabla3[],6,FALSE)="","#N/A",IFERROR(VLOOKUP(Tabla1[[#This Row],[Nombre del Contrato]],Tabla3[],6,FALSE),"#N/A")))</f>
        <v/>
      </c>
      <c r="M804" s="55" t="str">
        <f>IF(Tabla1[[#This Row],[Nombre del Contrato]]="","",IF(VLOOKUP(Tabla1[[#This Row],[Nombre del Contrato]],Tabla3[],19,FALSE)="","#N/A",IFERROR(VLOOKUP(Tabla1[[#This Row],[Nombre del Contrato]],Tabla3[],19,FALSE),"#N/A")))</f>
        <v/>
      </c>
      <c r="N804" s="75"/>
      <c r="O804" s="75"/>
      <c r="P804" s="75"/>
      <c r="Q804" s="75"/>
      <c r="R804" s="75"/>
      <c r="S804" s="75"/>
      <c r="T804" s="75"/>
      <c r="U804" s="75"/>
      <c r="V804" s="75"/>
      <c r="W804" s="75"/>
      <c r="X804" s="75"/>
      <c r="Y804" s="75"/>
      <c r="Z804" s="75"/>
      <c r="AA804" s="75"/>
      <c r="AB804" s="75"/>
      <c r="AC804" s="75"/>
      <c r="AD804" s="75" t="str">
        <f>IF(SUM(Tabla1[[#This Row],[Primera Infancia]:[Adulto Mayor]])=0,"",SUM(Tabla1[[#This Row],[Primera Infancia]:[Adulto Mayor]]))</f>
        <v/>
      </c>
      <c r="AE804" s="75"/>
      <c r="AF804" s="75"/>
      <c r="AG804" s="10"/>
      <c r="AH804" s="10"/>
      <c r="AI804" s="88"/>
      <c r="AJ804" s="88"/>
      <c r="AK804" s="88"/>
      <c r="AL804" s="88"/>
      <c r="AM804" s="88"/>
      <c r="AN804" s="75"/>
      <c r="AO804" s="89"/>
      <c r="AP804" s="93"/>
      <c r="AQ804" s="84"/>
    </row>
    <row r="805" spans="2:43" ht="39.950000000000003" customHeight="1" thickTop="1" thickBot="1" x14ac:dyDescent="0.3">
      <c r="B805" s="78"/>
      <c r="C805" s="75"/>
      <c r="D805" s="75"/>
      <c r="E805" s="75"/>
      <c r="F805" s="10" t="str">
        <f>IF(Tabla1[[#This Row],[Nombre del Contrato]]="","",IF(VLOOKUP(Tabla1[[#This Row],[Nombre del Contrato]],Tabla3[],31,FALSE)="","#N/A",IFERROR(VLOOKUP(Tabla1[[#This Row],[Nombre del Contrato]],Tabla3[],31,FALSE),"#N/A")))</f>
        <v/>
      </c>
      <c r="G805" s="10" t="str">
        <f>IF(Tabla1[[#This Row],[Nombre del Contrato]]="","",IF(VLOOKUP(Tabla1[[#This Row],[Nombre del Contrato]],Tabla3[],20,FALSE)="","#N/A",IFERROR(VLOOKUP(Tabla1[[#This Row],[Nombre del Contrato]],Tabla3[],20,FALSE),"#N/A")))</f>
        <v/>
      </c>
      <c r="H805" s="47" t="str">
        <f>IF(Tabla1[[#This Row],[Nombre del Contrato]]="","",IF(VLOOKUP(Tabla1[[#This Row],[Nombre del Contrato]],Tabla3[],22,FALSE)="","#N/A",IFERROR(VLOOKUP(Tabla1[[#This Row],[Nombre del Contrato]],Tabla3[],22,FALSE),"#N/A")))</f>
        <v/>
      </c>
      <c r="I805" s="81"/>
      <c r="J805" s="81"/>
      <c r="K805" s="75"/>
      <c r="L805" s="10" t="str">
        <f>IF(Tabla1[[#This Row],[Nombre del Contrato]]="","",IF(VLOOKUP(Tabla1[[#This Row],[Nombre del Contrato]],Tabla3[],6,FALSE)="","#N/A",IFERROR(VLOOKUP(Tabla1[[#This Row],[Nombre del Contrato]],Tabla3[],6,FALSE),"#N/A")))</f>
        <v/>
      </c>
      <c r="M805" s="55" t="str">
        <f>IF(Tabla1[[#This Row],[Nombre del Contrato]]="","",IF(VLOOKUP(Tabla1[[#This Row],[Nombre del Contrato]],Tabla3[],19,FALSE)="","#N/A",IFERROR(VLOOKUP(Tabla1[[#This Row],[Nombre del Contrato]],Tabla3[],19,FALSE),"#N/A")))</f>
        <v/>
      </c>
      <c r="N805" s="75"/>
      <c r="O805" s="75"/>
      <c r="P805" s="75"/>
      <c r="Q805" s="75"/>
      <c r="R805" s="75"/>
      <c r="S805" s="75"/>
      <c r="T805" s="75"/>
      <c r="U805" s="75"/>
      <c r="V805" s="75"/>
      <c r="W805" s="75"/>
      <c r="X805" s="75"/>
      <c r="Y805" s="75"/>
      <c r="Z805" s="75"/>
      <c r="AA805" s="75"/>
      <c r="AB805" s="75"/>
      <c r="AC805" s="75"/>
      <c r="AD805" s="75" t="str">
        <f>IF(SUM(Tabla1[[#This Row],[Primera Infancia]:[Adulto Mayor]])=0,"",SUM(Tabla1[[#This Row],[Primera Infancia]:[Adulto Mayor]]))</f>
        <v/>
      </c>
      <c r="AE805" s="75"/>
      <c r="AF805" s="75"/>
      <c r="AG805" s="10"/>
      <c r="AH805" s="10"/>
      <c r="AI805" s="88"/>
      <c r="AJ805" s="88"/>
      <c r="AK805" s="88"/>
      <c r="AL805" s="88"/>
      <c r="AM805" s="88"/>
      <c r="AN805" s="75"/>
      <c r="AO805" s="89"/>
      <c r="AP805" s="93"/>
      <c r="AQ805" s="84"/>
    </row>
    <row r="806" spans="2:43" ht="39.950000000000003" customHeight="1" thickTop="1" thickBot="1" x14ac:dyDescent="0.3">
      <c r="B806" s="78"/>
      <c r="C806" s="75"/>
      <c r="D806" s="75"/>
      <c r="E806" s="75"/>
      <c r="F806" s="10" t="str">
        <f>IF(Tabla1[[#This Row],[Nombre del Contrato]]="","",IF(VLOOKUP(Tabla1[[#This Row],[Nombre del Contrato]],Tabla3[],31,FALSE)="","#N/A",IFERROR(VLOOKUP(Tabla1[[#This Row],[Nombre del Contrato]],Tabla3[],31,FALSE),"#N/A")))</f>
        <v/>
      </c>
      <c r="G806" s="10" t="str">
        <f>IF(Tabla1[[#This Row],[Nombre del Contrato]]="","",IF(VLOOKUP(Tabla1[[#This Row],[Nombre del Contrato]],Tabla3[],20,FALSE)="","#N/A",IFERROR(VLOOKUP(Tabla1[[#This Row],[Nombre del Contrato]],Tabla3[],20,FALSE),"#N/A")))</f>
        <v/>
      </c>
      <c r="H806" s="47" t="str">
        <f>IF(Tabla1[[#This Row],[Nombre del Contrato]]="","",IF(VLOOKUP(Tabla1[[#This Row],[Nombre del Contrato]],Tabla3[],22,FALSE)="","#N/A",IFERROR(VLOOKUP(Tabla1[[#This Row],[Nombre del Contrato]],Tabla3[],22,FALSE),"#N/A")))</f>
        <v/>
      </c>
      <c r="I806" s="81"/>
      <c r="J806" s="81"/>
      <c r="K806" s="75"/>
      <c r="L806" s="10" t="str">
        <f>IF(Tabla1[[#This Row],[Nombre del Contrato]]="","",IF(VLOOKUP(Tabla1[[#This Row],[Nombre del Contrato]],Tabla3[],6,FALSE)="","#N/A",IFERROR(VLOOKUP(Tabla1[[#This Row],[Nombre del Contrato]],Tabla3[],6,FALSE),"#N/A")))</f>
        <v/>
      </c>
      <c r="M806" s="55" t="str">
        <f>IF(Tabla1[[#This Row],[Nombre del Contrato]]="","",IF(VLOOKUP(Tabla1[[#This Row],[Nombre del Contrato]],Tabla3[],19,FALSE)="","#N/A",IFERROR(VLOOKUP(Tabla1[[#This Row],[Nombre del Contrato]],Tabla3[],19,FALSE),"#N/A")))</f>
        <v/>
      </c>
      <c r="N806" s="75"/>
      <c r="O806" s="75"/>
      <c r="P806" s="75"/>
      <c r="Q806" s="75"/>
      <c r="R806" s="75"/>
      <c r="S806" s="75"/>
      <c r="T806" s="75"/>
      <c r="U806" s="75"/>
      <c r="V806" s="75"/>
      <c r="W806" s="75"/>
      <c r="X806" s="75"/>
      <c r="Y806" s="75"/>
      <c r="Z806" s="75"/>
      <c r="AA806" s="75"/>
      <c r="AB806" s="75"/>
      <c r="AC806" s="75"/>
      <c r="AD806" s="75" t="str">
        <f>IF(SUM(Tabla1[[#This Row],[Primera Infancia]:[Adulto Mayor]])=0,"",SUM(Tabla1[[#This Row],[Primera Infancia]:[Adulto Mayor]]))</f>
        <v/>
      </c>
      <c r="AE806" s="75"/>
      <c r="AF806" s="75"/>
      <c r="AG806" s="10"/>
      <c r="AH806" s="10"/>
      <c r="AI806" s="88"/>
      <c r="AJ806" s="88"/>
      <c r="AK806" s="88"/>
      <c r="AL806" s="88"/>
      <c r="AM806" s="88"/>
      <c r="AN806" s="75"/>
      <c r="AO806" s="89"/>
      <c r="AP806" s="93"/>
      <c r="AQ806" s="84"/>
    </row>
    <row r="807" spans="2:43" ht="39.950000000000003" customHeight="1" thickTop="1" thickBot="1" x14ac:dyDescent="0.3">
      <c r="B807" s="78"/>
      <c r="C807" s="75"/>
      <c r="D807" s="75"/>
      <c r="E807" s="75"/>
      <c r="F807" s="10" t="str">
        <f>IF(Tabla1[[#This Row],[Nombre del Contrato]]="","",IF(VLOOKUP(Tabla1[[#This Row],[Nombre del Contrato]],Tabla3[],31,FALSE)="","#N/A",IFERROR(VLOOKUP(Tabla1[[#This Row],[Nombre del Contrato]],Tabla3[],31,FALSE),"#N/A")))</f>
        <v/>
      </c>
      <c r="G807" s="10" t="str">
        <f>IF(Tabla1[[#This Row],[Nombre del Contrato]]="","",IF(VLOOKUP(Tabla1[[#This Row],[Nombre del Contrato]],Tabla3[],20,FALSE)="","#N/A",IFERROR(VLOOKUP(Tabla1[[#This Row],[Nombre del Contrato]],Tabla3[],20,FALSE),"#N/A")))</f>
        <v/>
      </c>
      <c r="H807" s="47" t="str">
        <f>IF(Tabla1[[#This Row],[Nombre del Contrato]]="","",IF(VLOOKUP(Tabla1[[#This Row],[Nombre del Contrato]],Tabla3[],22,FALSE)="","#N/A",IFERROR(VLOOKUP(Tabla1[[#This Row],[Nombre del Contrato]],Tabla3[],22,FALSE),"#N/A")))</f>
        <v/>
      </c>
      <c r="I807" s="81"/>
      <c r="J807" s="81"/>
      <c r="K807" s="75"/>
      <c r="L807" s="10" t="str">
        <f>IF(Tabla1[[#This Row],[Nombre del Contrato]]="","",IF(VLOOKUP(Tabla1[[#This Row],[Nombre del Contrato]],Tabla3[],6,FALSE)="","#N/A",IFERROR(VLOOKUP(Tabla1[[#This Row],[Nombre del Contrato]],Tabla3[],6,FALSE),"#N/A")))</f>
        <v/>
      </c>
      <c r="M807" s="55" t="str">
        <f>IF(Tabla1[[#This Row],[Nombre del Contrato]]="","",IF(VLOOKUP(Tabla1[[#This Row],[Nombre del Contrato]],Tabla3[],19,FALSE)="","#N/A",IFERROR(VLOOKUP(Tabla1[[#This Row],[Nombre del Contrato]],Tabla3[],19,FALSE),"#N/A")))</f>
        <v/>
      </c>
      <c r="N807" s="75"/>
      <c r="O807" s="75"/>
      <c r="P807" s="75"/>
      <c r="Q807" s="75"/>
      <c r="R807" s="75"/>
      <c r="S807" s="75"/>
      <c r="T807" s="75"/>
      <c r="U807" s="75"/>
      <c r="V807" s="75"/>
      <c r="W807" s="75"/>
      <c r="X807" s="75"/>
      <c r="Y807" s="75"/>
      <c r="Z807" s="75"/>
      <c r="AA807" s="75"/>
      <c r="AB807" s="75"/>
      <c r="AC807" s="75"/>
      <c r="AD807" s="75" t="str">
        <f>IF(SUM(Tabla1[[#This Row],[Primera Infancia]:[Adulto Mayor]])=0,"",SUM(Tabla1[[#This Row],[Primera Infancia]:[Adulto Mayor]]))</f>
        <v/>
      </c>
      <c r="AE807" s="75"/>
      <c r="AF807" s="75"/>
      <c r="AG807" s="10"/>
      <c r="AH807" s="10"/>
      <c r="AI807" s="88"/>
      <c r="AJ807" s="88"/>
      <c r="AK807" s="88"/>
      <c r="AL807" s="88"/>
      <c r="AM807" s="88"/>
      <c r="AN807" s="75"/>
      <c r="AO807" s="89"/>
      <c r="AP807" s="93"/>
      <c r="AQ807" s="84"/>
    </row>
    <row r="808" spans="2:43" ht="39.950000000000003" customHeight="1" thickTop="1" thickBot="1" x14ac:dyDescent="0.3">
      <c r="B808" s="78"/>
      <c r="C808" s="75"/>
      <c r="D808" s="75"/>
      <c r="E808" s="75"/>
      <c r="F808" s="10" t="str">
        <f>IF(Tabla1[[#This Row],[Nombre del Contrato]]="","",IF(VLOOKUP(Tabla1[[#This Row],[Nombre del Contrato]],Tabla3[],31,FALSE)="","#N/A",IFERROR(VLOOKUP(Tabla1[[#This Row],[Nombre del Contrato]],Tabla3[],31,FALSE),"#N/A")))</f>
        <v/>
      </c>
      <c r="G808" s="10" t="str">
        <f>IF(Tabla1[[#This Row],[Nombre del Contrato]]="","",IF(VLOOKUP(Tabla1[[#This Row],[Nombre del Contrato]],Tabla3[],20,FALSE)="","#N/A",IFERROR(VLOOKUP(Tabla1[[#This Row],[Nombre del Contrato]],Tabla3[],20,FALSE),"#N/A")))</f>
        <v/>
      </c>
      <c r="H808" s="47" t="str">
        <f>IF(Tabla1[[#This Row],[Nombre del Contrato]]="","",IF(VLOOKUP(Tabla1[[#This Row],[Nombre del Contrato]],Tabla3[],22,FALSE)="","#N/A",IFERROR(VLOOKUP(Tabla1[[#This Row],[Nombre del Contrato]],Tabla3[],22,FALSE),"#N/A")))</f>
        <v/>
      </c>
      <c r="I808" s="81"/>
      <c r="J808" s="81"/>
      <c r="K808" s="75"/>
      <c r="L808" s="10" t="str">
        <f>IF(Tabla1[[#This Row],[Nombre del Contrato]]="","",IF(VLOOKUP(Tabla1[[#This Row],[Nombre del Contrato]],Tabla3[],6,FALSE)="","#N/A",IFERROR(VLOOKUP(Tabla1[[#This Row],[Nombre del Contrato]],Tabla3[],6,FALSE),"#N/A")))</f>
        <v/>
      </c>
      <c r="M808" s="55" t="str">
        <f>IF(Tabla1[[#This Row],[Nombre del Contrato]]="","",IF(VLOOKUP(Tabla1[[#This Row],[Nombre del Contrato]],Tabla3[],19,FALSE)="","#N/A",IFERROR(VLOOKUP(Tabla1[[#This Row],[Nombre del Contrato]],Tabla3[],19,FALSE),"#N/A")))</f>
        <v/>
      </c>
      <c r="N808" s="75"/>
      <c r="O808" s="75"/>
      <c r="P808" s="75"/>
      <c r="Q808" s="75"/>
      <c r="R808" s="75"/>
      <c r="S808" s="75"/>
      <c r="T808" s="75"/>
      <c r="U808" s="75"/>
      <c r="V808" s="75"/>
      <c r="W808" s="75"/>
      <c r="X808" s="75"/>
      <c r="Y808" s="75"/>
      <c r="Z808" s="75"/>
      <c r="AA808" s="75"/>
      <c r="AB808" s="75"/>
      <c r="AC808" s="75"/>
      <c r="AD808" s="75" t="str">
        <f>IF(SUM(Tabla1[[#This Row],[Primera Infancia]:[Adulto Mayor]])=0,"",SUM(Tabla1[[#This Row],[Primera Infancia]:[Adulto Mayor]]))</f>
        <v/>
      </c>
      <c r="AE808" s="75"/>
      <c r="AF808" s="75"/>
      <c r="AG808" s="10"/>
      <c r="AH808" s="10"/>
      <c r="AI808" s="88"/>
      <c r="AJ808" s="88"/>
      <c r="AK808" s="88"/>
      <c r="AL808" s="88"/>
      <c r="AM808" s="88"/>
      <c r="AN808" s="75"/>
      <c r="AO808" s="89"/>
      <c r="AP808" s="93"/>
      <c r="AQ808" s="84"/>
    </row>
    <row r="809" spans="2:43" ht="39.950000000000003" customHeight="1" thickTop="1" thickBot="1" x14ac:dyDescent="0.3">
      <c r="B809" s="78"/>
      <c r="C809" s="75"/>
      <c r="D809" s="75"/>
      <c r="E809" s="75"/>
      <c r="F809" s="10" t="str">
        <f>IF(Tabla1[[#This Row],[Nombre del Contrato]]="","",IF(VLOOKUP(Tabla1[[#This Row],[Nombre del Contrato]],Tabla3[],31,FALSE)="","#N/A",IFERROR(VLOOKUP(Tabla1[[#This Row],[Nombre del Contrato]],Tabla3[],31,FALSE),"#N/A")))</f>
        <v/>
      </c>
      <c r="G809" s="10" t="str">
        <f>IF(Tabla1[[#This Row],[Nombre del Contrato]]="","",IF(VLOOKUP(Tabla1[[#This Row],[Nombre del Contrato]],Tabla3[],20,FALSE)="","#N/A",IFERROR(VLOOKUP(Tabla1[[#This Row],[Nombre del Contrato]],Tabla3[],20,FALSE),"#N/A")))</f>
        <v/>
      </c>
      <c r="H809" s="47" t="str">
        <f>IF(Tabla1[[#This Row],[Nombre del Contrato]]="","",IF(VLOOKUP(Tabla1[[#This Row],[Nombre del Contrato]],Tabla3[],22,FALSE)="","#N/A",IFERROR(VLOOKUP(Tabla1[[#This Row],[Nombre del Contrato]],Tabla3[],22,FALSE),"#N/A")))</f>
        <v/>
      </c>
      <c r="I809" s="81"/>
      <c r="J809" s="81"/>
      <c r="K809" s="75"/>
      <c r="L809" s="10" t="str">
        <f>IF(Tabla1[[#This Row],[Nombre del Contrato]]="","",IF(VLOOKUP(Tabla1[[#This Row],[Nombre del Contrato]],Tabla3[],6,FALSE)="","#N/A",IFERROR(VLOOKUP(Tabla1[[#This Row],[Nombre del Contrato]],Tabla3[],6,FALSE),"#N/A")))</f>
        <v/>
      </c>
      <c r="M809" s="55" t="str">
        <f>IF(Tabla1[[#This Row],[Nombre del Contrato]]="","",IF(VLOOKUP(Tabla1[[#This Row],[Nombre del Contrato]],Tabla3[],19,FALSE)="","#N/A",IFERROR(VLOOKUP(Tabla1[[#This Row],[Nombre del Contrato]],Tabla3[],19,FALSE),"#N/A")))</f>
        <v/>
      </c>
      <c r="N809" s="75"/>
      <c r="O809" s="75"/>
      <c r="P809" s="75"/>
      <c r="Q809" s="75"/>
      <c r="R809" s="75"/>
      <c r="S809" s="75"/>
      <c r="T809" s="75"/>
      <c r="U809" s="75"/>
      <c r="V809" s="75"/>
      <c r="W809" s="75"/>
      <c r="X809" s="75"/>
      <c r="Y809" s="75"/>
      <c r="Z809" s="75"/>
      <c r="AA809" s="75"/>
      <c r="AB809" s="75"/>
      <c r="AC809" s="75"/>
      <c r="AD809" s="75" t="str">
        <f>IF(SUM(Tabla1[[#This Row],[Primera Infancia]:[Adulto Mayor]])=0,"",SUM(Tabla1[[#This Row],[Primera Infancia]:[Adulto Mayor]]))</f>
        <v/>
      </c>
      <c r="AE809" s="75"/>
      <c r="AF809" s="75"/>
      <c r="AG809" s="10"/>
      <c r="AH809" s="10"/>
      <c r="AI809" s="88"/>
      <c r="AJ809" s="88"/>
      <c r="AK809" s="88"/>
      <c r="AL809" s="88"/>
      <c r="AM809" s="88"/>
      <c r="AN809" s="75"/>
      <c r="AO809" s="89"/>
      <c r="AP809" s="93"/>
      <c r="AQ809" s="84"/>
    </row>
    <row r="810" spans="2:43" ht="39.950000000000003" customHeight="1" thickTop="1" thickBot="1" x14ac:dyDescent="0.3">
      <c r="B810" s="78"/>
      <c r="C810" s="75"/>
      <c r="D810" s="75"/>
      <c r="E810" s="75"/>
      <c r="F810" s="10" t="str">
        <f>IF(Tabla1[[#This Row],[Nombre del Contrato]]="","",IF(VLOOKUP(Tabla1[[#This Row],[Nombre del Contrato]],Tabla3[],31,FALSE)="","#N/A",IFERROR(VLOOKUP(Tabla1[[#This Row],[Nombre del Contrato]],Tabla3[],31,FALSE),"#N/A")))</f>
        <v/>
      </c>
      <c r="G810" s="10" t="str">
        <f>IF(Tabla1[[#This Row],[Nombre del Contrato]]="","",IF(VLOOKUP(Tabla1[[#This Row],[Nombre del Contrato]],Tabla3[],20,FALSE)="","#N/A",IFERROR(VLOOKUP(Tabla1[[#This Row],[Nombre del Contrato]],Tabla3[],20,FALSE),"#N/A")))</f>
        <v/>
      </c>
      <c r="H810" s="47" t="str">
        <f>IF(Tabla1[[#This Row],[Nombre del Contrato]]="","",IF(VLOOKUP(Tabla1[[#This Row],[Nombre del Contrato]],Tabla3[],22,FALSE)="","#N/A",IFERROR(VLOOKUP(Tabla1[[#This Row],[Nombre del Contrato]],Tabla3[],22,FALSE),"#N/A")))</f>
        <v/>
      </c>
      <c r="I810" s="81"/>
      <c r="J810" s="81"/>
      <c r="K810" s="75"/>
      <c r="L810" s="10" t="str">
        <f>IF(Tabla1[[#This Row],[Nombre del Contrato]]="","",IF(VLOOKUP(Tabla1[[#This Row],[Nombre del Contrato]],Tabla3[],6,FALSE)="","#N/A",IFERROR(VLOOKUP(Tabla1[[#This Row],[Nombre del Contrato]],Tabla3[],6,FALSE),"#N/A")))</f>
        <v/>
      </c>
      <c r="M810" s="55" t="str">
        <f>IF(Tabla1[[#This Row],[Nombre del Contrato]]="","",IF(VLOOKUP(Tabla1[[#This Row],[Nombre del Contrato]],Tabla3[],19,FALSE)="","#N/A",IFERROR(VLOOKUP(Tabla1[[#This Row],[Nombre del Contrato]],Tabla3[],19,FALSE),"#N/A")))</f>
        <v/>
      </c>
      <c r="N810" s="75"/>
      <c r="O810" s="75"/>
      <c r="P810" s="75"/>
      <c r="Q810" s="75"/>
      <c r="R810" s="75"/>
      <c r="S810" s="75"/>
      <c r="T810" s="75"/>
      <c r="U810" s="75"/>
      <c r="V810" s="75"/>
      <c r="W810" s="75"/>
      <c r="X810" s="75"/>
      <c r="Y810" s="75"/>
      <c r="Z810" s="75"/>
      <c r="AA810" s="75"/>
      <c r="AB810" s="75"/>
      <c r="AC810" s="75"/>
      <c r="AD810" s="75" t="str">
        <f>IF(SUM(Tabla1[[#This Row],[Primera Infancia]:[Adulto Mayor]])=0,"",SUM(Tabla1[[#This Row],[Primera Infancia]:[Adulto Mayor]]))</f>
        <v/>
      </c>
      <c r="AE810" s="75"/>
      <c r="AF810" s="75"/>
      <c r="AG810" s="10"/>
      <c r="AH810" s="10"/>
      <c r="AI810" s="88"/>
      <c r="AJ810" s="88"/>
      <c r="AK810" s="88"/>
      <c r="AL810" s="88"/>
      <c r="AM810" s="88"/>
      <c r="AN810" s="75"/>
      <c r="AO810" s="89"/>
      <c r="AP810" s="93"/>
      <c r="AQ810" s="84"/>
    </row>
    <row r="811" spans="2:43" ht="39.950000000000003" customHeight="1" thickTop="1" thickBot="1" x14ac:dyDescent="0.3">
      <c r="B811" s="78"/>
      <c r="C811" s="75"/>
      <c r="D811" s="75"/>
      <c r="E811" s="75"/>
      <c r="F811" s="10" t="str">
        <f>IF(Tabla1[[#This Row],[Nombre del Contrato]]="","",IF(VLOOKUP(Tabla1[[#This Row],[Nombre del Contrato]],Tabla3[],31,FALSE)="","#N/A",IFERROR(VLOOKUP(Tabla1[[#This Row],[Nombre del Contrato]],Tabla3[],31,FALSE),"#N/A")))</f>
        <v/>
      </c>
      <c r="G811" s="10" t="str">
        <f>IF(Tabla1[[#This Row],[Nombre del Contrato]]="","",IF(VLOOKUP(Tabla1[[#This Row],[Nombre del Contrato]],Tabla3[],20,FALSE)="","#N/A",IFERROR(VLOOKUP(Tabla1[[#This Row],[Nombre del Contrato]],Tabla3[],20,FALSE),"#N/A")))</f>
        <v/>
      </c>
      <c r="H811" s="47" t="str">
        <f>IF(Tabla1[[#This Row],[Nombre del Contrato]]="","",IF(VLOOKUP(Tabla1[[#This Row],[Nombre del Contrato]],Tabla3[],22,FALSE)="","#N/A",IFERROR(VLOOKUP(Tabla1[[#This Row],[Nombre del Contrato]],Tabla3[],22,FALSE),"#N/A")))</f>
        <v/>
      </c>
      <c r="I811" s="81"/>
      <c r="J811" s="81"/>
      <c r="K811" s="75"/>
      <c r="L811" s="10" t="str">
        <f>IF(Tabla1[[#This Row],[Nombre del Contrato]]="","",IF(VLOOKUP(Tabla1[[#This Row],[Nombre del Contrato]],Tabla3[],6,FALSE)="","#N/A",IFERROR(VLOOKUP(Tabla1[[#This Row],[Nombre del Contrato]],Tabla3[],6,FALSE),"#N/A")))</f>
        <v/>
      </c>
      <c r="M811" s="55" t="str">
        <f>IF(Tabla1[[#This Row],[Nombre del Contrato]]="","",IF(VLOOKUP(Tabla1[[#This Row],[Nombre del Contrato]],Tabla3[],19,FALSE)="","#N/A",IFERROR(VLOOKUP(Tabla1[[#This Row],[Nombre del Contrato]],Tabla3[],19,FALSE),"#N/A")))</f>
        <v/>
      </c>
      <c r="N811" s="75"/>
      <c r="O811" s="75"/>
      <c r="P811" s="75"/>
      <c r="Q811" s="75"/>
      <c r="R811" s="75"/>
      <c r="S811" s="75"/>
      <c r="T811" s="75"/>
      <c r="U811" s="75"/>
      <c r="V811" s="75"/>
      <c r="W811" s="75"/>
      <c r="X811" s="75"/>
      <c r="Y811" s="75"/>
      <c r="Z811" s="75"/>
      <c r="AA811" s="75"/>
      <c r="AB811" s="75"/>
      <c r="AC811" s="75"/>
      <c r="AD811" s="75" t="str">
        <f>IF(SUM(Tabla1[[#This Row],[Primera Infancia]:[Adulto Mayor]])=0,"",SUM(Tabla1[[#This Row],[Primera Infancia]:[Adulto Mayor]]))</f>
        <v/>
      </c>
      <c r="AE811" s="75"/>
      <c r="AF811" s="75"/>
      <c r="AG811" s="10"/>
      <c r="AH811" s="10"/>
      <c r="AI811" s="88"/>
      <c r="AJ811" s="88"/>
      <c r="AK811" s="88"/>
      <c r="AL811" s="88"/>
      <c r="AM811" s="88"/>
      <c r="AN811" s="75"/>
      <c r="AO811" s="89"/>
      <c r="AP811" s="93"/>
      <c r="AQ811" s="84"/>
    </row>
    <row r="812" spans="2:43" ht="39.950000000000003" customHeight="1" thickTop="1" thickBot="1" x14ac:dyDescent="0.3">
      <c r="B812" s="78"/>
      <c r="C812" s="75"/>
      <c r="D812" s="75"/>
      <c r="E812" s="75"/>
      <c r="F812" s="10" t="str">
        <f>IF(Tabla1[[#This Row],[Nombre del Contrato]]="","",IF(VLOOKUP(Tabla1[[#This Row],[Nombre del Contrato]],Tabla3[],31,FALSE)="","#N/A",IFERROR(VLOOKUP(Tabla1[[#This Row],[Nombre del Contrato]],Tabla3[],31,FALSE),"#N/A")))</f>
        <v/>
      </c>
      <c r="G812" s="10" t="str">
        <f>IF(Tabla1[[#This Row],[Nombre del Contrato]]="","",IF(VLOOKUP(Tabla1[[#This Row],[Nombre del Contrato]],Tabla3[],20,FALSE)="","#N/A",IFERROR(VLOOKUP(Tabla1[[#This Row],[Nombre del Contrato]],Tabla3[],20,FALSE),"#N/A")))</f>
        <v/>
      </c>
      <c r="H812" s="47" t="str">
        <f>IF(Tabla1[[#This Row],[Nombre del Contrato]]="","",IF(VLOOKUP(Tabla1[[#This Row],[Nombre del Contrato]],Tabla3[],22,FALSE)="","#N/A",IFERROR(VLOOKUP(Tabla1[[#This Row],[Nombre del Contrato]],Tabla3[],22,FALSE),"#N/A")))</f>
        <v/>
      </c>
      <c r="I812" s="81"/>
      <c r="J812" s="81"/>
      <c r="K812" s="75"/>
      <c r="L812" s="10" t="str">
        <f>IF(Tabla1[[#This Row],[Nombre del Contrato]]="","",IF(VLOOKUP(Tabla1[[#This Row],[Nombre del Contrato]],Tabla3[],6,FALSE)="","#N/A",IFERROR(VLOOKUP(Tabla1[[#This Row],[Nombre del Contrato]],Tabla3[],6,FALSE),"#N/A")))</f>
        <v/>
      </c>
      <c r="M812" s="55" t="str">
        <f>IF(Tabla1[[#This Row],[Nombre del Contrato]]="","",IF(VLOOKUP(Tabla1[[#This Row],[Nombre del Contrato]],Tabla3[],19,FALSE)="","#N/A",IFERROR(VLOOKUP(Tabla1[[#This Row],[Nombre del Contrato]],Tabla3[],19,FALSE),"#N/A")))</f>
        <v/>
      </c>
      <c r="N812" s="75"/>
      <c r="O812" s="75"/>
      <c r="P812" s="75"/>
      <c r="Q812" s="75"/>
      <c r="R812" s="75"/>
      <c r="S812" s="75"/>
      <c r="T812" s="75"/>
      <c r="U812" s="75"/>
      <c r="V812" s="75"/>
      <c r="W812" s="75"/>
      <c r="X812" s="75"/>
      <c r="Y812" s="75"/>
      <c r="Z812" s="75"/>
      <c r="AA812" s="75"/>
      <c r="AB812" s="75"/>
      <c r="AC812" s="75"/>
      <c r="AD812" s="75" t="str">
        <f>IF(SUM(Tabla1[[#This Row],[Primera Infancia]:[Adulto Mayor]])=0,"",SUM(Tabla1[[#This Row],[Primera Infancia]:[Adulto Mayor]]))</f>
        <v/>
      </c>
      <c r="AE812" s="75"/>
      <c r="AF812" s="75"/>
      <c r="AG812" s="10"/>
      <c r="AH812" s="10"/>
      <c r="AI812" s="88"/>
      <c r="AJ812" s="88"/>
      <c r="AK812" s="88"/>
      <c r="AL812" s="88"/>
      <c r="AM812" s="88"/>
      <c r="AN812" s="75"/>
      <c r="AO812" s="89"/>
      <c r="AP812" s="93"/>
      <c r="AQ812" s="84"/>
    </row>
    <row r="813" spans="2:43" ht="39.950000000000003" customHeight="1" thickTop="1" thickBot="1" x14ac:dyDescent="0.3">
      <c r="B813" s="78"/>
      <c r="C813" s="75"/>
      <c r="D813" s="75"/>
      <c r="E813" s="75"/>
      <c r="F813" s="10" t="str">
        <f>IF(Tabla1[[#This Row],[Nombre del Contrato]]="","",IF(VLOOKUP(Tabla1[[#This Row],[Nombre del Contrato]],Tabla3[],31,FALSE)="","#N/A",IFERROR(VLOOKUP(Tabla1[[#This Row],[Nombre del Contrato]],Tabla3[],31,FALSE),"#N/A")))</f>
        <v/>
      </c>
      <c r="G813" s="10" t="str">
        <f>IF(Tabla1[[#This Row],[Nombre del Contrato]]="","",IF(VLOOKUP(Tabla1[[#This Row],[Nombre del Contrato]],Tabla3[],20,FALSE)="","#N/A",IFERROR(VLOOKUP(Tabla1[[#This Row],[Nombre del Contrato]],Tabla3[],20,FALSE),"#N/A")))</f>
        <v/>
      </c>
      <c r="H813" s="47" t="str">
        <f>IF(Tabla1[[#This Row],[Nombre del Contrato]]="","",IF(VLOOKUP(Tabla1[[#This Row],[Nombre del Contrato]],Tabla3[],22,FALSE)="","#N/A",IFERROR(VLOOKUP(Tabla1[[#This Row],[Nombre del Contrato]],Tabla3[],22,FALSE),"#N/A")))</f>
        <v/>
      </c>
      <c r="I813" s="81"/>
      <c r="J813" s="81"/>
      <c r="K813" s="75"/>
      <c r="L813" s="10" t="str">
        <f>IF(Tabla1[[#This Row],[Nombre del Contrato]]="","",IF(VLOOKUP(Tabla1[[#This Row],[Nombre del Contrato]],Tabla3[],6,FALSE)="","#N/A",IFERROR(VLOOKUP(Tabla1[[#This Row],[Nombre del Contrato]],Tabla3[],6,FALSE),"#N/A")))</f>
        <v/>
      </c>
      <c r="M813" s="55" t="str">
        <f>IF(Tabla1[[#This Row],[Nombre del Contrato]]="","",IF(VLOOKUP(Tabla1[[#This Row],[Nombre del Contrato]],Tabla3[],19,FALSE)="","#N/A",IFERROR(VLOOKUP(Tabla1[[#This Row],[Nombre del Contrato]],Tabla3[],19,FALSE),"#N/A")))</f>
        <v/>
      </c>
      <c r="N813" s="75"/>
      <c r="O813" s="75"/>
      <c r="P813" s="75"/>
      <c r="Q813" s="75"/>
      <c r="R813" s="75"/>
      <c r="S813" s="75"/>
      <c r="T813" s="75"/>
      <c r="U813" s="75"/>
      <c r="V813" s="75"/>
      <c r="W813" s="75"/>
      <c r="X813" s="75"/>
      <c r="Y813" s="75"/>
      <c r="Z813" s="75"/>
      <c r="AA813" s="75"/>
      <c r="AB813" s="75"/>
      <c r="AC813" s="75"/>
      <c r="AD813" s="75" t="str">
        <f>IF(SUM(Tabla1[[#This Row],[Primera Infancia]:[Adulto Mayor]])=0,"",SUM(Tabla1[[#This Row],[Primera Infancia]:[Adulto Mayor]]))</f>
        <v/>
      </c>
      <c r="AE813" s="75"/>
      <c r="AF813" s="75"/>
      <c r="AG813" s="10"/>
      <c r="AH813" s="10"/>
      <c r="AI813" s="88"/>
      <c r="AJ813" s="88"/>
      <c r="AK813" s="88"/>
      <c r="AL813" s="88"/>
      <c r="AM813" s="88"/>
      <c r="AN813" s="75"/>
      <c r="AO813" s="89"/>
      <c r="AP813" s="93"/>
      <c r="AQ813" s="84"/>
    </row>
    <row r="814" spans="2:43" ht="39.950000000000003" customHeight="1" thickTop="1" thickBot="1" x14ac:dyDescent="0.3">
      <c r="B814" s="78"/>
      <c r="C814" s="75"/>
      <c r="D814" s="75"/>
      <c r="E814" s="75"/>
      <c r="F814" s="10" t="str">
        <f>IF(Tabla1[[#This Row],[Nombre del Contrato]]="","",IF(VLOOKUP(Tabla1[[#This Row],[Nombre del Contrato]],Tabla3[],31,FALSE)="","#N/A",IFERROR(VLOOKUP(Tabla1[[#This Row],[Nombre del Contrato]],Tabla3[],31,FALSE),"#N/A")))</f>
        <v/>
      </c>
      <c r="G814" s="10" t="str">
        <f>IF(Tabla1[[#This Row],[Nombre del Contrato]]="","",IF(VLOOKUP(Tabla1[[#This Row],[Nombre del Contrato]],Tabla3[],20,FALSE)="","#N/A",IFERROR(VLOOKUP(Tabla1[[#This Row],[Nombre del Contrato]],Tabla3[],20,FALSE),"#N/A")))</f>
        <v/>
      </c>
      <c r="H814" s="47" t="str">
        <f>IF(Tabla1[[#This Row],[Nombre del Contrato]]="","",IF(VLOOKUP(Tabla1[[#This Row],[Nombre del Contrato]],Tabla3[],22,FALSE)="","#N/A",IFERROR(VLOOKUP(Tabla1[[#This Row],[Nombre del Contrato]],Tabla3[],22,FALSE),"#N/A")))</f>
        <v/>
      </c>
      <c r="I814" s="81"/>
      <c r="J814" s="81"/>
      <c r="K814" s="75"/>
      <c r="L814" s="10" t="str">
        <f>IF(Tabla1[[#This Row],[Nombre del Contrato]]="","",IF(VLOOKUP(Tabla1[[#This Row],[Nombre del Contrato]],Tabla3[],6,FALSE)="","#N/A",IFERROR(VLOOKUP(Tabla1[[#This Row],[Nombre del Contrato]],Tabla3[],6,FALSE),"#N/A")))</f>
        <v/>
      </c>
      <c r="M814" s="55" t="str">
        <f>IF(Tabla1[[#This Row],[Nombre del Contrato]]="","",IF(VLOOKUP(Tabla1[[#This Row],[Nombre del Contrato]],Tabla3[],19,FALSE)="","#N/A",IFERROR(VLOOKUP(Tabla1[[#This Row],[Nombre del Contrato]],Tabla3[],19,FALSE),"#N/A")))</f>
        <v/>
      </c>
      <c r="N814" s="75"/>
      <c r="O814" s="75"/>
      <c r="P814" s="75"/>
      <c r="Q814" s="75"/>
      <c r="R814" s="75"/>
      <c r="S814" s="75"/>
      <c r="T814" s="75"/>
      <c r="U814" s="75"/>
      <c r="V814" s="75"/>
      <c r="W814" s="75"/>
      <c r="X814" s="75"/>
      <c r="Y814" s="75"/>
      <c r="Z814" s="75"/>
      <c r="AA814" s="75"/>
      <c r="AB814" s="75"/>
      <c r="AC814" s="75"/>
      <c r="AD814" s="75" t="str">
        <f>IF(SUM(Tabla1[[#This Row],[Primera Infancia]:[Adulto Mayor]])=0,"",SUM(Tabla1[[#This Row],[Primera Infancia]:[Adulto Mayor]]))</f>
        <v/>
      </c>
      <c r="AE814" s="75"/>
      <c r="AF814" s="75"/>
      <c r="AG814" s="10"/>
      <c r="AH814" s="10"/>
      <c r="AI814" s="88"/>
      <c r="AJ814" s="88"/>
      <c r="AK814" s="88"/>
      <c r="AL814" s="88"/>
      <c r="AM814" s="88"/>
      <c r="AN814" s="75"/>
      <c r="AO814" s="89"/>
      <c r="AP814" s="93"/>
      <c r="AQ814" s="84"/>
    </row>
    <row r="815" spans="2:43" ht="39.950000000000003" customHeight="1" thickTop="1" thickBot="1" x14ac:dyDescent="0.3">
      <c r="B815" s="78"/>
      <c r="C815" s="75"/>
      <c r="D815" s="75"/>
      <c r="E815" s="75"/>
      <c r="F815" s="10" t="str">
        <f>IF(Tabla1[[#This Row],[Nombre del Contrato]]="","",IF(VLOOKUP(Tabla1[[#This Row],[Nombre del Contrato]],Tabla3[],31,FALSE)="","#N/A",IFERROR(VLOOKUP(Tabla1[[#This Row],[Nombre del Contrato]],Tabla3[],31,FALSE),"#N/A")))</f>
        <v/>
      </c>
      <c r="G815" s="10" t="str">
        <f>IF(Tabla1[[#This Row],[Nombre del Contrato]]="","",IF(VLOOKUP(Tabla1[[#This Row],[Nombre del Contrato]],Tabla3[],20,FALSE)="","#N/A",IFERROR(VLOOKUP(Tabla1[[#This Row],[Nombre del Contrato]],Tabla3[],20,FALSE),"#N/A")))</f>
        <v/>
      </c>
      <c r="H815" s="47" t="str">
        <f>IF(Tabla1[[#This Row],[Nombre del Contrato]]="","",IF(VLOOKUP(Tabla1[[#This Row],[Nombre del Contrato]],Tabla3[],22,FALSE)="","#N/A",IFERROR(VLOOKUP(Tabla1[[#This Row],[Nombre del Contrato]],Tabla3[],22,FALSE),"#N/A")))</f>
        <v/>
      </c>
      <c r="I815" s="81"/>
      <c r="J815" s="81"/>
      <c r="K815" s="75"/>
      <c r="L815" s="10" t="str">
        <f>IF(Tabla1[[#This Row],[Nombre del Contrato]]="","",IF(VLOOKUP(Tabla1[[#This Row],[Nombre del Contrato]],Tabla3[],6,FALSE)="","#N/A",IFERROR(VLOOKUP(Tabla1[[#This Row],[Nombre del Contrato]],Tabla3[],6,FALSE),"#N/A")))</f>
        <v/>
      </c>
      <c r="M815" s="55" t="str">
        <f>IF(Tabla1[[#This Row],[Nombre del Contrato]]="","",IF(VLOOKUP(Tabla1[[#This Row],[Nombre del Contrato]],Tabla3[],19,FALSE)="","#N/A",IFERROR(VLOOKUP(Tabla1[[#This Row],[Nombre del Contrato]],Tabla3[],19,FALSE),"#N/A")))</f>
        <v/>
      </c>
      <c r="N815" s="75"/>
      <c r="O815" s="75"/>
      <c r="P815" s="75"/>
      <c r="Q815" s="75"/>
      <c r="R815" s="75"/>
      <c r="S815" s="75"/>
      <c r="T815" s="75"/>
      <c r="U815" s="75"/>
      <c r="V815" s="75"/>
      <c r="W815" s="75"/>
      <c r="X815" s="75"/>
      <c r="Y815" s="75"/>
      <c r="Z815" s="75"/>
      <c r="AA815" s="75"/>
      <c r="AB815" s="75"/>
      <c r="AC815" s="75"/>
      <c r="AD815" s="75" t="str">
        <f>IF(SUM(Tabla1[[#This Row],[Primera Infancia]:[Adulto Mayor]])=0,"",SUM(Tabla1[[#This Row],[Primera Infancia]:[Adulto Mayor]]))</f>
        <v/>
      </c>
      <c r="AE815" s="75"/>
      <c r="AF815" s="75"/>
      <c r="AG815" s="10"/>
      <c r="AH815" s="10"/>
      <c r="AI815" s="88"/>
      <c r="AJ815" s="88"/>
      <c r="AK815" s="88"/>
      <c r="AL815" s="88"/>
      <c r="AM815" s="88"/>
      <c r="AN815" s="75"/>
      <c r="AO815" s="89"/>
      <c r="AP815" s="93"/>
      <c r="AQ815" s="84"/>
    </row>
    <row r="816" spans="2:43" ht="39.950000000000003" customHeight="1" thickTop="1" thickBot="1" x14ac:dyDescent="0.3">
      <c r="B816" s="78"/>
      <c r="C816" s="75"/>
      <c r="D816" s="75"/>
      <c r="E816" s="75"/>
      <c r="F816" s="10" t="str">
        <f>IF(Tabla1[[#This Row],[Nombre del Contrato]]="","",IF(VLOOKUP(Tabla1[[#This Row],[Nombre del Contrato]],Tabla3[],31,FALSE)="","#N/A",IFERROR(VLOOKUP(Tabla1[[#This Row],[Nombre del Contrato]],Tabla3[],31,FALSE),"#N/A")))</f>
        <v/>
      </c>
      <c r="G816" s="10" t="str">
        <f>IF(Tabla1[[#This Row],[Nombre del Contrato]]="","",IF(VLOOKUP(Tabla1[[#This Row],[Nombre del Contrato]],Tabla3[],20,FALSE)="","#N/A",IFERROR(VLOOKUP(Tabla1[[#This Row],[Nombre del Contrato]],Tabla3[],20,FALSE),"#N/A")))</f>
        <v/>
      </c>
      <c r="H816" s="47" t="str">
        <f>IF(Tabla1[[#This Row],[Nombre del Contrato]]="","",IF(VLOOKUP(Tabla1[[#This Row],[Nombre del Contrato]],Tabla3[],22,FALSE)="","#N/A",IFERROR(VLOOKUP(Tabla1[[#This Row],[Nombre del Contrato]],Tabla3[],22,FALSE),"#N/A")))</f>
        <v/>
      </c>
      <c r="I816" s="81"/>
      <c r="J816" s="81"/>
      <c r="K816" s="75"/>
      <c r="L816" s="10" t="str">
        <f>IF(Tabla1[[#This Row],[Nombre del Contrato]]="","",IF(VLOOKUP(Tabla1[[#This Row],[Nombre del Contrato]],Tabla3[],6,FALSE)="","#N/A",IFERROR(VLOOKUP(Tabla1[[#This Row],[Nombre del Contrato]],Tabla3[],6,FALSE),"#N/A")))</f>
        <v/>
      </c>
      <c r="M816" s="55" t="str">
        <f>IF(Tabla1[[#This Row],[Nombre del Contrato]]="","",IF(VLOOKUP(Tabla1[[#This Row],[Nombre del Contrato]],Tabla3[],19,FALSE)="","#N/A",IFERROR(VLOOKUP(Tabla1[[#This Row],[Nombre del Contrato]],Tabla3[],19,FALSE),"#N/A")))</f>
        <v/>
      </c>
      <c r="N816" s="75"/>
      <c r="O816" s="75"/>
      <c r="P816" s="75"/>
      <c r="Q816" s="75"/>
      <c r="R816" s="75"/>
      <c r="S816" s="75"/>
      <c r="T816" s="75"/>
      <c r="U816" s="75"/>
      <c r="V816" s="75"/>
      <c r="W816" s="75"/>
      <c r="X816" s="75"/>
      <c r="Y816" s="75"/>
      <c r="Z816" s="75"/>
      <c r="AA816" s="75"/>
      <c r="AB816" s="75"/>
      <c r="AC816" s="75"/>
      <c r="AD816" s="75" t="str">
        <f>IF(SUM(Tabla1[[#This Row],[Primera Infancia]:[Adulto Mayor]])=0,"",SUM(Tabla1[[#This Row],[Primera Infancia]:[Adulto Mayor]]))</f>
        <v/>
      </c>
      <c r="AE816" s="75"/>
      <c r="AF816" s="75"/>
      <c r="AG816" s="10"/>
      <c r="AH816" s="10"/>
      <c r="AI816" s="88"/>
      <c r="AJ816" s="88"/>
      <c r="AK816" s="88"/>
      <c r="AL816" s="88"/>
      <c r="AM816" s="88"/>
      <c r="AN816" s="75"/>
      <c r="AO816" s="89"/>
      <c r="AP816" s="93"/>
      <c r="AQ816" s="84"/>
    </row>
    <row r="817" spans="2:43" ht="39.950000000000003" customHeight="1" thickTop="1" thickBot="1" x14ac:dyDescent="0.3">
      <c r="B817" s="78"/>
      <c r="C817" s="75"/>
      <c r="D817" s="75"/>
      <c r="E817" s="75"/>
      <c r="F817" s="10" t="str">
        <f>IF(Tabla1[[#This Row],[Nombre del Contrato]]="","",IF(VLOOKUP(Tabla1[[#This Row],[Nombre del Contrato]],Tabla3[],31,FALSE)="","#N/A",IFERROR(VLOOKUP(Tabla1[[#This Row],[Nombre del Contrato]],Tabla3[],31,FALSE),"#N/A")))</f>
        <v/>
      </c>
      <c r="G817" s="10" t="str">
        <f>IF(Tabla1[[#This Row],[Nombre del Contrato]]="","",IF(VLOOKUP(Tabla1[[#This Row],[Nombre del Contrato]],Tabla3[],20,FALSE)="","#N/A",IFERROR(VLOOKUP(Tabla1[[#This Row],[Nombre del Contrato]],Tabla3[],20,FALSE),"#N/A")))</f>
        <v/>
      </c>
      <c r="H817" s="47" t="str">
        <f>IF(Tabla1[[#This Row],[Nombre del Contrato]]="","",IF(VLOOKUP(Tabla1[[#This Row],[Nombre del Contrato]],Tabla3[],22,FALSE)="","#N/A",IFERROR(VLOOKUP(Tabla1[[#This Row],[Nombre del Contrato]],Tabla3[],22,FALSE),"#N/A")))</f>
        <v/>
      </c>
      <c r="I817" s="81"/>
      <c r="J817" s="81"/>
      <c r="K817" s="75"/>
      <c r="L817" s="10" t="str">
        <f>IF(Tabla1[[#This Row],[Nombre del Contrato]]="","",IF(VLOOKUP(Tabla1[[#This Row],[Nombre del Contrato]],Tabla3[],6,FALSE)="","#N/A",IFERROR(VLOOKUP(Tabla1[[#This Row],[Nombre del Contrato]],Tabla3[],6,FALSE),"#N/A")))</f>
        <v/>
      </c>
      <c r="M817" s="55" t="str">
        <f>IF(Tabla1[[#This Row],[Nombre del Contrato]]="","",IF(VLOOKUP(Tabla1[[#This Row],[Nombre del Contrato]],Tabla3[],19,FALSE)="","#N/A",IFERROR(VLOOKUP(Tabla1[[#This Row],[Nombre del Contrato]],Tabla3[],19,FALSE),"#N/A")))</f>
        <v/>
      </c>
      <c r="N817" s="75"/>
      <c r="O817" s="75"/>
      <c r="P817" s="75"/>
      <c r="Q817" s="75"/>
      <c r="R817" s="75"/>
      <c r="S817" s="75"/>
      <c r="T817" s="75"/>
      <c r="U817" s="75"/>
      <c r="V817" s="75"/>
      <c r="W817" s="75"/>
      <c r="X817" s="75"/>
      <c r="Y817" s="75"/>
      <c r="Z817" s="75"/>
      <c r="AA817" s="75"/>
      <c r="AB817" s="75"/>
      <c r="AC817" s="75"/>
      <c r="AD817" s="75" t="str">
        <f>IF(SUM(Tabla1[[#This Row],[Primera Infancia]:[Adulto Mayor]])=0,"",SUM(Tabla1[[#This Row],[Primera Infancia]:[Adulto Mayor]]))</f>
        <v/>
      </c>
      <c r="AE817" s="75"/>
      <c r="AF817" s="75"/>
      <c r="AG817" s="10"/>
      <c r="AH817" s="10"/>
      <c r="AI817" s="88"/>
      <c r="AJ817" s="88"/>
      <c r="AK817" s="88"/>
      <c r="AL817" s="88"/>
      <c r="AM817" s="88"/>
      <c r="AN817" s="75"/>
      <c r="AO817" s="89"/>
      <c r="AP817" s="93"/>
      <c r="AQ817" s="84"/>
    </row>
    <row r="818" spans="2:43" ht="39.950000000000003" customHeight="1" thickTop="1" thickBot="1" x14ac:dyDescent="0.3">
      <c r="B818" s="78"/>
      <c r="C818" s="75"/>
      <c r="D818" s="75"/>
      <c r="E818" s="75"/>
      <c r="F818" s="10" t="str">
        <f>IF(Tabla1[[#This Row],[Nombre del Contrato]]="","",IF(VLOOKUP(Tabla1[[#This Row],[Nombre del Contrato]],Tabla3[],31,FALSE)="","#N/A",IFERROR(VLOOKUP(Tabla1[[#This Row],[Nombre del Contrato]],Tabla3[],31,FALSE),"#N/A")))</f>
        <v/>
      </c>
      <c r="G818" s="10" t="str">
        <f>IF(Tabla1[[#This Row],[Nombre del Contrato]]="","",IF(VLOOKUP(Tabla1[[#This Row],[Nombre del Contrato]],Tabla3[],20,FALSE)="","#N/A",IFERROR(VLOOKUP(Tabla1[[#This Row],[Nombre del Contrato]],Tabla3[],20,FALSE),"#N/A")))</f>
        <v/>
      </c>
      <c r="H818" s="47" t="str">
        <f>IF(Tabla1[[#This Row],[Nombre del Contrato]]="","",IF(VLOOKUP(Tabla1[[#This Row],[Nombre del Contrato]],Tabla3[],22,FALSE)="","#N/A",IFERROR(VLOOKUP(Tabla1[[#This Row],[Nombre del Contrato]],Tabla3[],22,FALSE),"#N/A")))</f>
        <v/>
      </c>
      <c r="I818" s="81"/>
      <c r="J818" s="81"/>
      <c r="K818" s="75"/>
      <c r="L818" s="10" t="str">
        <f>IF(Tabla1[[#This Row],[Nombre del Contrato]]="","",IF(VLOOKUP(Tabla1[[#This Row],[Nombre del Contrato]],Tabla3[],6,FALSE)="","#N/A",IFERROR(VLOOKUP(Tabla1[[#This Row],[Nombre del Contrato]],Tabla3[],6,FALSE),"#N/A")))</f>
        <v/>
      </c>
      <c r="M818" s="55" t="str">
        <f>IF(Tabla1[[#This Row],[Nombre del Contrato]]="","",IF(VLOOKUP(Tabla1[[#This Row],[Nombre del Contrato]],Tabla3[],19,FALSE)="","#N/A",IFERROR(VLOOKUP(Tabla1[[#This Row],[Nombre del Contrato]],Tabla3[],19,FALSE),"#N/A")))</f>
        <v/>
      </c>
      <c r="N818" s="75"/>
      <c r="O818" s="75"/>
      <c r="P818" s="75"/>
      <c r="Q818" s="75"/>
      <c r="R818" s="75"/>
      <c r="S818" s="75"/>
      <c r="T818" s="75"/>
      <c r="U818" s="75"/>
      <c r="V818" s="75"/>
      <c r="W818" s="75"/>
      <c r="X818" s="75"/>
      <c r="Y818" s="75"/>
      <c r="Z818" s="75"/>
      <c r="AA818" s="75"/>
      <c r="AB818" s="75"/>
      <c r="AC818" s="75"/>
      <c r="AD818" s="75" t="str">
        <f>IF(SUM(Tabla1[[#This Row],[Primera Infancia]:[Adulto Mayor]])=0,"",SUM(Tabla1[[#This Row],[Primera Infancia]:[Adulto Mayor]]))</f>
        <v/>
      </c>
      <c r="AE818" s="75"/>
      <c r="AF818" s="75"/>
      <c r="AG818" s="10"/>
      <c r="AH818" s="10"/>
      <c r="AI818" s="88"/>
      <c r="AJ818" s="88"/>
      <c r="AK818" s="88"/>
      <c r="AL818" s="88"/>
      <c r="AM818" s="88"/>
      <c r="AN818" s="75"/>
      <c r="AO818" s="89"/>
      <c r="AP818" s="93"/>
      <c r="AQ818" s="84"/>
    </row>
    <row r="819" spans="2:43" ht="39.950000000000003" customHeight="1" thickTop="1" thickBot="1" x14ac:dyDescent="0.3">
      <c r="B819" s="78"/>
      <c r="C819" s="75"/>
      <c r="D819" s="75"/>
      <c r="E819" s="75"/>
      <c r="F819" s="10" t="str">
        <f>IF(Tabla1[[#This Row],[Nombre del Contrato]]="","",IF(VLOOKUP(Tabla1[[#This Row],[Nombre del Contrato]],Tabla3[],31,FALSE)="","#N/A",IFERROR(VLOOKUP(Tabla1[[#This Row],[Nombre del Contrato]],Tabla3[],31,FALSE),"#N/A")))</f>
        <v/>
      </c>
      <c r="G819" s="10" t="str">
        <f>IF(Tabla1[[#This Row],[Nombre del Contrato]]="","",IF(VLOOKUP(Tabla1[[#This Row],[Nombre del Contrato]],Tabla3[],20,FALSE)="","#N/A",IFERROR(VLOOKUP(Tabla1[[#This Row],[Nombre del Contrato]],Tabla3[],20,FALSE),"#N/A")))</f>
        <v/>
      </c>
      <c r="H819" s="47" t="str">
        <f>IF(Tabla1[[#This Row],[Nombre del Contrato]]="","",IF(VLOOKUP(Tabla1[[#This Row],[Nombre del Contrato]],Tabla3[],22,FALSE)="","#N/A",IFERROR(VLOOKUP(Tabla1[[#This Row],[Nombre del Contrato]],Tabla3[],22,FALSE),"#N/A")))</f>
        <v/>
      </c>
      <c r="I819" s="81"/>
      <c r="J819" s="81"/>
      <c r="K819" s="75"/>
      <c r="L819" s="10" t="str">
        <f>IF(Tabla1[[#This Row],[Nombre del Contrato]]="","",IF(VLOOKUP(Tabla1[[#This Row],[Nombre del Contrato]],Tabla3[],6,FALSE)="","#N/A",IFERROR(VLOOKUP(Tabla1[[#This Row],[Nombre del Contrato]],Tabla3[],6,FALSE),"#N/A")))</f>
        <v/>
      </c>
      <c r="M819" s="55" t="str">
        <f>IF(Tabla1[[#This Row],[Nombre del Contrato]]="","",IF(VLOOKUP(Tabla1[[#This Row],[Nombre del Contrato]],Tabla3[],19,FALSE)="","#N/A",IFERROR(VLOOKUP(Tabla1[[#This Row],[Nombre del Contrato]],Tabla3[],19,FALSE),"#N/A")))</f>
        <v/>
      </c>
      <c r="N819" s="75"/>
      <c r="O819" s="75"/>
      <c r="P819" s="75"/>
      <c r="Q819" s="75"/>
      <c r="R819" s="75"/>
      <c r="S819" s="75"/>
      <c r="T819" s="75"/>
      <c r="U819" s="75"/>
      <c r="V819" s="75"/>
      <c r="W819" s="75"/>
      <c r="X819" s="75"/>
      <c r="Y819" s="75"/>
      <c r="Z819" s="75"/>
      <c r="AA819" s="75"/>
      <c r="AB819" s="75"/>
      <c r="AC819" s="75"/>
      <c r="AD819" s="75" t="str">
        <f>IF(SUM(Tabla1[[#This Row],[Primera Infancia]:[Adulto Mayor]])=0,"",SUM(Tabla1[[#This Row],[Primera Infancia]:[Adulto Mayor]]))</f>
        <v/>
      </c>
      <c r="AE819" s="75"/>
      <c r="AF819" s="75"/>
      <c r="AG819" s="10"/>
      <c r="AH819" s="10"/>
      <c r="AI819" s="88"/>
      <c r="AJ819" s="88"/>
      <c r="AK819" s="88"/>
      <c r="AL819" s="88"/>
      <c r="AM819" s="88"/>
      <c r="AN819" s="75"/>
      <c r="AO819" s="89"/>
      <c r="AP819" s="93"/>
      <c r="AQ819" s="84"/>
    </row>
    <row r="820" spans="2:43" ht="39.950000000000003" customHeight="1" thickTop="1" thickBot="1" x14ac:dyDescent="0.3">
      <c r="B820" s="78"/>
      <c r="C820" s="75"/>
      <c r="D820" s="75"/>
      <c r="E820" s="75"/>
      <c r="F820" s="10" t="str">
        <f>IF(Tabla1[[#This Row],[Nombre del Contrato]]="","",IF(VLOOKUP(Tabla1[[#This Row],[Nombre del Contrato]],Tabla3[],31,FALSE)="","#N/A",IFERROR(VLOOKUP(Tabla1[[#This Row],[Nombre del Contrato]],Tabla3[],31,FALSE),"#N/A")))</f>
        <v/>
      </c>
      <c r="G820" s="10" t="str">
        <f>IF(Tabla1[[#This Row],[Nombre del Contrato]]="","",IF(VLOOKUP(Tabla1[[#This Row],[Nombre del Contrato]],Tabla3[],20,FALSE)="","#N/A",IFERROR(VLOOKUP(Tabla1[[#This Row],[Nombre del Contrato]],Tabla3[],20,FALSE),"#N/A")))</f>
        <v/>
      </c>
      <c r="H820" s="47" t="str">
        <f>IF(Tabla1[[#This Row],[Nombre del Contrato]]="","",IF(VLOOKUP(Tabla1[[#This Row],[Nombre del Contrato]],Tabla3[],22,FALSE)="","#N/A",IFERROR(VLOOKUP(Tabla1[[#This Row],[Nombre del Contrato]],Tabla3[],22,FALSE),"#N/A")))</f>
        <v/>
      </c>
      <c r="I820" s="81"/>
      <c r="J820" s="81"/>
      <c r="K820" s="75"/>
      <c r="L820" s="10" t="str">
        <f>IF(Tabla1[[#This Row],[Nombre del Contrato]]="","",IF(VLOOKUP(Tabla1[[#This Row],[Nombre del Contrato]],Tabla3[],6,FALSE)="","#N/A",IFERROR(VLOOKUP(Tabla1[[#This Row],[Nombre del Contrato]],Tabla3[],6,FALSE),"#N/A")))</f>
        <v/>
      </c>
      <c r="M820" s="55" t="str">
        <f>IF(Tabla1[[#This Row],[Nombre del Contrato]]="","",IF(VLOOKUP(Tabla1[[#This Row],[Nombre del Contrato]],Tabla3[],19,FALSE)="","#N/A",IFERROR(VLOOKUP(Tabla1[[#This Row],[Nombre del Contrato]],Tabla3[],19,FALSE),"#N/A")))</f>
        <v/>
      </c>
      <c r="N820" s="75"/>
      <c r="O820" s="75"/>
      <c r="P820" s="75"/>
      <c r="Q820" s="75"/>
      <c r="R820" s="75"/>
      <c r="S820" s="75"/>
      <c r="T820" s="75"/>
      <c r="U820" s="75"/>
      <c r="V820" s="75"/>
      <c r="W820" s="75"/>
      <c r="X820" s="75"/>
      <c r="Y820" s="75"/>
      <c r="Z820" s="75"/>
      <c r="AA820" s="75"/>
      <c r="AB820" s="75"/>
      <c r="AC820" s="75"/>
      <c r="AD820" s="75" t="str">
        <f>IF(SUM(Tabla1[[#This Row],[Primera Infancia]:[Adulto Mayor]])=0,"",SUM(Tabla1[[#This Row],[Primera Infancia]:[Adulto Mayor]]))</f>
        <v/>
      </c>
      <c r="AE820" s="75"/>
      <c r="AF820" s="75"/>
      <c r="AG820" s="10"/>
      <c r="AH820" s="10"/>
      <c r="AI820" s="88"/>
      <c r="AJ820" s="88"/>
      <c r="AK820" s="88"/>
      <c r="AL820" s="88"/>
      <c r="AM820" s="88"/>
      <c r="AN820" s="75"/>
      <c r="AO820" s="89"/>
      <c r="AP820" s="93"/>
      <c r="AQ820" s="84"/>
    </row>
    <row r="821" spans="2:43" ht="39.950000000000003" customHeight="1" thickTop="1" thickBot="1" x14ac:dyDescent="0.3">
      <c r="B821" s="78"/>
      <c r="C821" s="75"/>
      <c r="D821" s="75"/>
      <c r="E821" s="75"/>
      <c r="F821" s="10" t="str">
        <f>IF(Tabla1[[#This Row],[Nombre del Contrato]]="","",IF(VLOOKUP(Tabla1[[#This Row],[Nombre del Contrato]],Tabla3[],31,FALSE)="","#N/A",IFERROR(VLOOKUP(Tabla1[[#This Row],[Nombre del Contrato]],Tabla3[],31,FALSE),"#N/A")))</f>
        <v/>
      </c>
      <c r="G821" s="10" t="str">
        <f>IF(Tabla1[[#This Row],[Nombre del Contrato]]="","",IF(VLOOKUP(Tabla1[[#This Row],[Nombre del Contrato]],Tabla3[],20,FALSE)="","#N/A",IFERROR(VLOOKUP(Tabla1[[#This Row],[Nombre del Contrato]],Tabla3[],20,FALSE),"#N/A")))</f>
        <v/>
      </c>
      <c r="H821" s="47" t="str">
        <f>IF(Tabla1[[#This Row],[Nombre del Contrato]]="","",IF(VLOOKUP(Tabla1[[#This Row],[Nombre del Contrato]],Tabla3[],22,FALSE)="","#N/A",IFERROR(VLOOKUP(Tabla1[[#This Row],[Nombre del Contrato]],Tabla3[],22,FALSE),"#N/A")))</f>
        <v/>
      </c>
      <c r="I821" s="81"/>
      <c r="J821" s="81"/>
      <c r="K821" s="75"/>
      <c r="L821" s="10" t="str">
        <f>IF(Tabla1[[#This Row],[Nombre del Contrato]]="","",IF(VLOOKUP(Tabla1[[#This Row],[Nombre del Contrato]],Tabla3[],6,FALSE)="","#N/A",IFERROR(VLOOKUP(Tabla1[[#This Row],[Nombre del Contrato]],Tabla3[],6,FALSE),"#N/A")))</f>
        <v/>
      </c>
      <c r="M821" s="55" t="str">
        <f>IF(Tabla1[[#This Row],[Nombre del Contrato]]="","",IF(VLOOKUP(Tabla1[[#This Row],[Nombre del Contrato]],Tabla3[],19,FALSE)="","#N/A",IFERROR(VLOOKUP(Tabla1[[#This Row],[Nombre del Contrato]],Tabla3[],19,FALSE),"#N/A")))</f>
        <v/>
      </c>
      <c r="N821" s="75"/>
      <c r="O821" s="75"/>
      <c r="P821" s="75"/>
      <c r="Q821" s="75"/>
      <c r="R821" s="75"/>
      <c r="S821" s="75"/>
      <c r="T821" s="75"/>
      <c r="U821" s="75"/>
      <c r="V821" s="75"/>
      <c r="W821" s="75"/>
      <c r="X821" s="75"/>
      <c r="Y821" s="75"/>
      <c r="Z821" s="75"/>
      <c r="AA821" s="75"/>
      <c r="AB821" s="75"/>
      <c r="AC821" s="75"/>
      <c r="AD821" s="75" t="str">
        <f>IF(SUM(Tabla1[[#This Row],[Primera Infancia]:[Adulto Mayor]])=0,"",SUM(Tabla1[[#This Row],[Primera Infancia]:[Adulto Mayor]]))</f>
        <v/>
      </c>
      <c r="AE821" s="75"/>
      <c r="AF821" s="75"/>
      <c r="AG821" s="10"/>
      <c r="AH821" s="10"/>
      <c r="AI821" s="88"/>
      <c r="AJ821" s="88"/>
      <c r="AK821" s="88"/>
      <c r="AL821" s="88"/>
      <c r="AM821" s="88"/>
      <c r="AN821" s="75"/>
      <c r="AO821" s="89"/>
      <c r="AP821" s="93"/>
      <c r="AQ821" s="84"/>
    </row>
    <row r="822" spans="2:43" ht="39.950000000000003" customHeight="1" thickTop="1" thickBot="1" x14ac:dyDescent="0.3">
      <c r="B822" s="78"/>
      <c r="C822" s="75"/>
      <c r="D822" s="75"/>
      <c r="E822" s="75"/>
      <c r="F822" s="10" t="str">
        <f>IF(Tabla1[[#This Row],[Nombre del Contrato]]="","",IF(VLOOKUP(Tabla1[[#This Row],[Nombre del Contrato]],Tabla3[],31,FALSE)="","#N/A",IFERROR(VLOOKUP(Tabla1[[#This Row],[Nombre del Contrato]],Tabla3[],31,FALSE),"#N/A")))</f>
        <v/>
      </c>
      <c r="G822" s="10" t="str">
        <f>IF(Tabla1[[#This Row],[Nombre del Contrato]]="","",IF(VLOOKUP(Tabla1[[#This Row],[Nombre del Contrato]],Tabla3[],20,FALSE)="","#N/A",IFERROR(VLOOKUP(Tabla1[[#This Row],[Nombre del Contrato]],Tabla3[],20,FALSE),"#N/A")))</f>
        <v/>
      </c>
      <c r="H822" s="47" t="str">
        <f>IF(Tabla1[[#This Row],[Nombre del Contrato]]="","",IF(VLOOKUP(Tabla1[[#This Row],[Nombre del Contrato]],Tabla3[],22,FALSE)="","#N/A",IFERROR(VLOOKUP(Tabla1[[#This Row],[Nombre del Contrato]],Tabla3[],22,FALSE),"#N/A")))</f>
        <v/>
      </c>
      <c r="I822" s="81"/>
      <c r="J822" s="81"/>
      <c r="K822" s="75"/>
      <c r="L822" s="10" t="str">
        <f>IF(Tabla1[[#This Row],[Nombre del Contrato]]="","",IF(VLOOKUP(Tabla1[[#This Row],[Nombre del Contrato]],Tabla3[],6,FALSE)="","#N/A",IFERROR(VLOOKUP(Tabla1[[#This Row],[Nombre del Contrato]],Tabla3[],6,FALSE),"#N/A")))</f>
        <v/>
      </c>
      <c r="M822" s="55" t="str">
        <f>IF(Tabla1[[#This Row],[Nombre del Contrato]]="","",IF(VLOOKUP(Tabla1[[#This Row],[Nombre del Contrato]],Tabla3[],19,FALSE)="","#N/A",IFERROR(VLOOKUP(Tabla1[[#This Row],[Nombre del Contrato]],Tabla3[],19,FALSE),"#N/A")))</f>
        <v/>
      </c>
      <c r="N822" s="75"/>
      <c r="O822" s="75"/>
      <c r="P822" s="75"/>
      <c r="Q822" s="75"/>
      <c r="R822" s="75"/>
      <c r="S822" s="75"/>
      <c r="T822" s="75"/>
      <c r="U822" s="75"/>
      <c r="V822" s="75"/>
      <c r="W822" s="75"/>
      <c r="X822" s="75"/>
      <c r="Y822" s="75"/>
      <c r="Z822" s="75"/>
      <c r="AA822" s="75"/>
      <c r="AB822" s="75"/>
      <c r="AC822" s="75"/>
      <c r="AD822" s="75" t="str">
        <f>IF(SUM(Tabla1[[#This Row],[Primera Infancia]:[Adulto Mayor]])=0,"",SUM(Tabla1[[#This Row],[Primera Infancia]:[Adulto Mayor]]))</f>
        <v/>
      </c>
      <c r="AE822" s="75"/>
      <c r="AF822" s="75"/>
      <c r="AG822" s="10"/>
      <c r="AH822" s="10"/>
      <c r="AI822" s="88"/>
      <c r="AJ822" s="88"/>
      <c r="AK822" s="88"/>
      <c r="AL822" s="88"/>
      <c r="AM822" s="88"/>
      <c r="AN822" s="75"/>
      <c r="AO822" s="89"/>
      <c r="AP822" s="93"/>
      <c r="AQ822" s="84"/>
    </row>
    <row r="823" spans="2:43" ht="39.950000000000003" customHeight="1" thickTop="1" thickBot="1" x14ac:dyDescent="0.3">
      <c r="B823" s="78"/>
      <c r="C823" s="75"/>
      <c r="D823" s="75"/>
      <c r="E823" s="75"/>
      <c r="F823" s="10" t="str">
        <f>IF(Tabla1[[#This Row],[Nombre del Contrato]]="","",IF(VLOOKUP(Tabla1[[#This Row],[Nombre del Contrato]],Tabla3[],31,FALSE)="","#N/A",IFERROR(VLOOKUP(Tabla1[[#This Row],[Nombre del Contrato]],Tabla3[],31,FALSE),"#N/A")))</f>
        <v/>
      </c>
      <c r="G823" s="10" t="str">
        <f>IF(Tabla1[[#This Row],[Nombre del Contrato]]="","",IF(VLOOKUP(Tabla1[[#This Row],[Nombre del Contrato]],Tabla3[],20,FALSE)="","#N/A",IFERROR(VLOOKUP(Tabla1[[#This Row],[Nombre del Contrato]],Tabla3[],20,FALSE),"#N/A")))</f>
        <v/>
      </c>
      <c r="H823" s="47" t="str">
        <f>IF(Tabla1[[#This Row],[Nombre del Contrato]]="","",IF(VLOOKUP(Tabla1[[#This Row],[Nombre del Contrato]],Tabla3[],22,FALSE)="","#N/A",IFERROR(VLOOKUP(Tabla1[[#This Row],[Nombre del Contrato]],Tabla3[],22,FALSE),"#N/A")))</f>
        <v/>
      </c>
      <c r="I823" s="81"/>
      <c r="J823" s="81"/>
      <c r="K823" s="75"/>
      <c r="L823" s="10" t="str">
        <f>IF(Tabla1[[#This Row],[Nombre del Contrato]]="","",IF(VLOOKUP(Tabla1[[#This Row],[Nombre del Contrato]],Tabla3[],6,FALSE)="","#N/A",IFERROR(VLOOKUP(Tabla1[[#This Row],[Nombre del Contrato]],Tabla3[],6,FALSE),"#N/A")))</f>
        <v/>
      </c>
      <c r="M823" s="55" t="str">
        <f>IF(Tabla1[[#This Row],[Nombre del Contrato]]="","",IF(VLOOKUP(Tabla1[[#This Row],[Nombre del Contrato]],Tabla3[],19,FALSE)="","#N/A",IFERROR(VLOOKUP(Tabla1[[#This Row],[Nombre del Contrato]],Tabla3[],19,FALSE),"#N/A")))</f>
        <v/>
      </c>
      <c r="N823" s="75"/>
      <c r="O823" s="75"/>
      <c r="P823" s="75"/>
      <c r="Q823" s="75"/>
      <c r="R823" s="75"/>
      <c r="S823" s="75"/>
      <c r="T823" s="75"/>
      <c r="U823" s="75"/>
      <c r="V823" s="75"/>
      <c r="W823" s="75"/>
      <c r="X823" s="75"/>
      <c r="Y823" s="75"/>
      <c r="Z823" s="75"/>
      <c r="AA823" s="75"/>
      <c r="AB823" s="75"/>
      <c r="AC823" s="75"/>
      <c r="AD823" s="75" t="str">
        <f>IF(SUM(Tabla1[[#This Row],[Primera Infancia]:[Adulto Mayor]])=0,"",SUM(Tabla1[[#This Row],[Primera Infancia]:[Adulto Mayor]]))</f>
        <v/>
      </c>
      <c r="AE823" s="75"/>
      <c r="AF823" s="75"/>
      <c r="AG823" s="10"/>
      <c r="AH823" s="10"/>
      <c r="AI823" s="88"/>
      <c r="AJ823" s="88"/>
      <c r="AK823" s="88"/>
      <c r="AL823" s="88"/>
      <c r="AM823" s="88"/>
      <c r="AN823" s="75"/>
      <c r="AO823" s="89"/>
      <c r="AP823" s="93"/>
      <c r="AQ823" s="84"/>
    </row>
    <row r="824" spans="2:43" ht="39.950000000000003" customHeight="1" thickTop="1" thickBot="1" x14ac:dyDescent="0.3">
      <c r="B824" s="78"/>
      <c r="C824" s="75"/>
      <c r="D824" s="75"/>
      <c r="E824" s="75"/>
      <c r="F824" s="10" t="str">
        <f>IF(Tabla1[[#This Row],[Nombre del Contrato]]="","",IF(VLOOKUP(Tabla1[[#This Row],[Nombre del Contrato]],Tabla3[],31,FALSE)="","#N/A",IFERROR(VLOOKUP(Tabla1[[#This Row],[Nombre del Contrato]],Tabla3[],31,FALSE),"#N/A")))</f>
        <v/>
      </c>
      <c r="G824" s="10" t="str">
        <f>IF(Tabla1[[#This Row],[Nombre del Contrato]]="","",IF(VLOOKUP(Tabla1[[#This Row],[Nombre del Contrato]],Tabla3[],20,FALSE)="","#N/A",IFERROR(VLOOKUP(Tabla1[[#This Row],[Nombre del Contrato]],Tabla3[],20,FALSE),"#N/A")))</f>
        <v/>
      </c>
      <c r="H824" s="47" t="str">
        <f>IF(Tabla1[[#This Row],[Nombre del Contrato]]="","",IF(VLOOKUP(Tabla1[[#This Row],[Nombre del Contrato]],Tabla3[],22,FALSE)="","#N/A",IFERROR(VLOOKUP(Tabla1[[#This Row],[Nombre del Contrato]],Tabla3[],22,FALSE),"#N/A")))</f>
        <v/>
      </c>
      <c r="I824" s="81"/>
      <c r="J824" s="81"/>
      <c r="K824" s="75"/>
      <c r="L824" s="10" t="str">
        <f>IF(Tabla1[[#This Row],[Nombre del Contrato]]="","",IF(VLOOKUP(Tabla1[[#This Row],[Nombre del Contrato]],Tabla3[],6,FALSE)="","#N/A",IFERROR(VLOOKUP(Tabla1[[#This Row],[Nombre del Contrato]],Tabla3[],6,FALSE),"#N/A")))</f>
        <v/>
      </c>
      <c r="M824" s="55" t="str">
        <f>IF(Tabla1[[#This Row],[Nombre del Contrato]]="","",IF(VLOOKUP(Tabla1[[#This Row],[Nombre del Contrato]],Tabla3[],19,FALSE)="","#N/A",IFERROR(VLOOKUP(Tabla1[[#This Row],[Nombre del Contrato]],Tabla3[],19,FALSE),"#N/A")))</f>
        <v/>
      </c>
      <c r="N824" s="75"/>
      <c r="O824" s="75"/>
      <c r="P824" s="75"/>
      <c r="Q824" s="75"/>
      <c r="R824" s="75"/>
      <c r="S824" s="75"/>
      <c r="T824" s="75"/>
      <c r="U824" s="75"/>
      <c r="V824" s="75"/>
      <c r="W824" s="75"/>
      <c r="X824" s="75"/>
      <c r="Y824" s="75"/>
      <c r="Z824" s="75"/>
      <c r="AA824" s="75"/>
      <c r="AB824" s="75"/>
      <c r="AC824" s="75"/>
      <c r="AD824" s="75" t="str">
        <f>IF(SUM(Tabla1[[#This Row],[Primera Infancia]:[Adulto Mayor]])=0,"",SUM(Tabla1[[#This Row],[Primera Infancia]:[Adulto Mayor]]))</f>
        <v/>
      </c>
      <c r="AE824" s="75"/>
      <c r="AF824" s="75"/>
      <c r="AG824" s="10"/>
      <c r="AH824" s="10"/>
      <c r="AI824" s="88"/>
      <c r="AJ824" s="88"/>
      <c r="AK824" s="88"/>
      <c r="AL824" s="88"/>
      <c r="AM824" s="88"/>
      <c r="AN824" s="75"/>
      <c r="AO824" s="89"/>
      <c r="AP824" s="93"/>
      <c r="AQ824" s="84"/>
    </row>
    <row r="825" spans="2:43" ht="39.950000000000003" customHeight="1" thickTop="1" thickBot="1" x14ac:dyDescent="0.3">
      <c r="B825" s="78"/>
      <c r="C825" s="75"/>
      <c r="D825" s="75"/>
      <c r="E825" s="75"/>
      <c r="F825" s="10" t="str">
        <f>IF(Tabla1[[#This Row],[Nombre del Contrato]]="","",IF(VLOOKUP(Tabla1[[#This Row],[Nombre del Contrato]],Tabla3[],31,FALSE)="","#N/A",IFERROR(VLOOKUP(Tabla1[[#This Row],[Nombre del Contrato]],Tabla3[],31,FALSE),"#N/A")))</f>
        <v/>
      </c>
      <c r="G825" s="10" t="str">
        <f>IF(Tabla1[[#This Row],[Nombre del Contrato]]="","",IF(VLOOKUP(Tabla1[[#This Row],[Nombre del Contrato]],Tabla3[],20,FALSE)="","#N/A",IFERROR(VLOOKUP(Tabla1[[#This Row],[Nombre del Contrato]],Tabla3[],20,FALSE),"#N/A")))</f>
        <v/>
      </c>
      <c r="H825" s="47" t="str">
        <f>IF(Tabla1[[#This Row],[Nombre del Contrato]]="","",IF(VLOOKUP(Tabla1[[#This Row],[Nombre del Contrato]],Tabla3[],22,FALSE)="","#N/A",IFERROR(VLOOKUP(Tabla1[[#This Row],[Nombre del Contrato]],Tabla3[],22,FALSE),"#N/A")))</f>
        <v/>
      </c>
      <c r="I825" s="81"/>
      <c r="J825" s="81"/>
      <c r="K825" s="75"/>
      <c r="L825" s="10" t="str">
        <f>IF(Tabla1[[#This Row],[Nombre del Contrato]]="","",IF(VLOOKUP(Tabla1[[#This Row],[Nombre del Contrato]],Tabla3[],6,FALSE)="","#N/A",IFERROR(VLOOKUP(Tabla1[[#This Row],[Nombre del Contrato]],Tabla3[],6,FALSE),"#N/A")))</f>
        <v/>
      </c>
      <c r="M825" s="55" t="str">
        <f>IF(Tabla1[[#This Row],[Nombre del Contrato]]="","",IF(VLOOKUP(Tabla1[[#This Row],[Nombre del Contrato]],Tabla3[],19,FALSE)="","#N/A",IFERROR(VLOOKUP(Tabla1[[#This Row],[Nombre del Contrato]],Tabla3[],19,FALSE),"#N/A")))</f>
        <v/>
      </c>
      <c r="N825" s="75"/>
      <c r="O825" s="75"/>
      <c r="P825" s="75"/>
      <c r="Q825" s="75"/>
      <c r="R825" s="75"/>
      <c r="S825" s="75"/>
      <c r="T825" s="75"/>
      <c r="U825" s="75"/>
      <c r="V825" s="75"/>
      <c r="W825" s="75"/>
      <c r="X825" s="75"/>
      <c r="Y825" s="75"/>
      <c r="Z825" s="75"/>
      <c r="AA825" s="75"/>
      <c r="AB825" s="75"/>
      <c r="AC825" s="75"/>
      <c r="AD825" s="75" t="str">
        <f>IF(SUM(Tabla1[[#This Row],[Primera Infancia]:[Adulto Mayor]])=0,"",SUM(Tabla1[[#This Row],[Primera Infancia]:[Adulto Mayor]]))</f>
        <v/>
      </c>
      <c r="AE825" s="75"/>
      <c r="AF825" s="75"/>
      <c r="AG825" s="10"/>
      <c r="AH825" s="10"/>
      <c r="AI825" s="88"/>
      <c r="AJ825" s="88"/>
      <c r="AK825" s="88"/>
      <c r="AL825" s="88"/>
      <c r="AM825" s="88"/>
      <c r="AN825" s="75"/>
      <c r="AO825" s="89"/>
      <c r="AP825" s="93"/>
      <c r="AQ825" s="84"/>
    </row>
    <row r="826" spans="2:43" ht="39.950000000000003" customHeight="1" thickTop="1" thickBot="1" x14ac:dyDescent="0.3">
      <c r="B826" s="78"/>
      <c r="C826" s="75"/>
      <c r="D826" s="75"/>
      <c r="E826" s="75"/>
      <c r="F826" s="10" t="str">
        <f>IF(Tabla1[[#This Row],[Nombre del Contrato]]="","",IF(VLOOKUP(Tabla1[[#This Row],[Nombre del Contrato]],Tabla3[],31,FALSE)="","#N/A",IFERROR(VLOOKUP(Tabla1[[#This Row],[Nombre del Contrato]],Tabla3[],31,FALSE),"#N/A")))</f>
        <v/>
      </c>
      <c r="G826" s="10" t="str">
        <f>IF(Tabla1[[#This Row],[Nombre del Contrato]]="","",IF(VLOOKUP(Tabla1[[#This Row],[Nombre del Contrato]],Tabla3[],20,FALSE)="","#N/A",IFERROR(VLOOKUP(Tabla1[[#This Row],[Nombre del Contrato]],Tabla3[],20,FALSE),"#N/A")))</f>
        <v/>
      </c>
      <c r="H826" s="47" t="str">
        <f>IF(Tabla1[[#This Row],[Nombre del Contrato]]="","",IF(VLOOKUP(Tabla1[[#This Row],[Nombre del Contrato]],Tabla3[],22,FALSE)="","#N/A",IFERROR(VLOOKUP(Tabla1[[#This Row],[Nombre del Contrato]],Tabla3[],22,FALSE),"#N/A")))</f>
        <v/>
      </c>
      <c r="I826" s="81"/>
      <c r="J826" s="81"/>
      <c r="K826" s="75"/>
      <c r="L826" s="10" t="str">
        <f>IF(Tabla1[[#This Row],[Nombre del Contrato]]="","",IF(VLOOKUP(Tabla1[[#This Row],[Nombre del Contrato]],Tabla3[],6,FALSE)="","#N/A",IFERROR(VLOOKUP(Tabla1[[#This Row],[Nombre del Contrato]],Tabla3[],6,FALSE),"#N/A")))</f>
        <v/>
      </c>
      <c r="M826" s="55" t="str">
        <f>IF(Tabla1[[#This Row],[Nombre del Contrato]]="","",IF(VLOOKUP(Tabla1[[#This Row],[Nombre del Contrato]],Tabla3[],19,FALSE)="","#N/A",IFERROR(VLOOKUP(Tabla1[[#This Row],[Nombre del Contrato]],Tabla3[],19,FALSE),"#N/A")))</f>
        <v/>
      </c>
      <c r="N826" s="75"/>
      <c r="O826" s="75"/>
      <c r="P826" s="75"/>
      <c r="Q826" s="75"/>
      <c r="R826" s="75"/>
      <c r="S826" s="75"/>
      <c r="T826" s="75"/>
      <c r="U826" s="75"/>
      <c r="V826" s="75"/>
      <c r="W826" s="75"/>
      <c r="X826" s="75"/>
      <c r="Y826" s="75"/>
      <c r="Z826" s="75"/>
      <c r="AA826" s="75"/>
      <c r="AB826" s="75"/>
      <c r="AC826" s="75"/>
      <c r="AD826" s="75" t="str">
        <f>IF(SUM(Tabla1[[#This Row],[Primera Infancia]:[Adulto Mayor]])=0,"",SUM(Tabla1[[#This Row],[Primera Infancia]:[Adulto Mayor]]))</f>
        <v/>
      </c>
      <c r="AE826" s="75"/>
      <c r="AF826" s="75"/>
      <c r="AG826" s="10"/>
      <c r="AH826" s="10"/>
      <c r="AI826" s="88"/>
      <c r="AJ826" s="88"/>
      <c r="AK826" s="88"/>
      <c r="AL826" s="88"/>
      <c r="AM826" s="88"/>
      <c r="AN826" s="75"/>
      <c r="AO826" s="89"/>
      <c r="AP826" s="93"/>
      <c r="AQ826" s="84"/>
    </row>
    <row r="827" spans="2:43" ht="39.950000000000003" customHeight="1" thickTop="1" thickBot="1" x14ac:dyDescent="0.3">
      <c r="B827" s="78"/>
      <c r="C827" s="75"/>
      <c r="D827" s="75"/>
      <c r="E827" s="75"/>
      <c r="F827" s="10" t="str">
        <f>IF(Tabla1[[#This Row],[Nombre del Contrato]]="","",IF(VLOOKUP(Tabla1[[#This Row],[Nombre del Contrato]],Tabla3[],31,FALSE)="","#N/A",IFERROR(VLOOKUP(Tabla1[[#This Row],[Nombre del Contrato]],Tabla3[],31,FALSE),"#N/A")))</f>
        <v/>
      </c>
      <c r="G827" s="10" t="str">
        <f>IF(Tabla1[[#This Row],[Nombre del Contrato]]="","",IF(VLOOKUP(Tabla1[[#This Row],[Nombre del Contrato]],Tabla3[],20,FALSE)="","#N/A",IFERROR(VLOOKUP(Tabla1[[#This Row],[Nombre del Contrato]],Tabla3[],20,FALSE),"#N/A")))</f>
        <v/>
      </c>
      <c r="H827" s="47" t="str">
        <f>IF(Tabla1[[#This Row],[Nombre del Contrato]]="","",IF(VLOOKUP(Tabla1[[#This Row],[Nombre del Contrato]],Tabla3[],22,FALSE)="","#N/A",IFERROR(VLOOKUP(Tabla1[[#This Row],[Nombre del Contrato]],Tabla3[],22,FALSE),"#N/A")))</f>
        <v/>
      </c>
      <c r="I827" s="81"/>
      <c r="J827" s="81"/>
      <c r="K827" s="75"/>
      <c r="L827" s="10" t="str">
        <f>IF(Tabla1[[#This Row],[Nombre del Contrato]]="","",IF(VLOOKUP(Tabla1[[#This Row],[Nombre del Contrato]],Tabla3[],6,FALSE)="","#N/A",IFERROR(VLOOKUP(Tabla1[[#This Row],[Nombre del Contrato]],Tabla3[],6,FALSE),"#N/A")))</f>
        <v/>
      </c>
      <c r="M827" s="55" t="str">
        <f>IF(Tabla1[[#This Row],[Nombre del Contrato]]="","",IF(VLOOKUP(Tabla1[[#This Row],[Nombre del Contrato]],Tabla3[],19,FALSE)="","#N/A",IFERROR(VLOOKUP(Tabla1[[#This Row],[Nombre del Contrato]],Tabla3[],19,FALSE),"#N/A")))</f>
        <v/>
      </c>
      <c r="N827" s="75"/>
      <c r="O827" s="75"/>
      <c r="P827" s="75"/>
      <c r="Q827" s="75"/>
      <c r="R827" s="75"/>
      <c r="S827" s="75"/>
      <c r="T827" s="75"/>
      <c r="U827" s="75"/>
      <c r="V827" s="75"/>
      <c r="W827" s="75"/>
      <c r="X827" s="75"/>
      <c r="Y827" s="75"/>
      <c r="Z827" s="75"/>
      <c r="AA827" s="75"/>
      <c r="AB827" s="75"/>
      <c r="AC827" s="75"/>
      <c r="AD827" s="75" t="str">
        <f>IF(SUM(Tabla1[[#This Row],[Primera Infancia]:[Adulto Mayor]])=0,"",SUM(Tabla1[[#This Row],[Primera Infancia]:[Adulto Mayor]]))</f>
        <v/>
      </c>
      <c r="AE827" s="75"/>
      <c r="AF827" s="75"/>
      <c r="AG827" s="10"/>
      <c r="AH827" s="10"/>
      <c r="AI827" s="88"/>
      <c r="AJ827" s="88"/>
      <c r="AK827" s="88"/>
      <c r="AL827" s="88"/>
      <c r="AM827" s="88"/>
      <c r="AN827" s="75"/>
      <c r="AO827" s="89"/>
      <c r="AP827" s="93"/>
      <c r="AQ827" s="84"/>
    </row>
    <row r="828" spans="2:43" ht="39.950000000000003" customHeight="1" thickTop="1" thickBot="1" x14ac:dyDescent="0.3">
      <c r="B828" s="78"/>
      <c r="C828" s="75"/>
      <c r="D828" s="75"/>
      <c r="E828" s="75"/>
      <c r="F828" s="10" t="str">
        <f>IF(Tabla1[[#This Row],[Nombre del Contrato]]="","",IF(VLOOKUP(Tabla1[[#This Row],[Nombre del Contrato]],Tabla3[],31,FALSE)="","#N/A",IFERROR(VLOOKUP(Tabla1[[#This Row],[Nombre del Contrato]],Tabla3[],31,FALSE),"#N/A")))</f>
        <v/>
      </c>
      <c r="G828" s="10" t="str">
        <f>IF(Tabla1[[#This Row],[Nombre del Contrato]]="","",IF(VLOOKUP(Tabla1[[#This Row],[Nombre del Contrato]],Tabla3[],20,FALSE)="","#N/A",IFERROR(VLOOKUP(Tabla1[[#This Row],[Nombre del Contrato]],Tabla3[],20,FALSE),"#N/A")))</f>
        <v/>
      </c>
      <c r="H828" s="47" t="str">
        <f>IF(Tabla1[[#This Row],[Nombre del Contrato]]="","",IF(VLOOKUP(Tabla1[[#This Row],[Nombre del Contrato]],Tabla3[],22,FALSE)="","#N/A",IFERROR(VLOOKUP(Tabla1[[#This Row],[Nombre del Contrato]],Tabla3[],22,FALSE),"#N/A")))</f>
        <v/>
      </c>
      <c r="I828" s="81"/>
      <c r="J828" s="81"/>
      <c r="K828" s="75"/>
      <c r="L828" s="10" t="str">
        <f>IF(Tabla1[[#This Row],[Nombre del Contrato]]="","",IF(VLOOKUP(Tabla1[[#This Row],[Nombre del Contrato]],Tabla3[],6,FALSE)="","#N/A",IFERROR(VLOOKUP(Tabla1[[#This Row],[Nombre del Contrato]],Tabla3[],6,FALSE),"#N/A")))</f>
        <v/>
      </c>
      <c r="M828" s="55" t="str">
        <f>IF(Tabla1[[#This Row],[Nombre del Contrato]]="","",IF(VLOOKUP(Tabla1[[#This Row],[Nombre del Contrato]],Tabla3[],19,FALSE)="","#N/A",IFERROR(VLOOKUP(Tabla1[[#This Row],[Nombre del Contrato]],Tabla3[],19,FALSE),"#N/A")))</f>
        <v/>
      </c>
      <c r="N828" s="75"/>
      <c r="O828" s="75"/>
      <c r="P828" s="75"/>
      <c r="Q828" s="75"/>
      <c r="R828" s="75"/>
      <c r="S828" s="75"/>
      <c r="T828" s="75"/>
      <c r="U828" s="75"/>
      <c r="V828" s="75"/>
      <c r="W828" s="75"/>
      <c r="X828" s="75"/>
      <c r="Y828" s="75"/>
      <c r="Z828" s="75"/>
      <c r="AA828" s="75"/>
      <c r="AB828" s="75"/>
      <c r="AC828" s="75"/>
      <c r="AD828" s="75" t="str">
        <f>IF(SUM(Tabla1[[#This Row],[Primera Infancia]:[Adulto Mayor]])=0,"",SUM(Tabla1[[#This Row],[Primera Infancia]:[Adulto Mayor]]))</f>
        <v/>
      </c>
      <c r="AE828" s="75"/>
      <c r="AF828" s="75"/>
      <c r="AG828" s="10"/>
      <c r="AH828" s="10"/>
      <c r="AI828" s="88"/>
      <c r="AJ828" s="88"/>
      <c r="AK828" s="88"/>
      <c r="AL828" s="88"/>
      <c r="AM828" s="88"/>
      <c r="AN828" s="75"/>
      <c r="AO828" s="89"/>
      <c r="AP828" s="93"/>
      <c r="AQ828" s="84"/>
    </row>
    <row r="829" spans="2:43" ht="39.950000000000003" customHeight="1" thickTop="1" thickBot="1" x14ac:dyDescent="0.3">
      <c r="B829" s="78"/>
      <c r="C829" s="75"/>
      <c r="D829" s="75"/>
      <c r="E829" s="75"/>
      <c r="F829" s="10" t="str">
        <f>IF(Tabla1[[#This Row],[Nombre del Contrato]]="","",IF(VLOOKUP(Tabla1[[#This Row],[Nombre del Contrato]],Tabla3[],31,FALSE)="","#N/A",IFERROR(VLOOKUP(Tabla1[[#This Row],[Nombre del Contrato]],Tabla3[],31,FALSE),"#N/A")))</f>
        <v/>
      </c>
      <c r="G829" s="10" t="str">
        <f>IF(Tabla1[[#This Row],[Nombre del Contrato]]="","",IF(VLOOKUP(Tabla1[[#This Row],[Nombre del Contrato]],Tabla3[],20,FALSE)="","#N/A",IFERROR(VLOOKUP(Tabla1[[#This Row],[Nombre del Contrato]],Tabla3[],20,FALSE),"#N/A")))</f>
        <v/>
      </c>
      <c r="H829" s="47" t="str">
        <f>IF(Tabla1[[#This Row],[Nombre del Contrato]]="","",IF(VLOOKUP(Tabla1[[#This Row],[Nombre del Contrato]],Tabla3[],22,FALSE)="","#N/A",IFERROR(VLOOKUP(Tabla1[[#This Row],[Nombre del Contrato]],Tabla3[],22,FALSE),"#N/A")))</f>
        <v/>
      </c>
      <c r="I829" s="81"/>
      <c r="J829" s="81"/>
      <c r="K829" s="75"/>
      <c r="L829" s="10" t="str">
        <f>IF(Tabla1[[#This Row],[Nombre del Contrato]]="","",IF(VLOOKUP(Tabla1[[#This Row],[Nombre del Contrato]],Tabla3[],6,FALSE)="","#N/A",IFERROR(VLOOKUP(Tabla1[[#This Row],[Nombre del Contrato]],Tabla3[],6,FALSE),"#N/A")))</f>
        <v/>
      </c>
      <c r="M829" s="55" t="str">
        <f>IF(Tabla1[[#This Row],[Nombre del Contrato]]="","",IF(VLOOKUP(Tabla1[[#This Row],[Nombre del Contrato]],Tabla3[],19,FALSE)="","#N/A",IFERROR(VLOOKUP(Tabla1[[#This Row],[Nombre del Contrato]],Tabla3[],19,FALSE),"#N/A")))</f>
        <v/>
      </c>
      <c r="N829" s="75"/>
      <c r="O829" s="75"/>
      <c r="P829" s="75"/>
      <c r="Q829" s="75"/>
      <c r="R829" s="75"/>
      <c r="S829" s="75"/>
      <c r="T829" s="75"/>
      <c r="U829" s="75"/>
      <c r="V829" s="75"/>
      <c r="W829" s="75"/>
      <c r="X829" s="75"/>
      <c r="Y829" s="75"/>
      <c r="Z829" s="75"/>
      <c r="AA829" s="75"/>
      <c r="AB829" s="75"/>
      <c r="AC829" s="75"/>
      <c r="AD829" s="75" t="str">
        <f>IF(SUM(Tabla1[[#This Row],[Primera Infancia]:[Adulto Mayor]])=0,"",SUM(Tabla1[[#This Row],[Primera Infancia]:[Adulto Mayor]]))</f>
        <v/>
      </c>
      <c r="AE829" s="75"/>
      <c r="AF829" s="75"/>
      <c r="AG829" s="10"/>
      <c r="AH829" s="10"/>
      <c r="AI829" s="88"/>
      <c r="AJ829" s="88"/>
      <c r="AK829" s="88"/>
      <c r="AL829" s="88"/>
      <c r="AM829" s="88"/>
      <c r="AN829" s="75"/>
      <c r="AO829" s="89"/>
      <c r="AP829" s="93"/>
      <c r="AQ829" s="84"/>
    </row>
    <row r="830" spans="2:43" ht="39.950000000000003" customHeight="1" thickTop="1" thickBot="1" x14ac:dyDescent="0.3">
      <c r="B830" s="78"/>
      <c r="C830" s="75"/>
      <c r="D830" s="75"/>
      <c r="E830" s="75"/>
      <c r="F830" s="10" t="str">
        <f>IF(Tabla1[[#This Row],[Nombre del Contrato]]="","",IF(VLOOKUP(Tabla1[[#This Row],[Nombre del Contrato]],Tabla3[],31,FALSE)="","#N/A",IFERROR(VLOOKUP(Tabla1[[#This Row],[Nombre del Contrato]],Tabla3[],31,FALSE),"#N/A")))</f>
        <v/>
      </c>
      <c r="G830" s="10" t="str">
        <f>IF(Tabla1[[#This Row],[Nombre del Contrato]]="","",IF(VLOOKUP(Tabla1[[#This Row],[Nombre del Contrato]],Tabla3[],20,FALSE)="","#N/A",IFERROR(VLOOKUP(Tabla1[[#This Row],[Nombre del Contrato]],Tabla3[],20,FALSE),"#N/A")))</f>
        <v/>
      </c>
      <c r="H830" s="47" t="str">
        <f>IF(Tabla1[[#This Row],[Nombre del Contrato]]="","",IF(VLOOKUP(Tabla1[[#This Row],[Nombre del Contrato]],Tabla3[],22,FALSE)="","#N/A",IFERROR(VLOOKUP(Tabla1[[#This Row],[Nombre del Contrato]],Tabla3[],22,FALSE),"#N/A")))</f>
        <v/>
      </c>
      <c r="I830" s="81"/>
      <c r="J830" s="81"/>
      <c r="K830" s="75"/>
      <c r="L830" s="10" t="str">
        <f>IF(Tabla1[[#This Row],[Nombre del Contrato]]="","",IF(VLOOKUP(Tabla1[[#This Row],[Nombre del Contrato]],Tabla3[],6,FALSE)="","#N/A",IFERROR(VLOOKUP(Tabla1[[#This Row],[Nombre del Contrato]],Tabla3[],6,FALSE),"#N/A")))</f>
        <v/>
      </c>
      <c r="M830" s="55" t="str">
        <f>IF(Tabla1[[#This Row],[Nombre del Contrato]]="","",IF(VLOOKUP(Tabla1[[#This Row],[Nombre del Contrato]],Tabla3[],19,FALSE)="","#N/A",IFERROR(VLOOKUP(Tabla1[[#This Row],[Nombre del Contrato]],Tabla3[],19,FALSE),"#N/A")))</f>
        <v/>
      </c>
      <c r="N830" s="75"/>
      <c r="O830" s="75"/>
      <c r="P830" s="75"/>
      <c r="Q830" s="75"/>
      <c r="R830" s="75"/>
      <c r="S830" s="75"/>
      <c r="T830" s="75"/>
      <c r="U830" s="75"/>
      <c r="V830" s="75"/>
      <c r="W830" s="75"/>
      <c r="X830" s="75"/>
      <c r="Y830" s="75"/>
      <c r="Z830" s="75"/>
      <c r="AA830" s="75"/>
      <c r="AB830" s="75"/>
      <c r="AC830" s="75"/>
      <c r="AD830" s="75" t="str">
        <f>IF(SUM(Tabla1[[#This Row],[Primera Infancia]:[Adulto Mayor]])=0,"",SUM(Tabla1[[#This Row],[Primera Infancia]:[Adulto Mayor]]))</f>
        <v/>
      </c>
      <c r="AE830" s="75"/>
      <c r="AF830" s="75"/>
      <c r="AG830" s="10"/>
      <c r="AH830" s="10"/>
      <c r="AI830" s="88"/>
      <c r="AJ830" s="88"/>
      <c r="AK830" s="88"/>
      <c r="AL830" s="88"/>
      <c r="AM830" s="88"/>
      <c r="AN830" s="75"/>
      <c r="AO830" s="89"/>
      <c r="AP830" s="93"/>
      <c r="AQ830" s="84"/>
    </row>
    <row r="831" spans="2:43" ht="39.950000000000003" customHeight="1" thickTop="1" thickBot="1" x14ac:dyDescent="0.3">
      <c r="B831" s="78"/>
      <c r="C831" s="75"/>
      <c r="D831" s="75"/>
      <c r="E831" s="75"/>
      <c r="F831" s="10" t="str">
        <f>IF(Tabla1[[#This Row],[Nombre del Contrato]]="","",IF(VLOOKUP(Tabla1[[#This Row],[Nombre del Contrato]],Tabla3[],31,FALSE)="","#N/A",IFERROR(VLOOKUP(Tabla1[[#This Row],[Nombre del Contrato]],Tabla3[],31,FALSE),"#N/A")))</f>
        <v/>
      </c>
      <c r="G831" s="10" t="str">
        <f>IF(Tabla1[[#This Row],[Nombre del Contrato]]="","",IF(VLOOKUP(Tabla1[[#This Row],[Nombre del Contrato]],Tabla3[],20,FALSE)="","#N/A",IFERROR(VLOOKUP(Tabla1[[#This Row],[Nombre del Contrato]],Tabla3[],20,FALSE),"#N/A")))</f>
        <v/>
      </c>
      <c r="H831" s="47" t="str">
        <f>IF(Tabla1[[#This Row],[Nombre del Contrato]]="","",IF(VLOOKUP(Tabla1[[#This Row],[Nombre del Contrato]],Tabla3[],22,FALSE)="","#N/A",IFERROR(VLOOKUP(Tabla1[[#This Row],[Nombre del Contrato]],Tabla3[],22,FALSE),"#N/A")))</f>
        <v/>
      </c>
      <c r="I831" s="81"/>
      <c r="J831" s="81"/>
      <c r="K831" s="75"/>
      <c r="L831" s="10" t="str">
        <f>IF(Tabla1[[#This Row],[Nombre del Contrato]]="","",IF(VLOOKUP(Tabla1[[#This Row],[Nombre del Contrato]],Tabla3[],6,FALSE)="","#N/A",IFERROR(VLOOKUP(Tabla1[[#This Row],[Nombre del Contrato]],Tabla3[],6,FALSE),"#N/A")))</f>
        <v/>
      </c>
      <c r="M831" s="55" t="str">
        <f>IF(Tabla1[[#This Row],[Nombre del Contrato]]="","",IF(VLOOKUP(Tabla1[[#This Row],[Nombre del Contrato]],Tabla3[],19,FALSE)="","#N/A",IFERROR(VLOOKUP(Tabla1[[#This Row],[Nombre del Contrato]],Tabla3[],19,FALSE),"#N/A")))</f>
        <v/>
      </c>
      <c r="N831" s="75"/>
      <c r="O831" s="75"/>
      <c r="P831" s="75"/>
      <c r="Q831" s="75"/>
      <c r="R831" s="75"/>
      <c r="S831" s="75"/>
      <c r="T831" s="75"/>
      <c r="U831" s="75"/>
      <c r="V831" s="75"/>
      <c r="W831" s="75"/>
      <c r="X831" s="75"/>
      <c r="Y831" s="75"/>
      <c r="Z831" s="75"/>
      <c r="AA831" s="75"/>
      <c r="AB831" s="75"/>
      <c r="AC831" s="75"/>
      <c r="AD831" s="75" t="str">
        <f>IF(SUM(Tabla1[[#This Row],[Primera Infancia]:[Adulto Mayor]])=0,"",SUM(Tabla1[[#This Row],[Primera Infancia]:[Adulto Mayor]]))</f>
        <v/>
      </c>
      <c r="AE831" s="75"/>
      <c r="AF831" s="75"/>
      <c r="AG831" s="10"/>
      <c r="AH831" s="10"/>
      <c r="AI831" s="88"/>
      <c r="AJ831" s="88"/>
      <c r="AK831" s="88"/>
      <c r="AL831" s="88"/>
      <c r="AM831" s="88"/>
      <c r="AN831" s="75"/>
      <c r="AO831" s="89"/>
      <c r="AP831" s="93"/>
      <c r="AQ831" s="84"/>
    </row>
    <row r="832" spans="2:43" ht="39.950000000000003" customHeight="1" thickTop="1" thickBot="1" x14ac:dyDescent="0.3">
      <c r="B832" s="78"/>
      <c r="C832" s="75"/>
      <c r="D832" s="75"/>
      <c r="E832" s="75"/>
      <c r="F832" s="10" t="str">
        <f>IF(Tabla1[[#This Row],[Nombre del Contrato]]="","",IF(VLOOKUP(Tabla1[[#This Row],[Nombre del Contrato]],Tabla3[],31,FALSE)="","#N/A",IFERROR(VLOOKUP(Tabla1[[#This Row],[Nombre del Contrato]],Tabla3[],31,FALSE),"#N/A")))</f>
        <v/>
      </c>
      <c r="G832" s="10" t="str">
        <f>IF(Tabla1[[#This Row],[Nombre del Contrato]]="","",IF(VLOOKUP(Tabla1[[#This Row],[Nombre del Contrato]],Tabla3[],20,FALSE)="","#N/A",IFERROR(VLOOKUP(Tabla1[[#This Row],[Nombre del Contrato]],Tabla3[],20,FALSE),"#N/A")))</f>
        <v/>
      </c>
      <c r="H832" s="47" t="str">
        <f>IF(Tabla1[[#This Row],[Nombre del Contrato]]="","",IF(VLOOKUP(Tabla1[[#This Row],[Nombre del Contrato]],Tabla3[],22,FALSE)="","#N/A",IFERROR(VLOOKUP(Tabla1[[#This Row],[Nombre del Contrato]],Tabla3[],22,FALSE),"#N/A")))</f>
        <v/>
      </c>
      <c r="I832" s="81"/>
      <c r="J832" s="81"/>
      <c r="K832" s="75"/>
      <c r="L832" s="10" t="str">
        <f>IF(Tabla1[[#This Row],[Nombre del Contrato]]="","",IF(VLOOKUP(Tabla1[[#This Row],[Nombre del Contrato]],Tabla3[],6,FALSE)="","#N/A",IFERROR(VLOOKUP(Tabla1[[#This Row],[Nombre del Contrato]],Tabla3[],6,FALSE),"#N/A")))</f>
        <v/>
      </c>
      <c r="M832" s="55" t="str">
        <f>IF(Tabla1[[#This Row],[Nombre del Contrato]]="","",IF(VLOOKUP(Tabla1[[#This Row],[Nombre del Contrato]],Tabla3[],19,FALSE)="","#N/A",IFERROR(VLOOKUP(Tabla1[[#This Row],[Nombre del Contrato]],Tabla3[],19,FALSE),"#N/A")))</f>
        <v/>
      </c>
      <c r="N832" s="75"/>
      <c r="O832" s="75"/>
      <c r="P832" s="75"/>
      <c r="Q832" s="75"/>
      <c r="R832" s="75"/>
      <c r="S832" s="75"/>
      <c r="T832" s="75"/>
      <c r="U832" s="75"/>
      <c r="V832" s="75"/>
      <c r="W832" s="75"/>
      <c r="X832" s="75"/>
      <c r="Y832" s="75"/>
      <c r="Z832" s="75"/>
      <c r="AA832" s="75"/>
      <c r="AB832" s="75"/>
      <c r="AC832" s="75"/>
      <c r="AD832" s="75" t="str">
        <f>IF(SUM(Tabla1[[#This Row],[Primera Infancia]:[Adulto Mayor]])=0,"",SUM(Tabla1[[#This Row],[Primera Infancia]:[Adulto Mayor]]))</f>
        <v/>
      </c>
      <c r="AE832" s="75"/>
      <c r="AF832" s="75"/>
      <c r="AG832" s="10"/>
      <c r="AH832" s="10"/>
      <c r="AI832" s="88"/>
      <c r="AJ832" s="88"/>
      <c r="AK832" s="88"/>
      <c r="AL832" s="88"/>
      <c r="AM832" s="88"/>
      <c r="AN832" s="75"/>
      <c r="AO832" s="89"/>
      <c r="AP832" s="93"/>
      <c r="AQ832" s="84"/>
    </row>
    <row r="833" spans="2:43" ht="39.950000000000003" customHeight="1" thickTop="1" thickBot="1" x14ac:dyDescent="0.3">
      <c r="B833" s="78"/>
      <c r="C833" s="75"/>
      <c r="D833" s="75"/>
      <c r="E833" s="75"/>
      <c r="F833" s="10" t="str">
        <f>IF(Tabla1[[#This Row],[Nombre del Contrato]]="","",IF(VLOOKUP(Tabla1[[#This Row],[Nombre del Contrato]],Tabla3[],31,FALSE)="","#N/A",IFERROR(VLOOKUP(Tabla1[[#This Row],[Nombre del Contrato]],Tabla3[],31,FALSE),"#N/A")))</f>
        <v/>
      </c>
      <c r="G833" s="10" t="str">
        <f>IF(Tabla1[[#This Row],[Nombre del Contrato]]="","",IF(VLOOKUP(Tabla1[[#This Row],[Nombre del Contrato]],Tabla3[],20,FALSE)="","#N/A",IFERROR(VLOOKUP(Tabla1[[#This Row],[Nombre del Contrato]],Tabla3[],20,FALSE),"#N/A")))</f>
        <v/>
      </c>
      <c r="H833" s="47" t="str">
        <f>IF(Tabla1[[#This Row],[Nombre del Contrato]]="","",IF(VLOOKUP(Tabla1[[#This Row],[Nombre del Contrato]],Tabla3[],22,FALSE)="","#N/A",IFERROR(VLOOKUP(Tabla1[[#This Row],[Nombre del Contrato]],Tabla3[],22,FALSE),"#N/A")))</f>
        <v/>
      </c>
      <c r="I833" s="81"/>
      <c r="J833" s="81"/>
      <c r="K833" s="75"/>
      <c r="L833" s="10" t="str">
        <f>IF(Tabla1[[#This Row],[Nombre del Contrato]]="","",IF(VLOOKUP(Tabla1[[#This Row],[Nombre del Contrato]],Tabla3[],6,FALSE)="","#N/A",IFERROR(VLOOKUP(Tabla1[[#This Row],[Nombre del Contrato]],Tabla3[],6,FALSE),"#N/A")))</f>
        <v/>
      </c>
      <c r="M833" s="55" t="str">
        <f>IF(Tabla1[[#This Row],[Nombre del Contrato]]="","",IF(VLOOKUP(Tabla1[[#This Row],[Nombre del Contrato]],Tabla3[],19,FALSE)="","#N/A",IFERROR(VLOOKUP(Tabla1[[#This Row],[Nombre del Contrato]],Tabla3[],19,FALSE),"#N/A")))</f>
        <v/>
      </c>
      <c r="N833" s="75"/>
      <c r="O833" s="75"/>
      <c r="P833" s="75"/>
      <c r="Q833" s="75"/>
      <c r="R833" s="75"/>
      <c r="S833" s="75"/>
      <c r="T833" s="75"/>
      <c r="U833" s="75"/>
      <c r="V833" s="75"/>
      <c r="W833" s="75"/>
      <c r="X833" s="75"/>
      <c r="Y833" s="75"/>
      <c r="Z833" s="75"/>
      <c r="AA833" s="75"/>
      <c r="AB833" s="75"/>
      <c r="AC833" s="75"/>
      <c r="AD833" s="75" t="str">
        <f>IF(SUM(Tabla1[[#This Row],[Primera Infancia]:[Adulto Mayor]])=0,"",SUM(Tabla1[[#This Row],[Primera Infancia]:[Adulto Mayor]]))</f>
        <v/>
      </c>
      <c r="AE833" s="75"/>
      <c r="AF833" s="75"/>
      <c r="AG833" s="10"/>
      <c r="AH833" s="10"/>
      <c r="AI833" s="88"/>
      <c r="AJ833" s="88"/>
      <c r="AK833" s="88"/>
      <c r="AL833" s="88"/>
      <c r="AM833" s="88"/>
      <c r="AN833" s="75"/>
      <c r="AO833" s="89"/>
      <c r="AP833" s="93"/>
      <c r="AQ833" s="84"/>
    </row>
    <row r="834" spans="2:43" ht="39.950000000000003" customHeight="1" thickTop="1" thickBot="1" x14ac:dyDescent="0.3">
      <c r="B834" s="78"/>
      <c r="C834" s="75"/>
      <c r="D834" s="75"/>
      <c r="E834" s="75"/>
      <c r="F834" s="10" t="str">
        <f>IF(Tabla1[[#This Row],[Nombre del Contrato]]="","",IF(VLOOKUP(Tabla1[[#This Row],[Nombre del Contrato]],Tabla3[],31,FALSE)="","#N/A",IFERROR(VLOOKUP(Tabla1[[#This Row],[Nombre del Contrato]],Tabla3[],31,FALSE),"#N/A")))</f>
        <v/>
      </c>
      <c r="G834" s="10" t="str">
        <f>IF(Tabla1[[#This Row],[Nombre del Contrato]]="","",IF(VLOOKUP(Tabla1[[#This Row],[Nombre del Contrato]],Tabla3[],20,FALSE)="","#N/A",IFERROR(VLOOKUP(Tabla1[[#This Row],[Nombre del Contrato]],Tabla3[],20,FALSE),"#N/A")))</f>
        <v/>
      </c>
      <c r="H834" s="47" t="str">
        <f>IF(Tabla1[[#This Row],[Nombre del Contrato]]="","",IF(VLOOKUP(Tabla1[[#This Row],[Nombre del Contrato]],Tabla3[],22,FALSE)="","#N/A",IFERROR(VLOOKUP(Tabla1[[#This Row],[Nombre del Contrato]],Tabla3[],22,FALSE),"#N/A")))</f>
        <v/>
      </c>
      <c r="I834" s="81"/>
      <c r="J834" s="81"/>
      <c r="K834" s="75"/>
      <c r="L834" s="10" t="str">
        <f>IF(Tabla1[[#This Row],[Nombre del Contrato]]="","",IF(VLOOKUP(Tabla1[[#This Row],[Nombre del Contrato]],Tabla3[],6,FALSE)="","#N/A",IFERROR(VLOOKUP(Tabla1[[#This Row],[Nombre del Contrato]],Tabla3[],6,FALSE),"#N/A")))</f>
        <v/>
      </c>
      <c r="M834" s="55" t="str">
        <f>IF(Tabla1[[#This Row],[Nombre del Contrato]]="","",IF(VLOOKUP(Tabla1[[#This Row],[Nombre del Contrato]],Tabla3[],19,FALSE)="","#N/A",IFERROR(VLOOKUP(Tabla1[[#This Row],[Nombre del Contrato]],Tabla3[],19,FALSE),"#N/A")))</f>
        <v/>
      </c>
      <c r="N834" s="75"/>
      <c r="O834" s="75"/>
      <c r="P834" s="75"/>
      <c r="Q834" s="75"/>
      <c r="R834" s="75"/>
      <c r="S834" s="75"/>
      <c r="T834" s="75"/>
      <c r="U834" s="75"/>
      <c r="V834" s="75"/>
      <c r="W834" s="75"/>
      <c r="X834" s="75"/>
      <c r="Y834" s="75"/>
      <c r="Z834" s="75"/>
      <c r="AA834" s="75"/>
      <c r="AB834" s="75"/>
      <c r="AC834" s="75"/>
      <c r="AD834" s="75" t="str">
        <f>IF(SUM(Tabla1[[#This Row],[Primera Infancia]:[Adulto Mayor]])=0,"",SUM(Tabla1[[#This Row],[Primera Infancia]:[Adulto Mayor]]))</f>
        <v/>
      </c>
      <c r="AE834" s="75"/>
      <c r="AF834" s="75"/>
      <c r="AG834" s="10"/>
      <c r="AH834" s="10"/>
      <c r="AI834" s="88"/>
      <c r="AJ834" s="88"/>
      <c r="AK834" s="88"/>
      <c r="AL834" s="88"/>
      <c r="AM834" s="88"/>
      <c r="AN834" s="75"/>
      <c r="AO834" s="89"/>
      <c r="AP834" s="93"/>
      <c r="AQ834" s="84"/>
    </row>
    <row r="835" spans="2:43" ht="39.950000000000003" customHeight="1" thickTop="1" thickBot="1" x14ac:dyDescent="0.3">
      <c r="B835" s="78"/>
      <c r="C835" s="75"/>
      <c r="D835" s="75"/>
      <c r="E835" s="75"/>
      <c r="F835" s="10" t="str">
        <f>IF(Tabla1[[#This Row],[Nombre del Contrato]]="","",IF(VLOOKUP(Tabla1[[#This Row],[Nombre del Contrato]],Tabla3[],31,FALSE)="","#N/A",IFERROR(VLOOKUP(Tabla1[[#This Row],[Nombre del Contrato]],Tabla3[],31,FALSE),"#N/A")))</f>
        <v/>
      </c>
      <c r="G835" s="10" t="str">
        <f>IF(Tabla1[[#This Row],[Nombre del Contrato]]="","",IF(VLOOKUP(Tabla1[[#This Row],[Nombre del Contrato]],Tabla3[],20,FALSE)="","#N/A",IFERROR(VLOOKUP(Tabla1[[#This Row],[Nombre del Contrato]],Tabla3[],20,FALSE),"#N/A")))</f>
        <v/>
      </c>
      <c r="H835" s="47" t="str">
        <f>IF(Tabla1[[#This Row],[Nombre del Contrato]]="","",IF(VLOOKUP(Tabla1[[#This Row],[Nombre del Contrato]],Tabla3[],22,FALSE)="","#N/A",IFERROR(VLOOKUP(Tabla1[[#This Row],[Nombre del Contrato]],Tabla3[],22,FALSE),"#N/A")))</f>
        <v/>
      </c>
      <c r="I835" s="81"/>
      <c r="J835" s="81"/>
      <c r="K835" s="75"/>
      <c r="L835" s="10" t="str">
        <f>IF(Tabla1[[#This Row],[Nombre del Contrato]]="","",IF(VLOOKUP(Tabla1[[#This Row],[Nombre del Contrato]],Tabla3[],6,FALSE)="","#N/A",IFERROR(VLOOKUP(Tabla1[[#This Row],[Nombre del Contrato]],Tabla3[],6,FALSE),"#N/A")))</f>
        <v/>
      </c>
      <c r="M835" s="55" t="str">
        <f>IF(Tabla1[[#This Row],[Nombre del Contrato]]="","",IF(VLOOKUP(Tabla1[[#This Row],[Nombre del Contrato]],Tabla3[],19,FALSE)="","#N/A",IFERROR(VLOOKUP(Tabla1[[#This Row],[Nombre del Contrato]],Tabla3[],19,FALSE),"#N/A")))</f>
        <v/>
      </c>
      <c r="N835" s="75"/>
      <c r="O835" s="75"/>
      <c r="P835" s="75"/>
      <c r="Q835" s="75"/>
      <c r="R835" s="75"/>
      <c r="S835" s="75"/>
      <c r="T835" s="75"/>
      <c r="U835" s="75"/>
      <c r="V835" s="75"/>
      <c r="W835" s="75"/>
      <c r="X835" s="75"/>
      <c r="Y835" s="75"/>
      <c r="Z835" s="75"/>
      <c r="AA835" s="75"/>
      <c r="AB835" s="75"/>
      <c r="AC835" s="75"/>
      <c r="AD835" s="75" t="str">
        <f>IF(SUM(Tabla1[[#This Row],[Primera Infancia]:[Adulto Mayor]])=0,"",SUM(Tabla1[[#This Row],[Primera Infancia]:[Adulto Mayor]]))</f>
        <v/>
      </c>
      <c r="AE835" s="75"/>
      <c r="AF835" s="75"/>
      <c r="AG835" s="10"/>
      <c r="AH835" s="10"/>
      <c r="AI835" s="88"/>
      <c r="AJ835" s="88"/>
      <c r="AK835" s="88"/>
      <c r="AL835" s="88"/>
      <c r="AM835" s="88"/>
      <c r="AN835" s="75"/>
      <c r="AO835" s="89"/>
      <c r="AP835" s="93"/>
      <c r="AQ835" s="84"/>
    </row>
    <row r="836" spans="2:43" ht="39.950000000000003" customHeight="1" thickTop="1" thickBot="1" x14ac:dyDescent="0.3">
      <c r="B836" s="78"/>
      <c r="C836" s="75"/>
      <c r="D836" s="75"/>
      <c r="E836" s="75"/>
      <c r="F836" s="10" t="str">
        <f>IF(Tabla1[[#This Row],[Nombre del Contrato]]="","",IF(VLOOKUP(Tabla1[[#This Row],[Nombre del Contrato]],Tabla3[],31,FALSE)="","#N/A",IFERROR(VLOOKUP(Tabla1[[#This Row],[Nombre del Contrato]],Tabla3[],31,FALSE),"#N/A")))</f>
        <v/>
      </c>
      <c r="G836" s="10" t="str">
        <f>IF(Tabla1[[#This Row],[Nombre del Contrato]]="","",IF(VLOOKUP(Tabla1[[#This Row],[Nombre del Contrato]],Tabla3[],20,FALSE)="","#N/A",IFERROR(VLOOKUP(Tabla1[[#This Row],[Nombre del Contrato]],Tabla3[],20,FALSE),"#N/A")))</f>
        <v/>
      </c>
      <c r="H836" s="47" t="str">
        <f>IF(Tabla1[[#This Row],[Nombre del Contrato]]="","",IF(VLOOKUP(Tabla1[[#This Row],[Nombre del Contrato]],Tabla3[],22,FALSE)="","#N/A",IFERROR(VLOOKUP(Tabla1[[#This Row],[Nombre del Contrato]],Tabla3[],22,FALSE),"#N/A")))</f>
        <v/>
      </c>
      <c r="I836" s="81"/>
      <c r="J836" s="81"/>
      <c r="K836" s="75"/>
      <c r="L836" s="10" t="str">
        <f>IF(Tabla1[[#This Row],[Nombre del Contrato]]="","",IF(VLOOKUP(Tabla1[[#This Row],[Nombre del Contrato]],Tabla3[],6,FALSE)="","#N/A",IFERROR(VLOOKUP(Tabla1[[#This Row],[Nombre del Contrato]],Tabla3[],6,FALSE),"#N/A")))</f>
        <v/>
      </c>
      <c r="M836" s="55" t="str">
        <f>IF(Tabla1[[#This Row],[Nombre del Contrato]]="","",IF(VLOOKUP(Tabla1[[#This Row],[Nombre del Contrato]],Tabla3[],19,FALSE)="","#N/A",IFERROR(VLOOKUP(Tabla1[[#This Row],[Nombre del Contrato]],Tabla3[],19,FALSE),"#N/A")))</f>
        <v/>
      </c>
      <c r="N836" s="75"/>
      <c r="O836" s="75"/>
      <c r="P836" s="75"/>
      <c r="Q836" s="75"/>
      <c r="R836" s="75"/>
      <c r="S836" s="75"/>
      <c r="T836" s="75"/>
      <c r="U836" s="75"/>
      <c r="V836" s="75"/>
      <c r="W836" s="75"/>
      <c r="X836" s="75"/>
      <c r="Y836" s="75"/>
      <c r="Z836" s="75"/>
      <c r="AA836" s="75"/>
      <c r="AB836" s="75"/>
      <c r="AC836" s="75"/>
      <c r="AD836" s="75" t="str">
        <f>IF(SUM(Tabla1[[#This Row],[Primera Infancia]:[Adulto Mayor]])=0,"",SUM(Tabla1[[#This Row],[Primera Infancia]:[Adulto Mayor]]))</f>
        <v/>
      </c>
      <c r="AE836" s="75"/>
      <c r="AF836" s="75"/>
      <c r="AG836" s="10"/>
      <c r="AH836" s="10"/>
      <c r="AI836" s="88"/>
      <c r="AJ836" s="88"/>
      <c r="AK836" s="88"/>
      <c r="AL836" s="88"/>
      <c r="AM836" s="88"/>
      <c r="AN836" s="75"/>
      <c r="AO836" s="89"/>
      <c r="AP836" s="93"/>
      <c r="AQ836" s="84"/>
    </row>
    <row r="837" spans="2:43" ht="39.950000000000003" customHeight="1" thickTop="1" thickBot="1" x14ac:dyDescent="0.3">
      <c r="B837" s="78"/>
      <c r="C837" s="75"/>
      <c r="D837" s="75"/>
      <c r="E837" s="75"/>
      <c r="F837" s="10" t="str">
        <f>IF(Tabla1[[#This Row],[Nombre del Contrato]]="","",IF(VLOOKUP(Tabla1[[#This Row],[Nombre del Contrato]],Tabla3[],31,FALSE)="","#N/A",IFERROR(VLOOKUP(Tabla1[[#This Row],[Nombre del Contrato]],Tabla3[],31,FALSE),"#N/A")))</f>
        <v/>
      </c>
      <c r="G837" s="10" t="str">
        <f>IF(Tabla1[[#This Row],[Nombre del Contrato]]="","",IF(VLOOKUP(Tabla1[[#This Row],[Nombre del Contrato]],Tabla3[],20,FALSE)="","#N/A",IFERROR(VLOOKUP(Tabla1[[#This Row],[Nombre del Contrato]],Tabla3[],20,FALSE),"#N/A")))</f>
        <v/>
      </c>
      <c r="H837" s="47" t="str">
        <f>IF(Tabla1[[#This Row],[Nombre del Contrato]]="","",IF(VLOOKUP(Tabla1[[#This Row],[Nombre del Contrato]],Tabla3[],22,FALSE)="","#N/A",IFERROR(VLOOKUP(Tabla1[[#This Row],[Nombre del Contrato]],Tabla3[],22,FALSE),"#N/A")))</f>
        <v/>
      </c>
      <c r="I837" s="81"/>
      <c r="J837" s="81"/>
      <c r="K837" s="75"/>
      <c r="L837" s="10" t="str">
        <f>IF(Tabla1[[#This Row],[Nombre del Contrato]]="","",IF(VLOOKUP(Tabla1[[#This Row],[Nombre del Contrato]],Tabla3[],6,FALSE)="","#N/A",IFERROR(VLOOKUP(Tabla1[[#This Row],[Nombre del Contrato]],Tabla3[],6,FALSE),"#N/A")))</f>
        <v/>
      </c>
      <c r="M837" s="55" t="str">
        <f>IF(Tabla1[[#This Row],[Nombre del Contrato]]="","",IF(VLOOKUP(Tabla1[[#This Row],[Nombre del Contrato]],Tabla3[],19,FALSE)="","#N/A",IFERROR(VLOOKUP(Tabla1[[#This Row],[Nombre del Contrato]],Tabla3[],19,FALSE),"#N/A")))</f>
        <v/>
      </c>
      <c r="N837" s="75"/>
      <c r="O837" s="75"/>
      <c r="P837" s="75"/>
      <c r="Q837" s="75"/>
      <c r="R837" s="75"/>
      <c r="S837" s="75"/>
      <c r="T837" s="75"/>
      <c r="U837" s="75"/>
      <c r="V837" s="75"/>
      <c r="W837" s="75"/>
      <c r="X837" s="75"/>
      <c r="Y837" s="75"/>
      <c r="Z837" s="75"/>
      <c r="AA837" s="75"/>
      <c r="AB837" s="75"/>
      <c r="AC837" s="75"/>
      <c r="AD837" s="75" t="str">
        <f>IF(SUM(Tabla1[[#This Row],[Primera Infancia]:[Adulto Mayor]])=0,"",SUM(Tabla1[[#This Row],[Primera Infancia]:[Adulto Mayor]]))</f>
        <v/>
      </c>
      <c r="AE837" s="75"/>
      <c r="AF837" s="75"/>
      <c r="AG837" s="10"/>
      <c r="AH837" s="10"/>
      <c r="AI837" s="88"/>
      <c r="AJ837" s="88"/>
      <c r="AK837" s="88"/>
      <c r="AL837" s="88"/>
      <c r="AM837" s="88"/>
      <c r="AN837" s="75"/>
      <c r="AO837" s="89"/>
      <c r="AP837" s="93"/>
      <c r="AQ837" s="84"/>
    </row>
    <row r="838" spans="2:43" ht="39.950000000000003" customHeight="1" thickTop="1" thickBot="1" x14ac:dyDescent="0.3">
      <c r="B838" s="78"/>
      <c r="C838" s="75"/>
      <c r="D838" s="75"/>
      <c r="E838" s="75"/>
      <c r="F838" s="10" t="str">
        <f>IF(Tabla1[[#This Row],[Nombre del Contrato]]="","",IF(VLOOKUP(Tabla1[[#This Row],[Nombre del Contrato]],Tabla3[],31,FALSE)="","#N/A",IFERROR(VLOOKUP(Tabla1[[#This Row],[Nombre del Contrato]],Tabla3[],31,FALSE),"#N/A")))</f>
        <v/>
      </c>
      <c r="G838" s="10" t="str">
        <f>IF(Tabla1[[#This Row],[Nombre del Contrato]]="","",IF(VLOOKUP(Tabla1[[#This Row],[Nombre del Contrato]],Tabla3[],20,FALSE)="","#N/A",IFERROR(VLOOKUP(Tabla1[[#This Row],[Nombre del Contrato]],Tabla3[],20,FALSE),"#N/A")))</f>
        <v/>
      </c>
      <c r="H838" s="47" t="str">
        <f>IF(Tabla1[[#This Row],[Nombre del Contrato]]="","",IF(VLOOKUP(Tabla1[[#This Row],[Nombre del Contrato]],Tabla3[],22,FALSE)="","#N/A",IFERROR(VLOOKUP(Tabla1[[#This Row],[Nombre del Contrato]],Tabla3[],22,FALSE),"#N/A")))</f>
        <v/>
      </c>
      <c r="I838" s="81"/>
      <c r="J838" s="81"/>
      <c r="K838" s="75"/>
      <c r="L838" s="10" t="str">
        <f>IF(Tabla1[[#This Row],[Nombre del Contrato]]="","",IF(VLOOKUP(Tabla1[[#This Row],[Nombre del Contrato]],Tabla3[],6,FALSE)="","#N/A",IFERROR(VLOOKUP(Tabla1[[#This Row],[Nombre del Contrato]],Tabla3[],6,FALSE),"#N/A")))</f>
        <v/>
      </c>
      <c r="M838" s="55" t="str">
        <f>IF(Tabla1[[#This Row],[Nombre del Contrato]]="","",IF(VLOOKUP(Tabla1[[#This Row],[Nombre del Contrato]],Tabla3[],19,FALSE)="","#N/A",IFERROR(VLOOKUP(Tabla1[[#This Row],[Nombre del Contrato]],Tabla3[],19,FALSE),"#N/A")))</f>
        <v/>
      </c>
      <c r="N838" s="75"/>
      <c r="O838" s="75"/>
      <c r="P838" s="75"/>
      <c r="Q838" s="75"/>
      <c r="R838" s="75"/>
      <c r="S838" s="75"/>
      <c r="T838" s="75"/>
      <c r="U838" s="75"/>
      <c r="V838" s="75"/>
      <c r="W838" s="75"/>
      <c r="X838" s="75"/>
      <c r="Y838" s="75"/>
      <c r="Z838" s="75"/>
      <c r="AA838" s="75"/>
      <c r="AB838" s="75"/>
      <c r="AC838" s="75"/>
      <c r="AD838" s="75" t="str">
        <f>IF(SUM(Tabla1[[#This Row],[Primera Infancia]:[Adulto Mayor]])=0,"",SUM(Tabla1[[#This Row],[Primera Infancia]:[Adulto Mayor]]))</f>
        <v/>
      </c>
      <c r="AE838" s="75"/>
      <c r="AF838" s="75"/>
      <c r="AG838" s="10"/>
      <c r="AH838" s="10"/>
      <c r="AI838" s="88"/>
      <c r="AJ838" s="88"/>
      <c r="AK838" s="88"/>
      <c r="AL838" s="88"/>
      <c r="AM838" s="88"/>
      <c r="AN838" s="75"/>
      <c r="AO838" s="89"/>
      <c r="AP838" s="93"/>
      <c r="AQ838" s="84"/>
    </row>
    <row r="839" spans="2:43" ht="39.950000000000003" customHeight="1" thickTop="1" thickBot="1" x14ac:dyDescent="0.3">
      <c r="B839" s="78"/>
      <c r="C839" s="75"/>
      <c r="D839" s="75"/>
      <c r="E839" s="75"/>
      <c r="F839" s="10" t="str">
        <f>IF(Tabla1[[#This Row],[Nombre del Contrato]]="","",IF(VLOOKUP(Tabla1[[#This Row],[Nombre del Contrato]],Tabla3[],31,FALSE)="","#N/A",IFERROR(VLOOKUP(Tabla1[[#This Row],[Nombre del Contrato]],Tabla3[],31,FALSE),"#N/A")))</f>
        <v/>
      </c>
      <c r="G839" s="10" t="str">
        <f>IF(Tabla1[[#This Row],[Nombre del Contrato]]="","",IF(VLOOKUP(Tabla1[[#This Row],[Nombre del Contrato]],Tabla3[],20,FALSE)="","#N/A",IFERROR(VLOOKUP(Tabla1[[#This Row],[Nombre del Contrato]],Tabla3[],20,FALSE),"#N/A")))</f>
        <v/>
      </c>
      <c r="H839" s="47" t="str">
        <f>IF(Tabla1[[#This Row],[Nombre del Contrato]]="","",IF(VLOOKUP(Tabla1[[#This Row],[Nombre del Contrato]],Tabla3[],22,FALSE)="","#N/A",IFERROR(VLOOKUP(Tabla1[[#This Row],[Nombre del Contrato]],Tabla3[],22,FALSE),"#N/A")))</f>
        <v/>
      </c>
      <c r="I839" s="81"/>
      <c r="J839" s="81"/>
      <c r="K839" s="75"/>
      <c r="L839" s="10" t="str">
        <f>IF(Tabla1[[#This Row],[Nombre del Contrato]]="","",IF(VLOOKUP(Tabla1[[#This Row],[Nombre del Contrato]],Tabla3[],6,FALSE)="","#N/A",IFERROR(VLOOKUP(Tabla1[[#This Row],[Nombre del Contrato]],Tabla3[],6,FALSE),"#N/A")))</f>
        <v/>
      </c>
      <c r="M839" s="55" t="str">
        <f>IF(Tabla1[[#This Row],[Nombre del Contrato]]="","",IF(VLOOKUP(Tabla1[[#This Row],[Nombre del Contrato]],Tabla3[],19,FALSE)="","#N/A",IFERROR(VLOOKUP(Tabla1[[#This Row],[Nombre del Contrato]],Tabla3[],19,FALSE),"#N/A")))</f>
        <v/>
      </c>
      <c r="N839" s="75"/>
      <c r="O839" s="75"/>
      <c r="P839" s="75"/>
      <c r="Q839" s="75"/>
      <c r="R839" s="75"/>
      <c r="S839" s="75"/>
      <c r="T839" s="75"/>
      <c r="U839" s="75"/>
      <c r="V839" s="75"/>
      <c r="W839" s="75"/>
      <c r="X839" s="75"/>
      <c r="Y839" s="75"/>
      <c r="Z839" s="75"/>
      <c r="AA839" s="75"/>
      <c r="AB839" s="75"/>
      <c r="AC839" s="75"/>
      <c r="AD839" s="75" t="str">
        <f>IF(SUM(Tabla1[[#This Row],[Primera Infancia]:[Adulto Mayor]])=0,"",SUM(Tabla1[[#This Row],[Primera Infancia]:[Adulto Mayor]]))</f>
        <v/>
      </c>
      <c r="AE839" s="75"/>
      <c r="AF839" s="75"/>
      <c r="AG839" s="10"/>
      <c r="AH839" s="10"/>
      <c r="AI839" s="88"/>
      <c r="AJ839" s="88"/>
      <c r="AK839" s="88"/>
      <c r="AL839" s="88"/>
      <c r="AM839" s="88"/>
      <c r="AN839" s="75"/>
      <c r="AO839" s="89"/>
      <c r="AP839" s="93"/>
      <c r="AQ839" s="84"/>
    </row>
    <row r="840" spans="2:43" ht="39.950000000000003" customHeight="1" thickTop="1" thickBot="1" x14ac:dyDescent="0.3">
      <c r="B840" s="78"/>
      <c r="C840" s="75"/>
      <c r="D840" s="75"/>
      <c r="E840" s="75"/>
      <c r="F840" s="10" t="str">
        <f>IF(Tabla1[[#This Row],[Nombre del Contrato]]="","",IF(VLOOKUP(Tabla1[[#This Row],[Nombre del Contrato]],Tabla3[],31,FALSE)="","#N/A",IFERROR(VLOOKUP(Tabla1[[#This Row],[Nombre del Contrato]],Tabla3[],31,FALSE),"#N/A")))</f>
        <v/>
      </c>
      <c r="G840" s="10" t="str">
        <f>IF(Tabla1[[#This Row],[Nombre del Contrato]]="","",IF(VLOOKUP(Tabla1[[#This Row],[Nombre del Contrato]],Tabla3[],20,FALSE)="","#N/A",IFERROR(VLOOKUP(Tabla1[[#This Row],[Nombre del Contrato]],Tabla3[],20,FALSE),"#N/A")))</f>
        <v/>
      </c>
      <c r="H840" s="47" t="str">
        <f>IF(Tabla1[[#This Row],[Nombre del Contrato]]="","",IF(VLOOKUP(Tabla1[[#This Row],[Nombre del Contrato]],Tabla3[],22,FALSE)="","#N/A",IFERROR(VLOOKUP(Tabla1[[#This Row],[Nombre del Contrato]],Tabla3[],22,FALSE),"#N/A")))</f>
        <v/>
      </c>
      <c r="I840" s="81"/>
      <c r="J840" s="81"/>
      <c r="K840" s="75"/>
      <c r="L840" s="10" t="str">
        <f>IF(Tabla1[[#This Row],[Nombre del Contrato]]="","",IF(VLOOKUP(Tabla1[[#This Row],[Nombre del Contrato]],Tabla3[],6,FALSE)="","#N/A",IFERROR(VLOOKUP(Tabla1[[#This Row],[Nombre del Contrato]],Tabla3[],6,FALSE),"#N/A")))</f>
        <v/>
      </c>
      <c r="M840" s="55" t="str">
        <f>IF(Tabla1[[#This Row],[Nombre del Contrato]]="","",IF(VLOOKUP(Tabla1[[#This Row],[Nombre del Contrato]],Tabla3[],19,FALSE)="","#N/A",IFERROR(VLOOKUP(Tabla1[[#This Row],[Nombre del Contrato]],Tabla3[],19,FALSE),"#N/A")))</f>
        <v/>
      </c>
      <c r="N840" s="75"/>
      <c r="O840" s="75"/>
      <c r="P840" s="75"/>
      <c r="Q840" s="75"/>
      <c r="R840" s="75"/>
      <c r="S840" s="75"/>
      <c r="T840" s="75"/>
      <c r="U840" s="75"/>
      <c r="V840" s="75"/>
      <c r="W840" s="75"/>
      <c r="X840" s="75"/>
      <c r="Y840" s="75"/>
      <c r="Z840" s="75"/>
      <c r="AA840" s="75"/>
      <c r="AB840" s="75"/>
      <c r="AC840" s="75"/>
      <c r="AD840" s="75" t="str">
        <f>IF(SUM(Tabla1[[#This Row],[Primera Infancia]:[Adulto Mayor]])=0,"",SUM(Tabla1[[#This Row],[Primera Infancia]:[Adulto Mayor]]))</f>
        <v/>
      </c>
      <c r="AE840" s="75"/>
      <c r="AF840" s="75"/>
      <c r="AG840" s="10"/>
      <c r="AH840" s="10"/>
      <c r="AI840" s="88"/>
      <c r="AJ840" s="88"/>
      <c r="AK840" s="88"/>
      <c r="AL840" s="88"/>
      <c r="AM840" s="88"/>
      <c r="AN840" s="75"/>
      <c r="AO840" s="89"/>
      <c r="AP840" s="93"/>
      <c r="AQ840" s="84"/>
    </row>
    <row r="841" spans="2:43" ht="39.950000000000003" customHeight="1" thickTop="1" thickBot="1" x14ac:dyDescent="0.3">
      <c r="B841" s="78"/>
      <c r="C841" s="75"/>
      <c r="D841" s="75"/>
      <c r="E841" s="75"/>
      <c r="F841" s="10" t="str">
        <f>IF(Tabla1[[#This Row],[Nombre del Contrato]]="","",IF(VLOOKUP(Tabla1[[#This Row],[Nombre del Contrato]],Tabla3[],31,FALSE)="","#N/A",IFERROR(VLOOKUP(Tabla1[[#This Row],[Nombre del Contrato]],Tabla3[],31,FALSE),"#N/A")))</f>
        <v/>
      </c>
      <c r="G841" s="10" t="str">
        <f>IF(Tabla1[[#This Row],[Nombre del Contrato]]="","",IF(VLOOKUP(Tabla1[[#This Row],[Nombre del Contrato]],Tabla3[],20,FALSE)="","#N/A",IFERROR(VLOOKUP(Tabla1[[#This Row],[Nombre del Contrato]],Tabla3[],20,FALSE),"#N/A")))</f>
        <v/>
      </c>
      <c r="H841" s="47" t="str">
        <f>IF(Tabla1[[#This Row],[Nombre del Contrato]]="","",IF(VLOOKUP(Tabla1[[#This Row],[Nombre del Contrato]],Tabla3[],22,FALSE)="","#N/A",IFERROR(VLOOKUP(Tabla1[[#This Row],[Nombre del Contrato]],Tabla3[],22,FALSE),"#N/A")))</f>
        <v/>
      </c>
      <c r="I841" s="81"/>
      <c r="J841" s="81"/>
      <c r="K841" s="75"/>
      <c r="L841" s="10" t="str">
        <f>IF(Tabla1[[#This Row],[Nombre del Contrato]]="","",IF(VLOOKUP(Tabla1[[#This Row],[Nombre del Contrato]],Tabla3[],6,FALSE)="","#N/A",IFERROR(VLOOKUP(Tabla1[[#This Row],[Nombre del Contrato]],Tabla3[],6,FALSE),"#N/A")))</f>
        <v/>
      </c>
      <c r="M841" s="55" t="str">
        <f>IF(Tabla1[[#This Row],[Nombre del Contrato]]="","",IF(VLOOKUP(Tabla1[[#This Row],[Nombre del Contrato]],Tabla3[],19,FALSE)="","#N/A",IFERROR(VLOOKUP(Tabla1[[#This Row],[Nombre del Contrato]],Tabla3[],19,FALSE),"#N/A")))</f>
        <v/>
      </c>
      <c r="N841" s="75"/>
      <c r="O841" s="75"/>
      <c r="P841" s="75"/>
      <c r="Q841" s="75"/>
      <c r="R841" s="75"/>
      <c r="S841" s="75"/>
      <c r="T841" s="75"/>
      <c r="U841" s="75"/>
      <c r="V841" s="75"/>
      <c r="W841" s="75"/>
      <c r="X841" s="75"/>
      <c r="Y841" s="75"/>
      <c r="Z841" s="75"/>
      <c r="AA841" s="75"/>
      <c r="AB841" s="75"/>
      <c r="AC841" s="75"/>
      <c r="AD841" s="75" t="str">
        <f>IF(SUM(Tabla1[[#This Row],[Primera Infancia]:[Adulto Mayor]])=0,"",SUM(Tabla1[[#This Row],[Primera Infancia]:[Adulto Mayor]]))</f>
        <v/>
      </c>
      <c r="AE841" s="75"/>
      <c r="AF841" s="75"/>
      <c r="AG841" s="10"/>
      <c r="AH841" s="10"/>
      <c r="AI841" s="88"/>
      <c r="AJ841" s="88"/>
      <c r="AK841" s="88"/>
      <c r="AL841" s="88"/>
      <c r="AM841" s="88"/>
      <c r="AN841" s="75"/>
      <c r="AO841" s="89"/>
      <c r="AP841" s="93"/>
      <c r="AQ841" s="84"/>
    </row>
    <row r="842" spans="2:43" ht="39.950000000000003" customHeight="1" thickTop="1" thickBot="1" x14ac:dyDescent="0.3">
      <c r="B842" s="78"/>
      <c r="C842" s="75"/>
      <c r="D842" s="75"/>
      <c r="E842" s="75"/>
      <c r="F842" s="10" t="str">
        <f>IF(Tabla1[[#This Row],[Nombre del Contrato]]="","",IF(VLOOKUP(Tabla1[[#This Row],[Nombre del Contrato]],Tabla3[],31,FALSE)="","#N/A",IFERROR(VLOOKUP(Tabla1[[#This Row],[Nombre del Contrato]],Tabla3[],31,FALSE),"#N/A")))</f>
        <v/>
      </c>
      <c r="G842" s="10" t="str">
        <f>IF(Tabla1[[#This Row],[Nombre del Contrato]]="","",IF(VLOOKUP(Tabla1[[#This Row],[Nombre del Contrato]],Tabla3[],20,FALSE)="","#N/A",IFERROR(VLOOKUP(Tabla1[[#This Row],[Nombre del Contrato]],Tabla3[],20,FALSE),"#N/A")))</f>
        <v/>
      </c>
      <c r="H842" s="47" t="str">
        <f>IF(Tabla1[[#This Row],[Nombre del Contrato]]="","",IF(VLOOKUP(Tabla1[[#This Row],[Nombre del Contrato]],Tabla3[],22,FALSE)="","#N/A",IFERROR(VLOOKUP(Tabla1[[#This Row],[Nombre del Contrato]],Tabla3[],22,FALSE),"#N/A")))</f>
        <v/>
      </c>
      <c r="I842" s="81"/>
      <c r="J842" s="81"/>
      <c r="K842" s="75"/>
      <c r="L842" s="10" t="str">
        <f>IF(Tabla1[[#This Row],[Nombre del Contrato]]="","",IF(VLOOKUP(Tabla1[[#This Row],[Nombre del Contrato]],Tabla3[],6,FALSE)="","#N/A",IFERROR(VLOOKUP(Tabla1[[#This Row],[Nombre del Contrato]],Tabla3[],6,FALSE),"#N/A")))</f>
        <v/>
      </c>
      <c r="M842" s="55" t="str">
        <f>IF(Tabla1[[#This Row],[Nombre del Contrato]]="","",IF(VLOOKUP(Tabla1[[#This Row],[Nombre del Contrato]],Tabla3[],19,FALSE)="","#N/A",IFERROR(VLOOKUP(Tabla1[[#This Row],[Nombre del Contrato]],Tabla3[],19,FALSE),"#N/A")))</f>
        <v/>
      </c>
      <c r="N842" s="75"/>
      <c r="O842" s="75"/>
      <c r="P842" s="75"/>
      <c r="Q842" s="75"/>
      <c r="R842" s="75"/>
      <c r="S842" s="75"/>
      <c r="T842" s="75"/>
      <c r="U842" s="75"/>
      <c r="V842" s="75"/>
      <c r="W842" s="75"/>
      <c r="X842" s="75"/>
      <c r="Y842" s="75"/>
      <c r="Z842" s="75"/>
      <c r="AA842" s="75"/>
      <c r="AB842" s="75"/>
      <c r="AC842" s="75"/>
      <c r="AD842" s="75" t="str">
        <f>IF(SUM(Tabla1[[#This Row],[Primera Infancia]:[Adulto Mayor]])=0,"",SUM(Tabla1[[#This Row],[Primera Infancia]:[Adulto Mayor]]))</f>
        <v/>
      </c>
      <c r="AE842" s="75"/>
      <c r="AF842" s="75"/>
      <c r="AG842" s="10"/>
      <c r="AH842" s="10"/>
      <c r="AI842" s="88"/>
      <c r="AJ842" s="88"/>
      <c r="AK842" s="88"/>
      <c r="AL842" s="88"/>
      <c r="AM842" s="88"/>
      <c r="AN842" s="75"/>
      <c r="AO842" s="89"/>
      <c r="AP842" s="93"/>
      <c r="AQ842" s="84"/>
    </row>
    <row r="843" spans="2:43" ht="39.950000000000003" customHeight="1" thickTop="1" thickBot="1" x14ac:dyDescent="0.3">
      <c r="B843" s="78"/>
      <c r="C843" s="75"/>
      <c r="D843" s="75"/>
      <c r="E843" s="75"/>
      <c r="F843" s="10" t="str">
        <f>IF(Tabla1[[#This Row],[Nombre del Contrato]]="","",IF(VLOOKUP(Tabla1[[#This Row],[Nombre del Contrato]],Tabla3[],31,FALSE)="","#N/A",IFERROR(VLOOKUP(Tabla1[[#This Row],[Nombre del Contrato]],Tabla3[],31,FALSE),"#N/A")))</f>
        <v/>
      </c>
      <c r="G843" s="10" t="str">
        <f>IF(Tabla1[[#This Row],[Nombre del Contrato]]="","",IF(VLOOKUP(Tabla1[[#This Row],[Nombre del Contrato]],Tabla3[],20,FALSE)="","#N/A",IFERROR(VLOOKUP(Tabla1[[#This Row],[Nombre del Contrato]],Tabla3[],20,FALSE),"#N/A")))</f>
        <v/>
      </c>
      <c r="H843" s="47" t="str">
        <f>IF(Tabla1[[#This Row],[Nombre del Contrato]]="","",IF(VLOOKUP(Tabla1[[#This Row],[Nombre del Contrato]],Tabla3[],22,FALSE)="","#N/A",IFERROR(VLOOKUP(Tabla1[[#This Row],[Nombre del Contrato]],Tabla3[],22,FALSE),"#N/A")))</f>
        <v/>
      </c>
      <c r="I843" s="81"/>
      <c r="J843" s="81"/>
      <c r="K843" s="75"/>
      <c r="L843" s="10" t="str">
        <f>IF(Tabla1[[#This Row],[Nombre del Contrato]]="","",IF(VLOOKUP(Tabla1[[#This Row],[Nombre del Contrato]],Tabla3[],6,FALSE)="","#N/A",IFERROR(VLOOKUP(Tabla1[[#This Row],[Nombre del Contrato]],Tabla3[],6,FALSE),"#N/A")))</f>
        <v/>
      </c>
      <c r="M843" s="55" t="str">
        <f>IF(Tabla1[[#This Row],[Nombre del Contrato]]="","",IF(VLOOKUP(Tabla1[[#This Row],[Nombre del Contrato]],Tabla3[],19,FALSE)="","#N/A",IFERROR(VLOOKUP(Tabla1[[#This Row],[Nombre del Contrato]],Tabla3[],19,FALSE),"#N/A")))</f>
        <v/>
      </c>
      <c r="N843" s="75"/>
      <c r="O843" s="75"/>
      <c r="P843" s="75"/>
      <c r="Q843" s="75"/>
      <c r="R843" s="75"/>
      <c r="S843" s="75"/>
      <c r="T843" s="75"/>
      <c r="U843" s="75"/>
      <c r="V843" s="75"/>
      <c r="W843" s="75"/>
      <c r="X843" s="75"/>
      <c r="Y843" s="75"/>
      <c r="Z843" s="75"/>
      <c r="AA843" s="75"/>
      <c r="AB843" s="75"/>
      <c r="AC843" s="75"/>
      <c r="AD843" s="75" t="str">
        <f>IF(SUM(Tabla1[[#This Row],[Primera Infancia]:[Adulto Mayor]])=0,"",SUM(Tabla1[[#This Row],[Primera Infancia]:[Adulto Mayor]]))</f>
        <v/>
      </c>
      <c r="AE843" s="75"/>
      <c r="AF843" s="75"/>
      <c r="AG843" s="10"/>
      <c r="AH843" s="10"/>
      <c r="AI843" s="88"/>
      <c r="AJ843" s="88"/>
      <c r="AK843" s="88"/>
      <c r="AL843" s="88"/>
      <c r="AM843" s="88"/>
      <c r="AN843" s="75"/>
      <c r="AO843" s="89"/>
      <c r="AP843" s="93"/>
      <c r="AQ843" s="84"/>
    </row>
    <row r="844" spans="2:43" ht="39.950000000000003" customHeight="1" thickTop="1" thickBot="1" x14ac:dyDescent="0.3">
      <c r="B844" s="78"/>
      <c r="C844" s="75"/>
      <c r="D844" s="75"/>
      <c r="E844" s="75"/>
      <c r="F844" s="10" t="str">
        <f>IF(Tabla1[[#This Row],[Nombre del Contrato]]="","",IF(VLOOKUP(Tabla1[[#This Row],[Nombre del Contrato]],Tabla3[],31,FALSE)="","#N/A",IFERROR(VLOOKUP(Tabla1[[#This Row],[Nombre del Contrato]],Tabla3[],31,FALSE),"#N/A")))</f>
        <v/>
      </c>
      <c r="G844" s="10" t="str">
        <f>IF(Tabla1[[#This Row],[Nombre del Contrato]]="","",IF(VLOOKUP(Tabla1[[#This Row],[Nombre del Contrato]],Tabla3[],20,FALSE)="","#N/A",IFERROR(VLOOKUP(Tabla1[[#This Row],[Nombre del Contrato]],Tabla3[],20,FALSE),"#N/A")))</f>
        <v/>
      </c>
      <c r="H844" s="47" t="str">
        <f>IF(Tabla1[[#This Row],[Nombre del Contrato]]="","",IF(VLOOKUP(Tabla1[[#This Row],[Nombre del Contrato]],Tabla3[],22,FALSE)="","#N/A",IFERROR(VLOOKUP(Tabla1[[#This Row],[Nombre del Contrato]],Tabla3[],22,FALSE),"#N/A")))</f>
        <v/>
      </c>
      <c r="I844" s="81"/>
      <c r="J844" s="81"/>
      <c r="K844" s="75"/>
      <c r="L844" s="10" t="str">
        <f>IF(Tabla1[[#This Row],[Nombre del Contrato]]="","",IF(VLOOKUP(Tabla1[[#This Row],[Nombre del Contrato]],Tabla3[],6,FALSE)="","#N/A",IFERROR(VLOOKUP(Tabla1[[#This Row],[Nombre del Contrato]],Tabla3[],6,FALSE),"#N/A")))</f>
        <v/>
      </c>
      <c r="M844" s="55" t="str">
        <f>IF(Tabla1[[#This Row],[Nombre del Contrato]]="","",IF(VLOOKUP(Tabla1[[#This Row],[Nombre del Contrato]],Tabla3[],19,FALSE)="","#N/A",IFERROR(VLOOKUP(Tabla1[[#This Row],[Nombre del Contrato]],Tabla3[],19,FALSE),"#N/A")))</f>
        <v/>
      </c>
      <c r="N844" s="75"/>
      <c r="O844" s="75"/>
      <c r="P844" s="75"/>
      <c r="Q844" s="75"/>
      <c r="R844" s="75"/>
      <c r="S844" s="75"/>
      <c r="T844" s="75"/>
      <c r="U844" s="75"/>
      <c r="V844" s="75"/>
      <c r="W844" s="75"/>
      <c r="X844" s="75"/>
      <c r="Y844" s="75"/>
      <c r="Z844" s="75"/>
      <c r="AA844" s="75"/>
      <c r="AB844" s="75"/>
      <c r="AC844" s="75"/>
      <c r="AD844" s="75" t="str">
        <f>IF(SUM(Tabla1[[#This Row],[Primera Infancia]:[Adulto Mayor]])=0,"",SUM(Tabla1[[#This Row],[Primera Infancia]:[Adulto Mayor]]))</f>
        <v/>
      </c>
      <c r="AE844" s="75"/>
      <c r="AF844" s="75"/>
      <c r="AG844" s="10"/>
      <c r="AH844" s="10"/>
      <c r="AI844" s="88"/>
      <c r="AJ844" s="88"/>
      <c r="AK844" s="88"/>
      <c r="AL844" s="88"/>
      <c r="AM844" s="88"/>
      <c r="AN844" s="75"/>
      <c r="AO844" s="89"/>
      <c r="AP844" s="93"/>
      <c r="AQ844" s="84"/>
    </row>
    <row r="845" spans="2:43" ht="39.950000000000003" customHeight="1" thickTop="1" thickBot="1" x14ac:dyDescent="0.3">
      <c r="B845" s="78"/>
      <c r="C845" s="75"/>
      <c r="D845" s="75"/>
      <c r="E845" s="75"/>
      <c r="F845" s="10" t="str">
        <f>IF(Tabla1[[#This Row],[Nombre del Contrato]]="","",IF(VLOOKUP(Tabla1[[#This Row],[Nombre del Contrato]],Tabla3[],31,FALSE)="","#N/A",IFERROR(VLOOKUP(Tabla1[[#This Row],[Nombre del Contrato]],Tabla3[],31,FALSE),"#N/A")))</f>
        <v/>
      </c>
      <c r="G845" s="10" t="str">
        <f>IF(Tabla1[[#This Row],[Nombre del Contrato]]="","",IF(VLOOKUP(Tabla1[[#This Row],[Nombre del Contrato]],Tabla3[],20,FALSE)="","#N/A",IFERROR(VLOOKUP(Tabla1[[#This Row],[Nombre del Contrato]],Tabla3[],20,FALSE),"#N/A")))</f>
        <v/>
      </c>
      <c r="H845" s="47" t="str">
        <f>IF(Tabla1[[#This Row],[Nombre del Contrato]]="","",IF(VLOOKUP(Tabla1[[#This Row],[Nombre del Contrato]],Tabla3[],22,FALSE)="","#N/A",IFERROR(VLOOKUP(Tabla1[[#This Row],[Nombre del Contrato]],Tabla3[],22,FALSE),"#N/A")))</f>
        <v/>
      </c>
      <c r="I845" s="81"/>
      <c r="J845" s="81"/>
      <c r="K845" s="75"/>
      <c r="L845" s="10" t="str">
        <f>IF(Tabla1[[#This Row],[Nombre del Contrato]]="","",IF(VLOOKUP(Tabla1[[#This Row],[Nombre del Contrato]],Tabla3[],6,FALSE)="","#N/A",IFERROR(VLOOKUP(Tabla1[[#This Row],[Nombre del Contrato]],Tabla3[],6,FALSE),"#N/A")))</f>
        <v/>
      </c>
      <c r="M845" s="55" t="str">
        <f>IF(Tabla1[[#This Row],[Nombre del Contrato]]="","",IF(VLOOKUP(Tabla1[[#This Row],[Nombre del Contrato]],Tabla3[],19,FALSE)="","#N/A",IFERROR(VLOOKUP(Tabla1[[#This Row],[Nombre del Contrato]],Tabla3[],19,FALSE),"#N/A")))</f>
        <v/>
      </c>
      <c r="N845" s="75"/>
      <c r="O845" s="75"/>
      <c r="P845" s="75"/>
      <c r="Q845" s="75"/>
      <c r="R845" s="75"/>
      <c r="S845" s="75"/>
      <c r="T845" s="75"/>
      <c r="U845" s="75"/>
      <c r="V845" s="75"/>
      <c r="W845" s="75"/>
      <c r="X845" s="75"/>
      <c r="Y845" s="75"/>
      <c r="Z845" s="75"/>
      <c r="AA845" s="75"/>
      <c r="AB845" s="75"/>
      <c r="AC845" s="75"/>
      <c r="AD845" s="75" t="str">
        <f>IF(SUM(Tabla1[[#This Row],[Primera Infancia]:[Adulto Mayor]])=0,"",SUM(Tabla1[[#This Row],[Primera Infancia]:[Adulto Mayor]]))</f>
        <v/>
      </c>
      <c r="AE845" s="75"/>
      <c r="AF845" s="75"/>
      <c r="AG845" s="10"/>
      <c r="AH845" s="10"/>
      <c r="AI845" s="88"/>
      <c r="AJ845" s="88"/>
      <c r="AK845" s="88"/>
      <c r="AL845" s="88"/>
      <c r="AM845" s="88"/>
      <c r="AN845" s="75"/>
      <c r="AO845" s="89"/>
      <c r="AP845" s="93"/>
      <c r="AQ845" s="84"/>
    </row>
    <row r="846" spans="2:43" ht="39.950000000000003" customHeight="1" thickTop="1" thickBot="1" x14ac:dyDescent="0.3">
      <c r="B846" s="78"/>
      <c r="C846" s="75"/>
      <c r="D846" s="75"/>
      <c r="E846" s="75"/>
      <c r="F846" s="10" t="str">
        <f>IF(Tabla1[[#This Row],[Nombre del Contrato]]="","",IF(VLOOKUP(Tabla1[[#This Row],[Nombre del Contrato]],Tabla3[],31,FALSE)="","#N/A",IFERROR(VLOOKUP(Tabla1[[#This Row],[Nombre del Contrato]],Tabla3[],31,FALSE),"#N/A")))</f>
        <v/>
      </c>
      <c r="G846" s="10" t="str">
        <f>IF(Tabla1[[#This Row],[Nombre del Contrato]]="","",IF(VLOOKUP(Tabla1[[#This Row],[Nombre del Contrato]],Tabla3[],20,FALSE)="","#N/A",IFERROR(VLOOKUP(Tabla1[[#This Row],[Nombre del Contrato]],Tabla3[],20,FALSE),"#N/A")))</f>
        <v/>
      </c>
      <c r="H846" s="47" t="str">
        <f>IF(Tabla1[[#This Row],[Nombre del Contrato]]="","",IF(VLOOKUP(Tabla1[[#This Row],[Nombre del Contrato]],Tabla3[],22,FALSE)="","#N/A",IFERROR(VLOOKUP(Tabla1[[#This Row],[Nombre del Contrato]],Tabla3[],22,FALSE),"#N/A")))</f>
        <v/>
      </c>
      <c r="I846" s="81"/>
      <c r="J846" s="81"/>
      <c r="K846" s="75"/>
      <c r="L846" s="10" t="str">
        <f>IF(Tabla1[[#This Row],[Nombre del Contrato]]="","",IF(VLOOKUP(Tabla1[[#This Row],[Nombre del Contrato]],Tabla3[],6,FALSE)="","#N/A",IFERROR(VLOOKUP(Tabla1[[#This Row],[Nombre del Contrato]],Tabla3[],6,FALSE),"#N/A")))</f>
        <v/>
      </c>
      <c r="M846" s="55" t="str">
        <f>IF(Tabla1[[#This Row],[Nombre del Contrato]]="","",IF(VLOOKUP(Tabla1[[#This Row],[Nombre del Contrato]],Tabla3[],19,FALSE)="","#N/A",IFERROR(VLOOKUP(Tabla1[[#This Row],[Nombre del Contrato]],Tabla3[],19,FALSE),"#N/A")))</f>
        <v/>
      </c>
      <c r="N846" s="75"/>
      <c r="O846" s="75"/>
      <c r="P846" s="75"/>
      <c r="Q846" s="75"/>
      <c r="R846" s="75"/>
      <c r="S846" s="75"/>
      <c r="T846" s="75"/>
      <c r="U846" s="75"/>
      <c r="V846" s="75"/>
      <c r="W846" s="75"/>
      <c r="X846" s="75"/>
      <c r="Y846" s="75"/>
      <c r="Z846" s="75"/>
      <c r="AA846" s="75"/>
      <c r="AB846" s="75"/>
      <c r="AC846" s="75"/>
      <c r="AD846" s="75" t="str">
        <f>IF(SUM(Tabla1[[#This Row],[Primera Infancia]:[Adulto Mayor]])=0,"",SUM(Tabla1[[#This Row],[Primera Infancia]:[Adulto Mayor]]))</f>
        <v/>
      </c>
      <c r="AE846" s="75"/>
      <c r="AF846" s="75"/>
      <c r="AG846" s="10"/>
      <c r="AH846" s="10"/>
      <c r="AI846" s="88"/>
      <c r="AJ846" s="88"/>
      <c r="AK846" s="88"/>
      <c r="AL846" s="88"/>
      <c r="AM846" s="88"/>
      <c r="AN846" s="75"/>
      <c r="AO846" s="89"/>
      <c r="AP846" s="93"/>
      <c r="AQ846" s="84"/>
    </row>
    <row r="847" spans="2:43" ht="39.950000000000003" customHeight="1" thickTop="1" thickBot="1" x14ac:dyDescent="0.3">
      <c r="B847" s="78"/>
      <c r="C847" s="75"/>
      <c r="D847" s="75"/>
      <c r="E847" s="75"/>
      <c r="F847" s="10" t="str">
        <f>IF(Tabla1[[#This Row],[Nombre del Contrato]]="","",IF(VLOOKUP(Tabla1[[#This Row],[Nombre del Contrato]],Tabla3[],31,FALSE)="","#N/A",IFERROR(VLOOKUP(Tabla1[[#This Row],[Nombre del Contrato]],Tabla3[],31,FALSE),"#N/A")))</f>
        <v/>
      </c>
      <c r="G847" s="10" t="str">
        <f>IF(Tabla1[[#This Row],[Nombre del Contrato]]="","",IF(VLOOKUP(Tabla1[[#This Row],[Nombre del Contrato]],Tabla3[],20,FALSE)="","#N/A",IFERROR(VLOOKUP(Tabla1[[#This Row],[Nombre del Contrato]],Tabla3[],20,FALSE),"#N/A")))</f>
        <v/>
      </c>
      <c r="H847" s="47" t="str">
        <f>IF(Tabla1[[#This Row],[Nombre del Contrato]]="","",IF(VLOOKUP(Tabla1[[#This Row],[Nombre del Contrato]],Tabla3[],22,FALSE)="","#N/A",IFERROR(VLOOKUP(Tabla1[[#This Row],[Nombre del Contrato]],Tabla3[],22,FALSE),"#N/A")))</f>
        <v/>
      </c>
      <c r="I847" s="81"/>
      <c r="J847" s="81"/>
      <c r="K847" s="75"/>
      <c r="L847" s="10" t="str">
        <f>IF(Tabla1[[#This Row],[Nombre del Contrato]]="","",IF(VLOOKUP(Tabla1[[#This Row],[Nombre del Contrato]],Tabla3[],6,FALSE)="","#N/A",IFERROR(VLOOKUP(Tabla1[[#This Row],[Nombre del Contrato]],Tabla3[],6,FALSE),"#N/A")))</f>
        <v/>
      </c>
      <c r="M847" s="55" t="str">
        <f>IF(Tabla1[[#This Row],[Nombre del Contrato]]="","",IF(VLOOKUP(Tabla1[[#This Row],[Nombre del Contrato]],Tabla3[],19,FALSE)="","#N/A",IFERROR(VLOOKUP(Tabla1[[#This Row],[Nombre del Contrato]],Tabla3[],19,FALSE),"#N/A")))</f>
        <v/>
      </c>
      <c r="N847" s="75"/>
      <c r="O847" s="75"/>
      <c r="P847" s="75"/>
      <c r="Q847" s="75"/>
      <c r="R847" s="75"/>
      <c r="S847" s="75"/>
      <c r="T847" s="75"/>
      <c r="U847" s="75"/>
      <c r="V847" s="75"/>
      <c r="W847" s="75"/>
      <c r="X847" s="75"/>
      <c r="Y847" s="75"/>
      <c r="Z847" s="75"/>
      <c r="AA847" s="75"/>
      <c r="AB847" s="75"/>
      <c r="AC847" s="75"/>
      <c r="AD847" s="75" t="str">
        <f>IF(SUM(Tabla1[[#This Row],[Primera Infancia]:[Adulto Mayor]])=0,"",SUM(Tabla1[[#This Row],[Primera Infancia]:[Adulto Mayor]]))</f>
        <v/>
      </c>
      <c r="AE847" s="75"/>
      <c r="AF847" s="75"/>
      <c r="AG847" s="10"/>
      <c r="AH847" s="10"/>
      <c r="AI847" s="88"/>
      <c r="AJ847" s="88"/>
      <c r="AK847" s="88"/>
      <c r="AL847" s="88"/>
      <c r="AM847" s="88"/>
      <c r="AN847" s="75"/>
      <c r="AO847" s="89"/>
      <c r="AP847" s="93"/>
      <c r="AQ847" s="84"/>
    </row>
    <row r="848" spans="2:43" ht="39.950000000000003" customHeight="1" thickTop="1" thickBot="1" x14ac:dyDescent="0.3">
      <c r="B848" s="78"/>
      <c r="C848" s="75"/>
      <c r="D848" s="75"/>
      <c r="E848" s="75"/>
      <c r="F848" s="10" t="str">
        <f>IF(Tabla1[[#This Row],[Nombre del Contrato]]="","",IF(VLOOKUP(Tabla1[[#This Row],[Nombre del Contrato]],Tabla3[],31,FALSE)="","#N/A",IFERROR(VLOOKUP(Tabla1[[#This Row],[Nombre del Contrato]],Tabla3[],31,FALSE),"#N/A")))</f>
        <v/>
      </c>
      <c r="G848" s="10" t="str">
        <f>IF(Tabla1[[#This Row],[Nombre del Contrato]]="","",IF(VLOOKUP(Tabla1[[#This Row],[Nombre del Contrato]],Tabla3[],20,FALSE)="","#N/A",IFERROR(VLOOKUP(Tabla1[[#This Row],[Nombre del Contrato]],Tabla3[],20,FALSE),"#N/A")))</f>
        <v/>
      </c>
      <c r="H848" s="47" t="str">
        <f>IF(Tabla1[[#This Row],[Nombre del Contrato]]="","",IF(VLOOKUP(Tabla1[[#This Row],[Nombre del Contrato]],Tabla3[],22,FALSE)="","#N/A",IFERROR(VLOOKUP(Tabla1[[#This Row],[Nombre del Contrato]],Tabla3[],22,FALSE),"#N/A")))</f>
        <v/>
      </c>
      <c r="I848" s="81"/>
      <c r="J848" s="81"/>
      <c r="K848" s="75"/>
      <c r="L848" s="10" t="str">
        <f>IF(Tabla1[[#This Row],[Nombre del Contrato]]="","",IF(VLOOKUP(Tabla1[[#This Row],[Nombre del Contrato]],Tabla3[],6,FALSE)="","#N/A",IFERROR(VLOOKUP(Tabla1[[#This Row],[Nombre del Contrato]],Tabla3[],6,FALSE),"#N/A")))</f>
        <v/>
      </c>
      <c r="M848" s="55" t="str">
        <f>IF(Tabla1[[#This Row],[Nombre del Contrato]]="","",IF(VLOOKUP(Tabla1[[#This Row],[Nombre del Contrato]],Tabla3[],19,FALSE)="","#N/A",IFERROR(VLOOKUP(Tabla1[[#This Row],[Nombre del Contrato]],Tabla3[],19,FALSE),"#N/A")))</f>
        <v/>
      </c>
      <c r="N848" s="75"/>
      <c r="O848" s="75"/>
      <c r="P848" s="75"/>
      <c r="Q848" s="75"/>
      <c r="R848" s="75"/>
      <c r="S848" s="75"/>
      <c r="T848" s="75"/>
      <c r="U848" s="75"/>
      <c r="V848" s="75"/>
      <c r="W848" s="75"/>
      <c r="X848" s="75"/>
      <c r="Y848" s="75"/>
      <c r="Z848" s="75"/>
      <c r="AA848" s="75"/>
      <c r="AB848" s="75"/>
      <c r="AC848" s="75"/>
      <c r="AD848" s="75" t="str">
        <f>IF(SUM(Tabla1[[#This Row],[Primera Infancia]:[Adulto Mayor]])=0,"",SUM(Tabla1[[#This Row],[Primera Infancia]:[Adulto Mayor]]))</f>
        <v/>
      </c>
      <c r="AE848" s="75"/>
      <c r="AF848" s="75"/>
      <c r="AG848" s="10"/>
      <c r="AH848" s="10"/>
      <c r="AI848" s="88"/>
      <c r="AJ848" s="88"/>
      <c r="AK848" s="88"/>
      <c r="AL848" s="88"/>
      <c r="AM848" s="88"/>
      <c r="AN848" s="75"/>
      <c r="AO848" s="89"/>
      <c r="AP848" s="93"/>
      <c r="AQ848" s="84"/>
    </row>
    <row r="849" spans="2:43" ht="39.950000000000003" customHeight="1" thickTop="1" thickBot="1" x14ac:dyDescent="0.3">
      <c r="B849" s="78"/>
      <c r="C849" s="75"/>
      <c r="D849" s="75"/>
      <c r="E849" s="75"/>
      <c r="F849" s="10" t="str">
        <f>IF(Tabla1[[#This Row],[Nombre del Contrato]]="","",IF(VLOOKUP(Tabla1[[#This Row],[Nombre del Contrato]],Tabla3[],31,FALSE)="","#N/A",IFERROR(VLOOKUP(Tabla1[[#This Row],[Nombre del Contrato]],Tabla3[],31,FALSE),"#N/A")))</f>
        <v/>
      </c>
      <c r="G849" s="10" t="str">
        <f>IF(Tabla1[[#This Row],[Nombre del Contrato]]="","",IF(VLOOKUP(Tabla1[[#This Row],[Nombre del Contrato]],Tabla3[],20,FALSE)="","#N/A",IFERROR(VLOOKUP(Tabla1[[#This Row],[Nombre del Contrato]],Tabla3[],20,FALSE),"#N/A")))</f>
        <v/>
      </c>
      <c r="H849" s="47" t="str">
        <f>IF(Tabla1[[#This Row],[Nombre del Contrato]]="","",IF(VLOOKUP(Tabla1[[#This Row],[Nombre del Contrato]],Tabla3[],22,FALSE)="","#N/A",IFERROR(VLOOKUP(Tabla1[[#This Row],[Nombre del Contrato]],Tabla3[],22,FALSE),"#N/A")))</f>
        <v/>
      </c>
      <c r="I849" s="81"/>
      <c r="J849" s="81"/>
      <c r="K849" s="75"/>
      <c r="L849" s="10" t="str">
        <f>IF(Tabla1[[#This Row],[Nombre del Contrato]]="","",IF(VLOOKUP(Tabla1[[#This Row],[Nombre del Contrato]],Tabla3[],6,FALSE)="","#N/A",IFERROR(VLOOKUP(Tabla1[[#This Row],[Nombre del Contrato]],Tabla3[],6,FALSE),"#N/A")))</f>
        <v/>
      </c>
      <c r="M849" s="55" t="str">
        <f>IF(Tabla1[[#This Row],[Nombre del Contrato]]="","",IF(VLOOKUP(Tabla1[[#This Row],[Nombre del Contrato]],Tabla3[],19,FALSE)="","#N/A",IFERROR(VLOOKUP(Tabla1[[#This Row],[Nombre del Contrato]],Tabla3[],19,FALSE),"#N/A")))</f>
        <v/>
      </c>
      <c r="N849" s="75"/>
      <c r="O849" s="75"/>
      <c r="P849" s="75"/>
      <c r="Q849" s="75"/>
      <c r="R849" s="75"/>
      <c r="S849" s="75"/>
      <c r="T849" s="75"/>
      <c r="U849" s="75"/>
      <c r="V849" s="75"/>
      <c r="W849" s="75"/>
      <c r="X849" s="75"/>
      <c r="Y849" s="75"/>
      <c r="Z849" s="75"/>
      <c r="AA849" s="75"/>
      <c r="AB849" s="75"/>
      <c r="AC849" s="75"/>
      <c r="AD849" s="75" t="str">
        <f>IF(SUM(Tabla1[[#This Row],[Primera Infancia]:[Adulto Mayor]])=0,"",SUM(Tabla1[[#This Row],[Primera Infancia]:[Adulto Mayor]]))</f>
        <v/>
      </c>
      <c r="AE849" s="75"/>
      <c r="AF849" s="75"/>
      <c r="AG849" s="10"/>
      <c r="AH849" s="10"/>
      <c r="AI849" s="88"/>
      <c r="AJ849" s="88"/>
      <c r="AK849" s="88"/>
      <c r="AL849" s="88"/>
      <c r="AM849" s="88"/>
      <c r="AN849" s="75"/>
      <c r="AO849" s="89"/>
      <c r="AP849" s="93"/>
      <c r="AQ849" s="84"/>
    </row>
    <row r="850" spans="2:43" ht="39.950000000000003" customHeight="1" thickTop="1" thickBot="1" x14ac:dyDescent="0.3">
      <c r="B850" s="78"/>
      <c r="C850" s="75"/>
      <c r="D850" s="75"/>
      <c r="E850" s="75"/>
      <c r="F850" s="10" t="str">
        <f>IF(Tabla1[[#This Row],[Nombre del Contrato]]="","",IF(VLOOKUP(Tabla1[[#This Row],[Nombre del Contrato]],Tabla3[],31,FALSE)="","#N/A",IFERROR(VLOOKUP(Tabla1[[#This Row],[Nombre del Contrato]],Tabla3[],31,FALSE),"#N/A")))</f>
        <v/>
      </c>
      <c r="G850" s="10" t="str">
        <f>IF(Tabla1[[#This Row],[Nombre del Contrato]]="","",IF(VLOOKUP(Tabla1[[#This Row],[Nombre del Contrato]],Tabla3[],20,FALSE)="","#N/A",IFERROR(VLOOKUP(Tabla1[[#This Row],[Nombre del Contrato]],Tabla3[],20,FALSE),"#N/A")))</f>
        <v/>
      </c>
      <c r="H850" s="47" t="str">
        <f>IF(Tabla1[[#This Row],[Nombre del Contrato]]="","",IF(VLOOKUP(Tabla1[[#This Row],[Nombre del Contrato]],Tabla3[],22,FALSE)="","#N/A",IFERROR(VLOOKUP(Tabla1[[#This Row],[Nombre del Contrato]],Tabla3[],22,FALSE),"#N/A")))</f>
        <v/>
      </c>
      <c r="I850" s="81"/>
      <c r="J850" s="81"/>
      <c r="K850" s="75"/>
      <c r="L850" s="10" t="str">
        <f>IF(Tabla1[[#This Row],[Nombre del Contrato]]="","",IF(VLOOKUP(Tabla1[[#This Row],[Nombre del Contrato]],Tabla3[],6,FALSE)="","#N/A",IFERROR(VLOOKUP(Tabla1[[#This Row],[Nombre del Contrato]],Tabla3[],6,FALSE),"#N/A")))</f>
        <v/>
      </c>
      <c r="M850" s="55" t="str">
        <f>IF(Tabla1[[#This Row],[Nombre del Contrato]]="","",IF(VLOOKUP(Tabla1[[#This Row],[Nombre del Contrato]],Tabla3[],19,FALSE)="","#N/A",IFERROR(VLOOKUP(Tabla1[[#This Row],[Nombre del Contrato]],Tabla3[],19,FALSE),"#N/A")))</f>
        <v/>
      </c>
      <c r="N850" s="75"/>
      <c r="O850" s="75"/>
      <c r="P850" s="75"/>
      <c r="Q850" s="75"/>
      <c r="R850" s="75"/>
      <c r="S850" s="75"/>
      <c r="T850" s="75"/>
      <c r="U850" s="75"/>
      <c r="V850" s="75"/>
      <c r="W850" s="75"/>
      <c r="X850" s="75"/>
      <c r="Y850" s="75"/>
      <c r="Z850" s="75"/>
      <c r="AA850" s="75"/>
      <c r="AB850" s="75"/>
      <c r="AC850" s="75"/>
      <c r="AD850" s="75" t="str">
        <f>IF(SUM(Tabla1[[#This Row],[Primera Infancia]:[Adulto Mayor]])=0,"",SUM(Tabla1[[#This Row],[Primera Infancia]:[Adulto Mayor]]))</f>
        <v/>
      </c>
      <c r="AE850" s="75"/>
      <c r="AF850" s="75"/>
      <c r="AG850" s="10"/>
      <c r="AH850" s="10"/>
      <c r="AI850" s="88"/>
      <c r="AJ850" s="88"/>
      <c r="AK850" s="88"/>
      <c r="AL850" s="88"/>
      <c r="AM850" s="88"/>
      <c r="AN850" s="75"/>
      <c r="AO850" s="89"/>
      <c r="AP850" s="93"/>
      <c r="AQ850" s="84"/>
    </row>
    <row r="851" spans="2:43" ht="39.950000000000003" customHeight="1" thickTop="1" thickBot="1" x14ac:dyDescent="0.3">
      <c r="B851" s="78"/>
      <c r="C851" s="75"/>
      <c r="D851" s="75"/>
      <c r="E851" s="75"/>
      <c r="F851" s="10" t="str">
        <f>IF(Tabla1[[#This Row],[Nombre del Contrato]]="","",IF(VLOOKUP(Tabla1[[#This Row],[Nombre del Contrato]],Tabla3[],31,FALSE)="","#N/A",IFERROR(VLOOKUP(Tabla1[[#This Row],[Nombre del Contrato]],Tabla3[],31,FALSE),"#N/A")))</f>
        <v/>
      </c>
      <c r="G851" s="10" t="str">
        <f>IF(Tabla1[[#This Row],[Nombre del Contrato]]="","",IF(VLOOKUP(Tabla1[[#This Row],[Nombre del Contrato]],Tabla3[],20,FALSE)="","#N/A",IFERROR(VLOOKUP(Tabla1[[#This Row],[Nombre del Contrato]],Tabla3[],20,FALSE),"#N/A")))</f>
        <v/>
      </c>
      <c r="H851" s="47" t="str">
        <f>IF(Tabla1[[#This Row],[Nombre del Contrato]]="","",IF(VLOOKUP(Tabla1[[#This Row],[Nombre del Contrato]],Tabla3[],22,FALSE)="","#N/A",IFERROR(VLOOKUP(Tabla1[[#This Row],[Nombre del Contrato]],Tabla3[],22,FALSE),"#N/A")))</f>
        <v/>
      </c>
      <c r="I851" s="81"/>
      <c r="J851" s="81"/>
      <c r="K851" s="75"/>
      <c r="L851" s="10" t="str">
        <f>IF(Tabla1[[#This Row],[Nombre del Contrato]]="","",IF(VLOOKUP(Tabla1[[#This Row],[Nombre del Contrato]],Tabla3[],6,FALSE)="","#N/A",IFERROR(VLOOKUP(Tabla1[[#This Row],[Nombre del Contrato]],Tabla3[],6,FALSE),"#N/A")))</f>
        <v/>
      </c>
      <c r="M851" s="55" t="str">
        <f>IF(Tabla1[[#This Row],[Nombre del Contrato]]="","",IF(VLOOKUP(Tabla1[[#This Row],[Nombre del Contrato]],Tabla3[],19,FALSE)="","#N/A",IFERROR(VLOOKUP(Tabla1[[#This Row],[Nombre del Contrato]],Tabla3[],19,FALSE),"#N/A")))</f>
        <v/>
      </c>
      <c r="N851" s="75"/>
      <c r="O851" s="75"/>
      <c r="P851" s="75"/>
      <c r="Q851" s="75"/>
      <c r="R851" s="75"/>
      <c r="S851" s="75"/>
      <c r="T851" s="75"/>
      <c r="U851" s="75"/>
      <c r="V851" s="75"/>
      <c r="W851" s="75"/>
      <c r="X851" s="75"/>
      <c r="Y851" s="75"/>
      <c r="Z851" s="75"/>
      <c r="AA851" s="75"/>
      <c r="AB851" s="75"/>
      <c r="AC851" s="75"/>
      <c r="AD851" s="75" t="str">
        <f>IF(SUM(Tabla1[[#This Row],[Primera Infancia]:[Adulto Mayor]])=0,"",SUM(Tabla1[[#This Row],[Primera Infancia]:[Adulto Mayor]]))</f>
        <v/>
      </c>
      <c r="AE851" s="75"/>
      <c r="AF851" s="75"/>
      <c r="AG851" s="10"/>
      <c r="AH851" s="10"/>
      <c r="AI851" s="88"/>
      <c r="AJ851" s="88"/>
      <c r="AK851" s="88"/>
      <c r="AL851" s="88"/>
      <c r="AM851" s="88"/>
      <c r="AN851" s="75"/>
      <c r="AO851" s="89"/>
      <c r="AP851" s="93"/>
      <c r="AQ851" s="84"/>
    </row>
    <row r="852" spans="2:43" ht="39.950000000000003" customHeight="1" thickTop="1" thickBot="1" x14ac:dyDescent="0.3">
      <c r="B852" s="78"/>
      <c r="C852" s="75"/>
      <c r="D852" s="75"/>
      <c r="E852" s="75"/>
      <c r="F852" s="10" t="str">
        <f>IF(Tabla1[[#This Row],[Nombre del Contrato]]="","",IF(VLOOKUP(Tabla1[[#This Row],[Nombre del Contrato]],Tabla3[],31,FALSE)="","#N/A",IFERROR(VLOOKUP(Tabla1[[#This Row],[Nombre del Contrato]],Tabla3[],31,FALSE),"#N/A")))</f>
        <v/>
      </c>
      <c r="G852" s="10" t="str">
        <f>IF(Tabla1[[#This Row],[Nombre del Contrato]]="","",IF(VLOOKUP(Tabla1[[#This Row],[Nombre del Contrato]],Tabla3[],20,FALSE)="","#N/A",IFERROR(VLOOKUP(Tabla1[[#This Row],[Nombre del Contrato]],Tabla3[],20,FALSE),"#N/A")))</f>
        <v/>
      </c>
      <c r="H852" s="47" t="str">
        <f>IF(Tabla1[[#This Row],[Nombre del Contrato]]="","",IF(VLOOKUP(Tabla1[[#This Row],[Nombre del Contrato]],Tabla3[],22,FALSE)="","#N/A",IFERROR(VLOOKUP(Tabla1[[#This Row],[Nombre del Contrato]],Tabla3[],22,FALSE),"#N/A")))</f>
        <v/>
      </c>
      <c r="I852" s="81"/>
      <c r="J852" s="81"/>
      <c r="K852" s="75"/>
      <c r="L852" s="10" t="str">
        <f>IF(Tabla1[[#This Row],[Nombre del Contrato]]="","",IF(VLOOKUP(Tabla1[[#This Row],[Nombre del Contrato]],Tabla3[],6,FALSE)="","#N/A",IFERROR(VLOOKUP(Tabla1[[#This Row],[Nombre del Contrato]],Tabla3[],6,FALSE),"#N/A")))</f>
        <v/>
      </c>
      <c r="M852" s="55" t="str">
        <f>IF(Tabla1[[#This Row],[Nombre del Contrato]]="","",IF(VLOOKUP(Tabla1[[#This Row],[Nombre del Contrato]],Tabla3[],19,FALSE)="","#N/A",IFERROR(VLOOKUP(Tabla1[[#This Row],[Nombre del Contrato]],Tabla3[],19,FALSE),"#N/A")))</f>
        <v/>
      </c>
      <c r="N852" s="75"/>
      <c r="O852" s="75"/>
      <c r="P852" s="75"/>
      <c r="Q852" s="75"/>
      <c r="R852" s="75"/>
      <c r="S852" s="75"/>
      <c r="T852" s="75"/>
      <c r="U852" s="75"/>
      <c r="V852" s="75"/>
      <c r="W852" s="75"/>
      <c r="X852" s="75"/>
      <c r="Y852" s="75"/>
      <c r="Z852" s="75"/>
      <c r="AA852" s="75"/>
      <c r="AB852" s="75"/>
      <c r="AC852" s="75"/>
      <c r="AD852" s="75" t="str">
        <f>IF(SUM(Tabla1[[#This Row],[Primera Infancia]:[Adulto Mayor]])=0,"",SUM(Tabla1[[#This Row],[Primera Infancia]:[Adulto Mayor]]))</f>
        <v/>
      </c>
      <c r="AE852" s="75"/>
      <c r="AF852" s="75"/>
      <c r="AG852" s="10"/>
      <c r="AH852" s="10"/>
      <c r="AI852" s="88"/>
      <c r="AJ852" s="88"/>
      <c r="AK852" s="88"/>
      <c r="AL852" s="88"/>
      <c r="AM852" s="88"/>
      <c r="AN852" s="75"/>
      <c r="AO852" s="89"/>
      <c r="AP852" s="93"/>
      <c r="AQ852" s="84"/>
    </row>
    <row r="853" spans="2:43" ht="39.950000000000003" customHeight="1" thickTop="1" thickBot="1" x14ac:dyDescent="0.3">
      <c r="B853" s="78"/>
      <c r="C853" s="75"/>
      <c r="D853" s="75"/>
      <c r="E853" s="75"/>
      <c r="F853" s="10" t="str">
        <f>IF(Tabla1[[#This Row],[Nombre del Contrato]]="","",IF(VLOOKUP(Tabla1[[#This Row],[Nombre del Contrato]],Tabla3[],31,FALSE)="","#N/A",IFERROR(VLOOKUP(Tabla1[[#This Row],[Nombre del Contrato]],Tabla3[],31,FALSE),"#N/A")))</f>
        <v/>
      </c>
      <c r="G853" s="10" t="str">
        <f>IF(Tabla1[[#This Row],[Nombre del Contrato]]="","",IF(VLOOKUP(Tabla1[[#This Row],[Nombre del Contrato]],Tabla3[],20,FALSE)="","#N/A",IFERROR(VLOOKUP(Tabla1[[#This Row],[Nombre del Contrato]],Tabla3[],20,FALSE),"#N/A")))</f>
        <v/>
      </c>
      <c r="H853" s="47" t="str">
        <f>IF(Tabla1[[#This Row],[Nombre del Contrato]]="","",IF(VLOOKUP(Tabla1[[#This Row],[Nombre del Contrato]],Tabla3[],22,FALSE)="","#N/A",IFERROR(VLOOKUP(Tabla1[[#This Row],[Nombre del Contrato]],Tabla3[],22,FALSE),"#N/A")))</f>
        <v/>
      </c>
      <c r="I853" s="81"/>
      <c r="J853" s="81"/>
      <c r="K853" s="75"/>
      <c r="L853" s="10" t="str">
        <f>IF(Tabla1[[#This Row],[Nombre del Contrato]]="","",IF(VLOOKUP(Tabla1[[#This Row],[Nombre del Contrato]],Tabla3[],6,FALSE)="","#N/A",IFERROR(VLOOKUP(Tabla1[[#This Row],[Nombre del Contrato]],Tabla3[],6,FALSE),"#N/A")))</f>
        <v/>
      </c>
      <c r="M853" s="55" t="str">
        <f>IF(Tabla1[[#This Row],[Nombre del Contrato]]="","",IF(VLOOKUP(Tabla1[[#This Row],[Nombre del Contrato]],Tabla3[],19,FALSE)="","#N/A",IFERROR(VLOOKUP(Tabla1[[#This Row],[Nombre del Contrato]],Tabla3[],19,FALSE),"#N/A")))</f>
        <v/>
      </c>
      <c r="N853" s="75"/>
      <c r="O853" s="75"/>
      <c r="P853" s="75"/>
      <c r="Q853" s="75"/>
      <c r="R853" s="75"/>
      <c r="S853" s="75"/>
      <c r="T853" s="75"/>
      <c r="U853" s="75"/>
      <c r="V853" s="75"/>
      <c r="W853" s="75"/>
      <c r="X853" s="75"/>
      <c r="Y853" s="75"/>
      <c r="Z853" s="75"/>
      <c r="AA853" s="75"/>
      <c r="AB853" s="75"/>
      <c r="AC853" s="75"/>
      <c r="AD853" s="75" t="str">
        <f>IF(SUM(Tabla1[[#This Row],[Primera Infancia]:[Adulto Mayor]])=0,"",SUM(Tabla1[[#This Row],[Primera Infancia]:[Adulto Mayor]]))</f>
        <v/>
      </c>
      <c r="AE853" s="75"/>
      <c r="AF853" s="75"/>
      <c r="AG853" s="10"/>
      <c r="AH853" s="10"/>
      <c r="AI853" s="88"/>
      <c r="AJ853" s="88"/>
      <c r="AK853" s="88"/>
      <c r="AL853" s="88"/>
      <c r="AM853" s="88"/>
      <c r="AN853" s="75"/>
      <c r="AO853" s="89"/>
      <c r="AP853" s="93"/>
      <c r="AQ853" s="84"/>
    </row>
    <row r="854" spans="2:43" ht="39.950000000000003" customHeight="1" thickTop="1" thickBot="1" x14ac:dyDescent="0.3">
      <c r="B854" s="78"/>
      <c r="C854" s="75"/>
      <c r="D854" s="75"/>
      <c r="E854" s="75"/>
      <c r="F854" s="10" t="str">
        <f>IF(Tabla1[[#This Row],[Nombre del Contrato]]="","",IF(VLOOKUP(Tabla1[[#This Row],[Nombre del Contrato]],Tabla3[],31,FALSE)="","#N/A",IFERROR(VLOOKUP(Tabla1[[#This Row],[Nombre del Contrato]],Tabla3[],31,FALSE),"#N/A")))</f>
        <v/>
      </c>
      <c r="G854" s="10" t="str">
        <f>IF(Tabla1[[#This Row],[Nombre del Contrato]]="","",IF(VLOOKUP(Tabla1[[#This Row],[Nombre del Contrato]],Tabla3[],20,FALSE)="","#N/A",IFERROR(VLOOKUP(Tabla1[[#This Row],[Nombre del Contrato]],Tabla3[],20,FALSE),"#N/A")))</f>
        <v/>
      </c>
      <c r="H854" s="47" t="str">
        <f>IF(Tabla1[[#This Row],[Nombre del Contrato]]="","",IF(VLOOKUP(Tabla1[[#This Row],[Nombre del Contrato]],Tabla3[],22,FALSE)="","#N/A",IFERROR(VLOOKUP(Tabla1[[#This Row],[Nombre del Contrato]],Tabla3[],22,FALSE),"#N/A")))</f>
        <v/>
      </c>
      <c r="I854" s="81"/>
      <c r="J854" s="81"/>
      <c r="K854" s="75"/>
      <c r="L854" s="10" t="str">
        <f>IF(Tabla1[[#This Row],[Nombre del Contrato]]="","",IF(VLOOKUP(Tabla1[[#This Row],[Nombre del Contrato]],Tabla3[],6,FALSE)="","#N/A",IFERROR(VLOOKUP(Tabla1[[#This Row],[Nombre del Contrato]],Tabla3[],6,FALSE),"#N/A")))</f>
        <v/>
      </c>
      <c r="M854" s="55" t="str">
        <f>IF(Tabla1[[#This Row],[Nombre del Contrato]]="","",IF(VLOOKUP(Tabla1[[#This Row],[Nombre del Contrato]],Tabla3[],19,FALSE)="","#N/A",IFERROR(VLOOKUP(Tabla1[[#This Row],[Nombre del Contrato]],Tabla3[],19,FALSE),"#N/A")))</f>
        <v/>
      </c>
      <c r="N854" s="75"/>
      <c r="O854" s="75"/>
      <c r="P854" s="75"/>
      <c r="Q854" s="75"/>
      <c r="R854" s="75"/>
      <c r="S854" s="75"/>
      <c r="T854" s="75"/>
      <c r="U854" s="75"/>
      <c r="V854" s="75"/>
      <c r="W854" s="75"/>
      <c r="X854" s="75"/>
      <c r="Y854" s="75"/>
      <c r="Z854" s="75"/>
      <c r="AA854" s="75"/>
      <c r="AB854" s="75"/>
      <c r="AC854" s="75"/>
      <c r="AD854" s="75" t="str">
        <f>IF(SUM(Tabla1[[#This Row],[Primera Infancia]:[Adulto Mayor]])=0,"",SUM(Tabla1[[#This Row],[Primera Infancia]:[Adulto Mayor]]))</f>
        <v/>
      </c>
      <c r="AE854" s="75"/>
      <c r="AF854" s="75"/>
      <c r="AG854" s="10"/>
      <c r="AH854" s="10"/>
      <c r="AI854" s="88"/>
      <c r="AJ854" s="88"/>
      <c r="AK854" s="88"/>
      <c r="AL854" s="88"/>
      <c r="AM854" s="88"/>
      <c r="AN854" s="75"/>
      <c r="AO854" s="89"/>
      <c r="AP854" s="93"/>
      <c r="AQ854" s="84"/>
    </row>
    <row r="855" spans="2:43" ht="39.950000000000003" customHeight="1" thickTop="1" thickBot="1" x14ac:dyDescent="0.3">
      <c r="B855" s="78"/>
      <c r="C855" s="75"/>
      <c r="D855" s="75"/>
      <c r="E855" s="75"/>
      <c r="F855" s="10" t="str">
        <f>IF(Tabla1[[#This Row],[Nombre del Contrato]]="","",IF(VLOOKUP(Tabla1[[#This Row],[Nombre del Contrato]],Tabla3[],31,FALSE)="","#N/A",IFERROR(VLOOKUP(Tabla1[[#This Row],[Nombre del Contrato]],Tabla3[],31,FALSE),"#N/A")))</f>
        <v/>
      </c>
      <c r="G855" s="10" t="str">
        <f>IF(Tabla1[[#This Row],[Nombre del Contrato]]="","",IF(VLOOKUP(Tabla1[[#This Row],[Nombre del Contrato]],Tabla3[],20,FALSE)="","#N/A",IFERROR(VLOOKUP(Tabla1[[#This Row],[Nombre del Contrato]],Tabla3[],20,FALSE),"#N/A")))</f>
        <v/>
      </c>
      <c r="H855" s="47" t="str">
        <f>IF(Tabla1[[#This Row],[Nombre del Contrato]]="","",IF(VLOOKUP(Tabla1[[#This Row],[Nombre del Contrato]],Tabla3[],22,FALSE)="","#N/A",IFERROR(VLOOKUP(Tabla1[[#This Row],[Nombre del Contrato]],Tabla3[],22,FALSE),"#N/A")))</f>
        <v/>
      </c>
      <c r="I855" s="81"/>
      <c r="J855" s="81"/>
      <c r="K855" s="75"/>
      <c r="L855" s="10" t="str">
        <f>IF(Tabla1[[#This Row],[Nombre del Contrato]]="","",IF(VLOOKUP(Tabla1[[#This Row],[Nombre del Contrato]],Tabla3[],6,FALSE)="","#N/A",IFERROR(VLOOKUP(Tabla1[[#This Row],[Nombre del Contrato]],Tabla3[],6,FALSE),"#N/A")))</f>
        <v/>
      </c>
      <c r="M855" s="55" t="str">
        <f>IF(Tabla1[[#This Row],[Nombre del Contrato]]="","",IF(VLOOKUP(Tabla1[[#This Row],[Nombre del Contrato]],Tabla3[],19,FALSE)="","#N/A",IFERROR(VLOOKUP(Tabla1[[#This Row],[Nombre del Contrato]],Tabla3[],19,FALSE),"#N/A")))</f>
        <v/>
      </c>
      <c r="N855" s="75"/>
      <c r="O855" s="75"/>
      <c r="P855" s="75"/>
      <c r="Q855" s="75"/>
      <c r="R855" s="75"/>
      <c r="S855" s="75"/>
      <c r="T855" s="75"/>
      <c r="U855" s="75"/>
      <c r="V855" s="75"/>
      <c r="W855" s="75"/>
      <c r="X855" s="75"/>
      <c r="Y855" s="75"/>
      <c r="Z855" s="75"/>
      <c r="AA855" s="75"/>
      <c r="AB855" s="75"/>
      <c r="AC855" s="75"/>
      <c r="AD855" s="75" t="str">
        <f>IF(SUM(Tabla1[[#This Row],[Primera Infancia]:[Adulto Mayor]])=0,"",SUM(Tabla1[[#This Row],[Primera Infancia]:[Adulto Mayor]]))</f>
        <v/>
      </c>
      <c r="AE855" s="75"/>
      <c r="AF855" s="75"/>
      <c r="AG855" s="10"/>
      <c r="AH855" s="10"/>
      <c r="AI855" s="88"/>
      <c r="AJ855" s="88"/>
      <c r="AK855" s="88"/>
      <c r="AL855" s="88"/>
      <c r="AM855" s="88"/>
      <c r="AN855" s="75"/>
      <c r="AO855" s="89"/>
      <c r="AP855" s="93"/>
      <c r="AQ855" s="84"/>
    </row>
    <row r="856" spans="2:43" ht="39.950000000000003" customHeight="1" thickTop="1" thickBot="1" x14ac:dyDescent="0.3">
      <c r="B856" s="78"/>
      <c r="C856" s="75"/>
      <c r="D856" s="75"/>
      <c r="E856" s="75"/>
      <c r="F856" s="10" t="str">
        <f>IF(Tabla1[[#This Row],[Nombre del Contrato]]="","",IF(VLOOKUP(Tabla1[[#This Row],[Nombre del Contrato]],Tabla3[],31,FALSE)="","#N/A",IFERROR(VLOOKUP(Tabla1[[#This Row],[Nombre del Contrato]],Tabla3[],31,FALSE),"#N/A")))</f>
        <v/>
      </c>
      <c r="G856" s="10" t="str">
        <f>IF(Tabla1[[#This Row],[Nombre del Contrato]]="","",IF(VLOOKUP(Tabla1[[#This Row],[Nombre del Contrato]],Tabla3[],20,FALSE)="","#N/A",IFERROR(VLOOKUP(Tabla1[[#This Row],[Nombre del Contrato]],Tabla3[],20,FALSE),"#N/A")))</f>
        <v/>
      </c>
      <c r="H856" s="47" t="str">
        <f>IF(Tabla1[[#This Row],[Nombre del Contrato]]="","",IF(VLOOKUP(Tabla1[[#This Row],[Nombre del Contrato]],Tabla3[],22,FALSE)="","#N/A",IFERROR(VLOOKUP(Tabla1[[#This Row],[Nombre del Contrato]],Tabla3[],22,FALSE),"#N/A")))</f>
        <v/>
      </c>
      <c r="I856" s="81"/>
      <c r="J856" s="81"/>
      <c r="K856" s="75"/>
      <c r="L856" s="10" t="str">
        <f>IF(Tabla1[[#This Row],[Nombre del Contrato]]="","",IF(VLOOKUP(Tabla1[[#This Row],[Nombre del Contrato]],Tabla3[],6,FALSE)="","#N/A",IFERROR(VLOOKUP(Tabla1[[#This Row],[Nombre del Contrato]],Tabla3[],6,FALSE),"#N/A")))</f>
        <v/>
      </c>
      <c r="M856" s="55" t="str">
        <f>IF(Tabla1[[#This Row],[Nombre del Contrato]]="","",IF(VLOOKUP(Tabla1[[#This Row],[Nombre del Contrato]],Tabla3[],19,FALSE)="","#N/A",IFERROR(VLOOKUP(Tabla1[[#This Row],[Nombre del Contrato]],Tabla3[],19,FALSE),"#N/A")))</f>
        <v/>
      </c>
      <c r="N856" s="75"/>
      <c r="O856" s="75"/>
      <c r="P856" s="75"/>
      <c r="Q856" s="75"/>
      <c r="R856" s="75"/>
      <c r="S856" s="75"/>
      <c r="T856" s="75"/>
      <c r="U856" s="75"/>
      <c r="V856" s="75"/>
      <c r="W856" s="75"/>
      <c r="X856" s="75"/>
      <c r="Y856" s="75"/>
      <c r="Z856" s="75"/>
      <c r="AA856" s="75"/>
      <c r="AB856" s="75"/>
      <c r="AC856" s="75"/>
      <c r="AD856" s="75" t="str">
        <f>IF(SUM(Tabla1[[#This Row],[Primera Infancia]:[Adulto Mayor]])=0,"",SUM(Tabla1[[#This Row],[Primera Infancia]:[Adulto Mayor]]))</f>
        <v/>
      </c>
      <c r="AE856" s="75"/>
      <c r="AF856" s="75"/>
      <c r="AG856" s="10"/>
      <c r="AH856" s="10"/>
      <c r="AI856" s="88"/>
      <c r="AJ856" s="88"/>
      <c r="AK856" s="88"/>
      <c r="AL856" s="88"/>
      <c r="AM856" s="88"/>
      <c r="AN856" s="75"/>
      <c r="AO856" s="89"/>
      <c r="AP856" s="93"/>
      <c r="AQ856" s="84"/>
    </row>
    <row r="857" spans="2:43" ht="39.950000000000003" customHeight="1" thickTop="1" thickBot="1" x14ac:dyDescent="0.3">
      <c r="B857" s="78"/>
      <c r="C857" s="75"/>
      <c r="D857" s="75"/>
      <c r="E857" s="75"/>
      <c r="F857" s="10" t="str">
        <f>IF(Tabla1[[#This Row],[Nombre del Contrato]]="","",IF(VLOOKUP(Tabla1[[#This Row],[Nombre del Contrato]],Tabla3[],31,FALSE)="","#N/A",IFERROR(VLOOKUP(Tabla1[[#This Row],[Nombre del Contrato]],Tabla3[],31,FALSE),"#N/A")))</f>
        <v/>
      </c>
      <c r="G857" s="10" t="str">
        <f>IF(Tabla1[[#This Row],[Nombre del Contrato]]="","",IF(VLOOKUP(Tabla1[[#This Row],[Nombre del Contrato]],Tabla3[],20,FALSE)="","#N/A",IFERROR(VLOOKUP(Tabla1[[#This Row],[Nombre del Contrato]],Tabla3[],20,FALSE),"#N/A")))</f>
        <v/>
      </c>
      <c r="H857" s="47" t="str">
        <f>IF(Tabla1[[#This Row],[Nombre del Contrato]]="","",IF(VLOOKUP(Tabla1[[#This Row],[Nombre del Contrato]],Tabla3[],22,FALSE)="","#N/A",IFERROR(VLOOKUP(Tabla1[[#This Row],[Nombre del Contrato]],Tabla3[],22,FALSE),"#N/A")))</f>
        <v/>
      </c>
      <c r="I857" s="81"/>
      <c r="J857" s="81"/>
      <c r="K857" s="75"/>
      <c r="L857" s="10" t="str">
        <f>IF(Tabla1[[#This Row],[Nombre del Contrato]]="","",IF(VLOOKUP(Tabla1[[#This Row],[Nombre del Contrato]],Tabla3[],6,FALSE)="","#N/A",IFERROR(VLOOKUP(Tabla1[[#This Row],[Nombre del Contrato]],Tabla3[],6,FALSE),"#N/A")))</f>
        <v/>
      </c>
      <c r="M857" s="55" t="str">
        <f>IF(Tabla1[[#This Row],[Nombre del Contrato]]="","",IF(VLOOKUP(Tabla1[[#This Row],[Nombre del Contrato]],Tabla3[],19,FALSE)="","#N/A",IFERROR(VLOOKUP(Tabla1[[#This Row],[Nombre del Contrato]],Tabla3[],19,FALSE),"#N/A")))</f>
        <v/>
      </c>
      <c r="N857" s="75"/>
      <c r="O857" s="75"/>
      <c r="P857" s="75"/>
      <c r="Q857" s="75"/>
      <c r="R857" s="75"/>
      <c r="S857" s="75"/>
      <c r="T857" s="75"/>
      <c r="U857" s="75"/>
      <c r="V857" s="75"/>
      <c r="W857" s="75"/>
      <c r="X857" s="75"/>
      <c r="Y857" s="75"/>
      <c r="Z857" s="75"/>
      <c r="AA857" s="75"/>
      <c r="AB857" s="75"/>
      <c r="AC857" s="75"/>
      <c r="AD857" s="75" t="str">
        <f>IF(SUM(Tabla1[[#This Row],[Primera Infancia]:[Adulto Mayor]])=0,"",SUM(Tabla1[[#This Row],[Primera Infancia]:[Adulto Mayor]]))</f>
        <v/>
      </c>
      <c r="AE857" s="75"/>
      <c r="AF857" s="75"/>
      <c r="AG857" s="10"/>
      <c r="AH857" s="10"/>
      <c r="AI857" s="88"/>
      <c r="AJ857" s="88"/>
      <c r="AK857" s="88"/>
      <c r="AL857" s="88"/>
      <c r="AM857" s="88"/>
      <c r="AN857" s="75"/>
      <c r="AO857" s="89"/>
      <c r="AP857" s="93"/>
      <c r="AQ857" s="84"/>
    </row>
    <row r="858" spans="2:43" ht="39.950000000000003" customHeight="1" thickTop="1" thickBot="1" x14ac:dyDescent="0.3">
      <c r="B858" s="78"/>
      <c r="C858" s="75"/>
      <c r="D858" s="75"/>
      <c r="E858" s="75"/>
      <c r="F858" s="10" t="str">
        <f>IF(Tabla1[[#This Row],[Nombre del Contrato]]="","",IF(VLOOKUP(Tabla1[[#This Row],[Nombre del Contrato]],Tabla3[],31,FALSE)="","#N/A",IFERROR(VLOOKUP(Tabla1[[#This Row],[Nombre del Contrato]],Tabla3[],31,FALSE),"#N/A")))</f>
        <v/>
      </c>
      <c r="G858" s="10" t="str">
        <f>IF(Tabla1[[#This Row],[Nombre del Contrato]]="","",IF(VLOOKUP(Tabla1[[#This Row],[Nombre del Contrato]],Tabla3[],20,FALSE)="","#N/A",IFERROR(VLOOKUP(Tabla1[[#This Row],[Nombre del Contrato]],Tabla3[],20,FALSE),"#N/A")))</f>
        <v/>
      </c>
      <c r="H858" s="47" t="str">
        <f>IF(Tabla1[[#This Row],[Nombre del Contrato]]="","",IF(VLOOKUP(Tabla1[[#This Row],[Nombre del Contrato]],Tabla3[],22,FALSE)="","#N/A",IFERROR(VLOOKUP(Tabla1[[#This Row],[Nombre del Contrato]],Tabla3[],22,FALSE),"#N/A")))</f>
        <v/>
      </c>
      <c r="I858" s="81"/>
      <c r="J858" s="81"/>
      <c r="K858" s="75"/>
      <c r="L858" s="10" t="str">
        <f>IF(Tabla1[[#This Row],[Nombre del Contrato]]="","",IF(VLOOKUP(Tabla1[[#This Row],[Nombre del Contrato]],Tabla3[],6,FALSE)="","#N/A",IFERROR(VLOOKUP(Tabla1[[#This Row],[Nombre del Contrato]],Tabla3[],6,FALSE),"#N/A")))</f>
        <v/>
      </c>
      <c r="M858" s="55" t="str">
        <f>IF(Tabla1[[#This Row],[Nombre del Contrato]]="","",IF(VLOOKUP(Tabla1[[#This Row],[Nombre del Contrato]],Tabla3[],19,FALSE)="","#N/A",IFERROR(VLOOKUP(Tabla1[[#This Row],[Nombre del Contrato]],Tabla3[],19,FALSE),"#N/A")))</f>
        <v/>
      </c>
      <c r="N858" s="75"/>
      <c r="O858" s="75"/>
      <c r="P858" s="75"/>
      <c r="Q858" s="75"/>
      <c r="R858" s="75"/>
      <c r="S858" s="75"/>
      <c r="T858" s="75"/>
      <c r="U858" s="75"/>
      <c r="V858" s="75"/>
      <c r="W858" s="75"/>
      <c r="X858" s="75"/>
      <c r="Y858" s="75"/>
      <c r="Z858" s="75"/>
      <c r="AA858" s="75"/>
      <c r="AB858" s="75"/>
      <c r="AC858" s="75"/>
      <c r="AD858" s="75" t="str">
        <f>IF(SUM(Tabla1[[#This Row],[Primera Infancia]:[Adulto Mayor]])=0,"",SUM(Tabla1[[#This Row],[Primera Infancia]:[Adulto Mayor]]))</f>
        <v/>
      </c>
      <c r="AE858" s="75"/>
      <c r="AF858" s="75"/>
      <c r="AG858" s="10"/>
      <c r="AH858" s="10"/>
      <c r="AI858" s="88"/>
      <c r="AJ858" s="88"/>
      <c r="AK858" s="88"/>
      <c r="AL858" s="88"/>
      <c r="AM858" s="88"/>
      <c r="AN858" s="75"/>
      <c r="AO858" s="89"/>
      <c r="AP858" s="93"/>
      <c r="AQ858" s="84"/>
    </row>
    <row r="859" spans="2:43" ht="39.950000000000003" customHeight="1" thickTop="1" thickBot="1" x14ac:dyDescent="0.3">
      <c r="B859" s="78"/>
      <c r="C859" s="75"/>
      <c r="D859" s="75"/>
      <c r="E859" s="75"/>
      <c r="F859" s="10" t="str">
        <f>IF(Tabla1[[#This Row],[Nombre del Contrato]]="","",IF(VLOOKUP(Tabla1[[#This Row],[Nombre del Contrato]],Tabla3[],31,FALSE)="","#N/A",IFERROR(VLOOKUP(Tabla1[[#This Row],[Nombre del Contrato]],Tabla3[],31,FALSE),"#N/A")))</f>
        <v/>
      </c>
      <c r="G859" s="10" t="str">
        <f>IF(Tabla1[[#This Row],[Nombre del Contrato]]="","",IF(VLOOKUP(Tabla1[[#This Row],[Nombre del Contrato]],Tabla3[],20,FALSE)="","#N/A",IFERROR(VLOOKUP(Tabla1[[#This Row],[Nombre del Contrato]],Tabla3[],20,FALSE),"#N/A")))</f>
        <v/>
      </c>
      <c r="H859" s="47" t="str">
        <f>IF(Tabla1[[#This Row],[Nombre del Contrato]]="","",IF(VLOOKUP(Tabla1[[#This Row],[Nombre del Contrato]],Tabla3[],22,FALSE)="","#N/A",IFERROR(VLOOKUP(Tabla1[[#This Row],[Nombre del Contrato]],Tabla3[],22,FALSE),"#N/A")))</f>
        <v/>
      </c>
      <c r="I859" s="81"/>
      <c r="J859" s="81"/>
      <c r="K859" s="75"/>
      <c r="L859" s="10" t="str">
        <f>IF(Tabla1[[#This Row],[Nombre del Contrato]]="","",IF(VLOOKUP(Tabla1[[#This Row],[Nombre del Contrato]],Tabla3[],6,FALSE)="","#N/A",IFERROR(VLOOKUP(Tabla1[[#This Row],[Nombre del Contrato]],Tabla3[],6,FALSE),"#N/A")))</f>
        <v/>
      </c>
      <c r="M859" s="55" t="str">
        <f>IF(Tabla1[[#This Row],[Nombre del Contrato]]="","",IF(VLOOKUP(Tabla1[[#This Row],[Nombre del Contrato]],Tabla3[],19,FALSE)="","#N/A",IFERROR(VLOOKUP(Tabla1[[#This Row],[Nombre del Contrato]],Tabla3[],19,FALSE),"#N/A")))</f>
        <v/>
      </c>
      <c r="N859" s="75"/>
      <c r="O859" s="75"/>
      <c r="P859" s="75"/>
      <c r="Q859" s="75"/>
      <c r="R859" s="75"/>
      <c r="S859" s="75"/>
      <c r="T859" s="75"/>
      <c r="U859" s="75"/>
      <c r="V859" s="75"/>
      <c r="W859" s="75"/>
      <c r="X859" s="75"/>
      <c r="Y859" s="75"/>
      <c r="Z859" s="75"/>
      <c r="AA859" s="75"/>
      <c r="AB859" s="75"/>
      <c r="AC859" s="75"/>
      <c r="AD859" s="75" t="str">
        <f>IF(SUM(Tabla1[[#This Row],[Primera Infancia]:[Adulto Mayor]])=0,"",SUM(Tabla1[[#This Row],[Primera Infancia]:[Adulto Mayor]]))</f>
        <v/>
      </c>
      <c r="AE859" s="75"/>
      <c r="AF859" s="75"/>
      <c r="AG859" s="10"/>
      <c r="AH859" s="10"/>
      <c r="AI859" s="88"/>
      <c r="AJ859" s="88"/>
      <c r="AK859" s="88"/>
      <c r="AL859" s="88"/>
      <c r="AM859" s="88"/>
      <c r="AN859" s="75"/>
      <c r="AO859" s="89"/>
      <c r="AP859" s="93"/>
      <c r="AQ859" s="84"/>
    </row>
    <row r="860" spans="2:43" ht="39.950000000000003" customHeight="1" thickTop="1" thickBot="1" x14ac:dyDescent="0.3">
      <c r="B860" s="78"/>
      <c r="C860" s="75"/>
      <c r="D860" s="75"/>
      <c r="E860" s="75"/>
      <c r="F860" s="10" t="str">
        <f>IF(Tabla1[[#This Row],[Nombre del Contrato]]="","",IF(VLOOKUP(Tabla1[[#This Row],[Nombre del Contrato]],Tabla3[],31,FALSE)="","#N/A",IFERROR(VLOOKUP(Tabla1[[#This Row],[Nombre del Contrato]],Tabla3[],31,FALSE),"#N/A")))</f>
        <v/>
      </c>
      <c r="G860" s="10" t="str">
        <f>IF(Tabla1[[#This Row],[Nombre del Contrato]]="","",IF(VLOOKUP(Tabla1[[#This Row],[Nombre del Contrato]],Tabla3[],20,FALSE)="","#N/A",IFERROR(VLOOKUP(Tabla1[[#This Row],[Nombre del Contrato]],Tabla3[],20,FALSE),"#N/A")))</f>
        <v/>
      </c>
      <c r="H860" s="47" t="str">
        <f>IF(Tabla1[[#This Row],[Nombre del Contrato]]="","",IF(VLOOKUP(Tabla1[[#This Row],[Nombre del Contrato]],Tabla3[],22,FALSE)="","#N/A",IFERROR(VLOOKUP(Tabla1[[#This Row],[Nombre del Contrato]],Tabla3[],22,FALSE),"#N/A")))</f>
        <v/>
      </c>
      <c r="I860" s="81"/>
      <c r="J860" s="81"/>
      <c r="K860" s="75"/>
      <c r="L860" s="10" t="str">
        <f>IF(Tabla1[[#This Row],[Nombre del Contrato]]="","",IF(VLOOKUP(Tabla1[[#This Row],[Nombre del Contrato]],Tabla3[],6,FALSE)="","#N/A",IFERROR(VLOOKUP(Tabla1[[#This Row],[Nombre del Contrato]],Tabla3[],6,FALSE),"#N/A")))</f>
        <v/>
      </c>
      <c r="M860" s="55" t="str">
        <f>IF(Tabla1[[#This Row],[Nombre del Contrato]]="","",IF(VLOOKUP(Tabla1[[#This Row],[Nombre del Contrato]],Tabla3[],19,FALSE)="","#N/A",IFERROR(VLOOKUP(Tabla1[[#This Row],[Nombre del Contrato]],Tabla3[],19,FALSE),"#N/A")))</f>
        <v/>
      </c>
      <c r="N860" s="75"/>
      <c r="O860" s="75"/>
      <c r="P860" s="75"/>
      <c r="Q860" s="75"/>
      <c r="R860" s="75"/>
      <c r="S860" s="75"/>
      <c r="T860" s="75"/>
      <c r="U860" s="75"/>
      <c r="V860" s="75"/>
      <c r="W860" s="75"/>
      <c r="X860" s="75"/>
      <c r="Y860" s="75"/>
      <c r="Z860" s="75"/>
      <c r="AA860" s="75"/>
      <c r="AB860" s="75"/>
      <c r="AC860" s="75"/>
      <c r="AD860" s="75" t="str">
        <f>IF(SUM(Tabla1[[#This Row],[Primera Infancia]:[Adulto Mayor]])=0,"",SUM(Tabla1[[#This Row],[Primera Infancia]:[Adulto Mayor]]))</f>
        <v/>
      </c>
      <c r="AE860" s="75"/>
      <c r="AF860" s="75"/>
      <c r="AG860" s="10"/>
      <c r="AH860" s="10"/>
      <c r="AI860" s="88"/>
      <c r="AJ860" s="88"/>
      <c r="AK860" s="88"/>
      <c r="AL860" s="88"/>
      <c r="AM860" s="88"/>
      <c r="AN860" s="75"/>
      <c r="AO860" s="89"/>
      <c r="AP860" s="93"/>
      <c r="AQ860" s="84"/>
    </row>
    <row r="861" spans="2:43" ht="39.950000000000003" customHeight="1" thickTop="1" thickBot="1" x14ac:dyDescent="0.3">
      <c r="B861" s="78"/>
      <c r="C861" s="75"/>
      <c r="D861" s="75"/>
      <c r="E861" s="75"/>
      <c r="F861" s="10" t="str">
        <f>IF(Tabla1[[#This Row],[Nombre del Contrato]]="","",IF(VLOOKUP(Tabla1[[#This Row],[Nombre del Contrato]],Tabla3[],31,FALSE)="","#N/A",IFERROR(VLOOKUP(Tabla1[[#This Row],[Nombre del Contrato]],Tabla3[],31,FALSE),"#N/A")))</f>
        <v/>
      </c>
      <c r="G861" s="10" t="str">
        <f>IF(Tabla1[[#This Row],[Nombre del Contrato]]="","",IF(VLOOKUP(Tabla1[[#This Row],[Nombre del Contrato]],Tabla3[],20,FALSE)="","#N/A",IFERROR(VLOOKUP(Tabla1[[#This Row],[Nombre del Contrato]],Tabla3[],20,FALSE),"#N/A")))</f>
        <v/>
      </c>
      <c r="H861" s="47" t="str">
        <f>IF(Tabla1[[#This Row],[Nombre del Contrato]]="","",IF(VLOOKUP(Tabla1[[#This Row],[Nombre del Contrato]],Tabla3[],22,FALSE)="","#N/A",IFERROR(VLOOKUP(Tabla1[[#This Row],[Nombre del Contrato]],Tabla3[],22,FALSE),"#N/A")))</f>
        <v/>
      </c>
      <c r="I861" s="81"/>
      <c r="J861" s="81"/>
      <c r="K861" s="75"/>
      <c r="L861" s="10" t="str">
        <f>IF(Tabla1[[#This Row],[Nombre del Contrato]]="","",IF(VLOOKUP(Tabla1[[#This Row],[Nombre del Contrato]],Tabla3[],6,FALSE)="","#N/A",IFERROR(VLOOKUP(Tabla1[[#This Row],[Nombre del Contrato]],Tabla3[],6,FALSE),"#N/A")))</f>
        <v/>
      </c>
      <c r="M861" s="55" t="str">
        <f>IF(Tabla1[[#This Row],[Nombre del Contrato]]="","",IF(VLOOKUP(Tabla1[[#This Row],[Nombre del Contrato]],Tabla3[],19,FALSE)="","#N/A",IFERROR(VLOOKUP(Tabla1[[#This Row],[Nombre del Contrato]],Tabla3[],19,FALSE),"#N/A")))</f>
        <v/>
      </c>
      <c r="N861" s="75"/>
      <c r="O861" s="75"/>
      <c r="P861" s="75"/>
      <c r="Q861" s="75"/>
      <c r="R861" s="75"/>
      <c r="S861" s="75"/>
      <c r="T861" s="75"/>
      <c r="U861" s="75"/>
      <c r="V861" s="75"/>
      <c r="W861" s="75"/>
      <c r="X861" s="75"/>
      <c r="Y861" s="75"/>
      <c r="Z861" s="75"/>
      <c r="AA861" s="75"/>
      <c r="AB861" s="75"/>
      <c r="AC861" s="75"/>
      <c r="AD861" s="75" t="str">
        <f>IF(SUM(Tabla1[[#This Row],[Primera Infancia]:[Adulto Mayor]])=0,"",SUM(Tabla1[[#This Row],[Primera Infancia]:[Adulto Mayor]]))</f>
        <v/>
      </c>
      <c r="AE861" s="75"/>
      <c r="AF861" s="75"/>
      <c r="AG861" s="10"/>
      <c r="AH861" s="10"/>
      <c r="AI861" s="88"/>
      <c r="AJ861" s="88"/>
      <c r="AK861" s="88"/>
      <c r="AL861" s="88"/>
      <c r="AM861" s="88"/>
      <c r="AN861" s="75"/>
      <c r="AO861" s="89"/>
      <c r="AP861" s="93"/>
      <c r="AQ861" s="84"/>
    </row>
    <row r="862" spans="2:43" ht="39.950000000000003" customHeight="1" thickTop="1" thickBot="1" x14ac:dyDescent="0.3">
      <c r="B862" s="78"/>
      <c r="C862" s="75"/>
      <c r="D862" s="75"/>
      <c r="E862" s="75"/>
      <c r="F862" s="10" t="str">
        <f>IF(Tabla1[[#This Row],[Nombre del Contrato]]="","",IF(VLOOKUP(Tabla1[[#This Row],[Nombre del Contrato]],Tabla3[],31,FALSE)="","#N/A",IFERROR(VLOOKUP(Tabla1[[#This Row],[Nombre del Contrato]],Tabla3[],31,FALSE),"#N/A")))</f>
        <v/>
      </c>
      <c r="G862" s="10" t="str">
        <f>IF(Tabla1[[#This Row],[Nombre del Contrato]]="","",IF(VLOOKUP(Tabla1[[#This Row],[Nombre del Contrato]],Tabla3[],20,FALSE)="","#N/A",IFERROR(VLOOKUP(Tabla1[[#This Row],[Nombre del Contrato]],Tabla3[],20,FALSE),"#N/A")))</f>
        <v/>
      </c>
      <c r="H862" s="47" t="str">
        <f>IF(Tabla1[[#This Row],[Nombre del Contrato]]="","",IF(VLOOKUP(Tabla1[[#This Row],[Nombre del Contrato]],Tabla3[],22,FALSE)="","#N/A",IFERROR(VLOOKUP(Tabla1[[#This Row],[Nombre del Contrato]],Tabla3[],22,FALSE),"#N/A")))</f>
        <v/>
      </c>
      <c r="I862" s="81"/>
      <c r="J862" s="81"/>
      <c r="K862" s="75"/>
      <c r="L862" s="10" t="str">
        <f>IF(Tabla1[[#This Row],[Nombre del Contrato]]="","",IF(VLOOKUP(Tabla1[[#This Row],[Nombre del Contrato]],Tabla3[],6,FALSE)="","#N/A",IFERROR(VLOOKUP(Tabla1[[#This Row],[Nombre del Contrato]],Tabla3[],6,FALSE),"#N/A")))</f>
        <v/>
      </c>
      <c r="M862" s="55" t="str">
        <f>IF(Tabla1[[#This Row],[Nombre del Contrato]]="","",IF(VLOOKUP(Tabla1[[#This Row],[Nombre del Contrato]],Tabla3[],19,FALSE)="","#N/A",IFERROR(VLOOKUP(Tabla1[[#This Row],[Nombre del Contrato]],Tabla3[],19,FALSE),"#N/A")))</f>
        <v/>
      </c>
      <c r="N862" s="75"/>
      <c r="O862" s="75"/>
      <c r="P862" s="75"/>
      <c r="Q862" s="75"/>
      <c r="R862" s="75"/>
      <c r="S862" s="75"/>
      <c r="T862" s="75"/>
      <c r="U862" s="75"/>
      <c r="V862" s="75"/>
      <c r="W862" s="75"/>
      <c r="X862" s="75"/>
      <c r="Y862" s="75"/>
      <c r="Z862" s="75"/>
      <c r="AA862" s="75"/>
      <c r="AB862" s="75"/>
      <c r="AC862" s="75"/>
      <c r="AD862" s="75" t="str">
        <f>IF(SUM(Tabla1[[#This Row],[Primera Infancia]:[Adulto Mayor]])=0,"",SUM(Tabla1[[#This Row],[Primera Infancia]:[Adulto Mayor]]))</f>
        <v/>
      </c>
      <c r="AE862" s="75"/>
      <c r="AF862" s="75"/>
      <c r="AG862" s="10"/>
      <c r="AH862" s="10"/>
      <c r="AI862" s="88"/>
      <c r="AJ862" s="88"/>
      <c r="AK862" s="88"/>
      <c r="AL862" s="88"/>
      <c r="AM862" s="88"/>
      <c r="AN862" s="75"/>
      <c r="AO862" s="89"/>
      <c r="AP862" s="93"/>
      <c r="AQ862" s="84"/>
    </row>
    <row r="863" spans="2:43" ht="39.950000000000003" customHeight="1" thickTop="1" thickBot="1" x14ac:dyDescent="0.3">
      <c r="B863" s="78"/>
      <c r="C863" s="75"/>
      <c r="D863" s="75"/>
      <c r="E863" s="75"/>
      <c r="F863" s="10" t="str">
        <f>IF(Tabla1[[#This Row],[Nombre del Contrato]]="","",IF(VLOOKUP(Tabla1[[#This Row],[Nombre del Contrato]],Tabla3[],31,FALSE)="","#N/A",IFERROR(VLOOKUP(Tabla1[[#This Row],[Nombre del Contrato]],Tabla3[],31,FALSE),"#N/A")))</f>
        <v/>
      </c>
      <c r="G863" s="10" t="str">
        <f>IF(Tabla1[[#This Row],[Nombre del Contrato]]="","",IF(VLOOKUP(Tabla1[[#This Row],[Nombre del Contrato]],Tabla3[],20,FALSE)="","#N/A",IFERROR(VLOOKUP(Tabla1[[#This Row],[Nombre del Contrato]],Tabla3[],20,FALSE),"#N/A")))</f>
        <v/>
      </c>
      <c r="H863" s="47" t="str">
        <f>IF(Tabla1[[#This Row],[Nombre del Contrato]]="","",IF(VLOOKUP(Tabla1[[#This Row],[Nombre del Contrato]],Tabla3[],22,FALSE)="","#N/A",IFERROR(VLOOKUP(Tabla1[[#This Row],[Nombre del Contrato]],Tabla3[],22,FALSE),"#N/A")))</f>
        <v/>
      </c>
      <c r="I863" s="81"/>
      <c r="J863" s="81"/>
      <c r="K863" s="75"/>
      <c r="L863" s="10" t="str">
        <f>IF(Tabla1[[#This Row],[Nombre del Contrato]]="","",IF(VLOOKUP(Tabla1[[#This Row],[Nombre del Contrato]],Tabla3[],6,FALSE)="","#N/A",IFERROR(VLOOKUP(Tabla1[[#This Row],[Nombre del Contrato]],Tabla3[],6,FALSE),"#N/A")))</f>
        <v/>
      </c>
      <c r="M863" s="55" t="str">
        <f>IF(Tabla1[[#This Row],[Nombre del Contrato]]="","",IF(VLOOKUP(Tabla1[[#This Row],[Nombre del Contrato]],Tabla3[],19,FALSE)="","#N/A",IFERROR(VLOOKUP(Tabla1[[#This Row],[Nombre del Contrato]],Tabla3[],19,FALSE),"#N/A")))</f>
        <v/>
      </c>
      <c r="N863" s="75"/>
      <c r="O863" s="75"/>
      <c r="P863" s="75"/>
      <c r="Q863" s="75"/>
      <c r="R863" s="75"/>
      <c r="S863" s="75"/>
      <c r="T863" s="75"/>
      <c r="U863" s="75"/>
      <c r="V863" s="75"/>
      <c r="W863" s="75"/>
      <c r="X863" s="75"/>
      <c r="Y863" s="75"/>
      <c r="Z863" s="75"/>
      <c r="AA863" s="75"/>
      <c r="AB863" s="75"/>
      <c r="AC863" s="75"/>
      <c r="AD863" s="75" t="str">
        <f>IF(SUM(Tabla1[[#This Row],[Primera Infancia]:[Adulto Mayor]])=0,"",SUM(Tabla1[[#This Row],[Primera Infancia]:[Adulto Mayor]]))</f>
        <v/>
      </c>
      <c r="AE863" s="75"/>
      <c r="AF863" s="75"/>
      <c r="AG863" s="10"/>
      <c r="AH863" s="10"/>
      <c r="AI863" s="88"/>
      <c r="AJ863" s="88"/>
      <c r="AK863" s="88"/>
      <c r="AL863" s="88"/>
      <c r="AM863" s="88"/>
      <c r="AN863" s="75"/>
      <c r="AO863" s="89"/>
      <c r="AP863" s="93"/>
      <c r="AQ863" s="84"/>
    </row>
    <row r="864" spans="2:43" ht="39.950000000000003" customHeight="1" thickTop="1" thickBot="1" x14ac:dyDescent="0.3">
      <c r="B864" s="78"/>
      <c r="C864" s="75"/>
      <c r="D864" s="75"/>
      <c r="E864" s="75"/>
      <c r="F864" s="10" t="str">
        <f>IF(Tabla1[[#This Row],[Nombre del Contrato]]="","",IF(VLOOKUP(Tabla1[[#This Row],[Nombre del Contrato]],Tabla3[],31,FALSE)="","#N/A",IFERROR(VLOOKUP(Tabla1[[#This Row],[Nombre del Contrato]],Tabla3[],31,FALSE),"#N/A")))</f>
        <v/>
      </c>
      <c r="G864" s="10" t="str">
        <f>IF(Tabla1[[#This Row],[Nombre del Contrato]]="","",IF(VLOOKUP(Tabla1[[#This Row],[Nombre del Contrato]],Tabla3[],20,FALSE)="","#N/A",IFERROR(VLOOKUP(Tabla1[[#This Row],[Nombre del Contrato]],Tabla3[],20,FALSE),"#N/A")))</f>
        <v/>
      </c>
      <c r="H864" s="47" t="str">
        <f>IF(Tabla1[[#This Row],[Nombre del Contrato]]="","",IF(VLOOKUP(Tabla1[[#This Row],[Nombre del Contrato]],Tabla3[],22,FALSE)="","#N/A",IFERROR(VLOOKUP(Tabla1[[#This Row],[Nombre del Contrato]],Tabla3[],22,FALSE),"#N/A")))</f>
        <v/>
      </c>
      <c r="I864" s="81"/>
      <c r="J864" s="81"/>
      <c r="K864" s="75"/>
      <c r="L864" s="10" t="str">
        <f>IF(Tabla1[[#This Row],[Nombre del Contrato]]="","",IF(VLOOKUP(Tabla1[[#This Row],[Nombre del Contrato]],Tabla3[],6,FALSE)="","#N/A",IFERROR(VLOOKUP(Tabla1[[#This Row],[Nombre del Contrato]],Tabla3[],6,FALSE),"#N/A")))</f>
        <v/>
      </c>
      <c r="M864" s="55" t="str">
        <f>IF(Tabla1[[#This Row],[Nombre del Contrato]]="","",IF(VLOOKUP(Tabla1[[#This Row],[Nombre del Contrato]],Tabla3[],19,FALSE)="","#N/A",IFERROR(VLOOKUP(Tabla1[[#This Row],[Nombre del Contrato]],Tabla3[],19,FALSE),"#N/A")))</f>
        <v/>
      </c>
      <c r="N864" s="75"/>
      <c r="O864" s="75"/>
      <c r="P864" s="75"/>
      <c r="Q864" s="75"/>
      <c r="R864" s="75"/>
      <c r="S864" s="75"/>
      <c r="T864" s="75"/>
      <c r="U864" s="75"/>
      <c r="V864" s="75"/>
      <c r="W864" s="75"/>
      <c r="X864" s="75"/>
      <c r="Y864" s="75"/>
      <c r="Z864" s="75"/>
      <c r="AA864" s="75"/>
      <c r="AB864" s="75"/>
      <c r="AC864" s="75"/>
      <c r="AD864" s="75" t="str">
        <f>IF(SUM(Tabla1[[#This Row],[Primera Infancia]:[Adulto Mayor]])=0,"",SUM(Tabla1[[#This Row],[Primera Infancia]:[Adulto Mayor]]))</f>
        <v/>
      </c>
      <c r="AE864" s="75"/>
      <c r="AF864" s="75"/>
      <c r="AG864" s="10"/>
      <c r="AH864" s="10"/>
      <c r="AI864" s="88"/>
      <c r="AJ864" s="88"/>
      <c r="AK864" s="88"/>
      <c r="AL864" s="88"/>
      <c r="AM864" s="88"/>
      <c r="AN864" s="75"/>
      <c r="AO864" s="89"/>
      <c r="AP864" s="93"/>
      <c r="AQ864" s="84"/>
    </row>
    <row r="865" spans="2:43" ht="39.950000000000003" customHeight="1" thickTop="1" thickBot="1" x14ac:dyDescent="0.3">
      <c r="B865" s="78"/>
      <c r="C865" s="75"/>
      <c r="D865" s="75"/>
      <c r="E865" s="75"/>
      <c r="F865" s="10" t="str">
        <f>IF(Tabla1[[#This Row],[Nombre del Contrato]]="","",IF(VLOOKUP(Tabla1[[#This Row],[Nombre del Contrato]],Tabla3[],31,FALSE)="","#N/A",IFERROR(VLOOKUP(Tabla1[[#This Row],[Nombre del Contrato]],Tabla3[],31,FALSE),"#N/A")))</f>
        <v/>
      </c>
      <c r="G865" s="10" t="str">
        <f>IF(Tabla1[[#This Row],[Nombre del Contrato]]="","",IF(VLOOKUP(Tabla1[[#This Row],[Nombre del Contrato]],Tabla3[],20,FALSE)="","#N/A",IFERROR(VLOOKUP(Tabla1[[#This Row],[Nombre del Contrato]],Tabla3[],20,FALSE),"#N/A")))</f>
        <v/>
      </c>
      <c r="H865" s="47" t="str">
        <f>IF(Tabla1[[#This Row],[Nombre del Contrato]]="","",IF(VLOOKUP(Tabla1[[#This Row],[Nombre del Contrato]],Tabla3[],22,FALSE)="","#N/A",IFERROR(VLOOKUP(Tabla1[[#This Row],[Nombre del Contrato]],Tabla3[],22,FALSE),"#N/A")))</f>
        <v/>
      </c>
      <c r="I865" s="81"/>
      <c r="J865" s="81"/>
      <c r="K865" s="75"/>
      <c r="L865" s="10" t="str">
        <f>IF(Tabla1[[#This Row],[Nombre del Contrato]]="","",IF(VLOOKUP(Tabla1[[#This Row],[Nombre del Contrato]],Tabla3[],6,FALSE)="","#N/A",IFERROR(VLOOKUP(Tabla1[[#This Row],[Nombre del Contrato]],Tabla3[],6,FALSE),"#N/A")))</f>
        <v/>
      </c>
      <c r="M865" s="55" t="str">
        <f>IF(Tabla1[[#This Row],[Nombre del Contrato]]="","",IF(VLOOKUP(Tabla1[[#This Row],[Nombre del Contrato]],Tabla3[],19,FALSE)="","#N/A",IFERROR(VLOOKUP(Tabla1[[#This Row],[Nombre del Contrato]],Tabla3[],19,FALSE),"#N/A")))</f>
        <v/>
      </c>
      <c r="N865" s="75"/>
      <c r="O865" s="75"/>
      <c r="P865" s="75"/>
      <c r="Q865" s="75"/>
      <c r="R865" s="75"/>
      <c r="S865" s="75"/>
      <c r="T865" s="75"/>
      <c r="U865" s="75"/>
      <c r="V865" s="75"/>
      <c r="W865" s="75"/>
      <c r="X865" s="75"/>
      <c r="Y865" s="75"/>
      <c r="Z865" s="75"/>
      <c r="AA865" s="75"/>
      <c r="AB865" s="75"/>
      <c r="AC865" s="75"/>
      <c r="AD865" s="75" t="str">
        <f>IF(SUM(Tabla1[[#This Row],[Primera Infancia]:[Adulto Mayor]])=0,"",SUM(Tabla1[[#This Row],[Primera Infancia]:[Adulto Mayor]]))</f>
        <v/>
      </c>
      <c r="AE865" s="75"/>
      <c r="AF865" s="75"/>
      <c r="AG865" s="10"/>
      <c r="AH865" s="10"/>
      <c r="AI865" s="88"/>
      <c r="AJ865" s="88"/>
      <c r="AK865" s="88"/>
      <c r="AL865" s="88"/>
      <c r="AM865" s="88"/>
      <c r="AN865" s="75"/>
      <c r="AO865" s="89"/>
      <c r="AP865" s="93"/>
      <c r="AQ865" s="84"/>
    </row>
    <row r="866" spans="2:43" ht="39.950000000000003" customHeight="1" thickTop="1" thickBot="1" x14ac:dyDescent="0.3">
      <c r="B866" s="78"/>
      <c r="C866" s="75"/>
      <c r="D866" s="75"/>
      <c r="E866" s="75"/>
      <c r="F866" s="10" t="str">
        <f>IF(Tabla1[[#This Row],[Nombre del Contrato]]="","",IF(VLOOKUP(Tabla1[[#This Row],[Nombre del Contrato]],Tabla3[],31,FALSE)="","#N/A",IFERROR(VLOOKUP(Tabla1[[#This Row],[Nombre del Contrato]],Tabla3[],31,FALSE),"#N/A")))</f>
        <v/>
      </c>
      <c r="G866" s="10" t="str">
        <f>IF(Tabla1[[#This Row],[Nombre del Contrato]]="","",IF(VLOOKUP(Tabla1[[#This Row],[Nombre del Contrato]],Tabla3[],20,FALSE)="","#N/A",IFERROR(VLOOKUP(Tabla1[[#This Row],[Nombre del Contrato]],Tabla3[],20,FALSE),"#N/A")))</f>
        <v/>
      </c>
      <c r="H866" s="47" t="str">
        <f>IF(Tabla1[[#This Row],[Nombre del Contrato]]="","",IF(VLOOKUP(Tabla1[[#This Row],[Nombre del Contrato]],Tabla3[],22,FALSE)="","#N/A",IFERROR(VLOOKUP(Tabla1[[#This Row],[Nombre del Contrato]],Tabla3[],22,FALSE),"#N/A")))</f>
        <v/>
      </c>
      <c r="I866" s="81"/>
      <c r="J866" s="81"/>
      <c r="K866" s="75"/>
      <c r="L866" s="10" t="str">
        <f>IF(Tabla1[[#This Row],[Nombre del Contrato]]="","",IF(VLOOKUP(Tabla1[[#This Row],[Nombre del Contrato]],Tabla3[],6,FALSE)="","#N/A",IFERROR(VLOOKUP(Tabla1[[#This Row],[Nombre del Contrato]],Tabla3[],6,FALSE),"#N/A")))</f>
        <v/>
      </c>
      <c r="M866" s="55" t="str">
        <f>IF(Tabla1[[#This Row],[Nombre del Contrato]]="","",IF(VLOOKUP(Tabla1[[#This Row],[Nombre del Contrato]],Tabla3[],19,FALSE)="","#N/A",IFERROR(VLOOKUP(Tabla1[[#This Row],[Nombre del Contrato]],Tabla3[],19,FALSE),"#N/A")))</f>
        <v/>
      </c>
      <c r="N866" s="75"/>
      <c r="O866" s="75"/>
      <c r="P866" s="75"/>
      <c r="Q866" s="75"/>
      <c r="R866" s="75"/>
      <c r="S866" s="75"/>
      <c r="T866" s="75"/>
      <c r="U866" s="75"/>
      <c r="V866" s="75"/>
      <c r="W866" s="75"/>
      <c r="X866" s="75"/>
      <c r="Y866" s="75"/>
      <c r="Z866" s="75"/>
      <c r="AA866" s="75"/>
      <c r="AB866" s="75"/>
      <c r="AC866" s="75"/>
      <c r="AD866" s="75" t="str">
        <f>IF(SUM(Tabla1[[#This Row],[Primera Infancia]:[Adulto Mayor]])=0,"",SUM(Tabla1[[#This Row],[Primera Infancia]:[Adulto Mayor]]))</f>
        <v/>
      </c>
      <c r="AE866" s="75"/>
      <c r="AF866" s="75"/>
      <c r="AG866" s="10"/>
      <c r="AH866" s="10"/>
      <c r="AI866" s="88"/>
      <c r="AJ866" s="88"/>
      <c r="AK866" s="88"/>
      <c r="AL866" s="88"/>
      <c r="AM866" s="88"/>
      <c r="AN866" s="75"/>
      <c r="AO866" s="89"/>
      <c r="AP866" s="93"/>
      <c r="AQ866" s="84"/>
    </row>
    <row r="867" spans="2:43" ht="39.950000000000003" customHeight="1" thickTop="1" thickBot="1" x14ac:dyDescent="0.3">
      <c r="B867" s="78"/>
      <c r="C867" s="75"/>
      <c r="D867" s="75"/>
      <c r="E867" s="75"/>
      <c r="F867" s="10" t="str">
        <f>IF(Tabla1[[#This Row],[Nombre del Contrato]]="","",IF(VLOOKUP(Tabla1[[#This Row],[Nombre del Contrato]],Tabla3[],31,FALSE)="","#N/A",IFERROR(VLOOKUP(Tabla1[[#This Row],[Nombre del Contrato]],Tabla3[],31,FALSE),"#N/A")))</f>
        <v/>
      </c>
      <c r="G867" s="10" t="str">
        <f>IF(Tabla1[[#This Row],[Nombre del Contrato]]="","",IF(VLOOKUP(Tabla1[[#This Row],[Nombre del Contrato]],Tabla3[],20,FALSE)="","#N/A",IFERROR(VLOOKUP(Tabla1[[#This Row],[Nombre del Contrato]],Tabla3[],20,FALSE),"#N/A")))</f>
        <v/>
      </c>
      <c r="H867" s="47" t="str">
        <f>IF(Tabla1[[#This Row],[Nombre del Contrato]]="","",IF(VLOOKUP(Tabla1[[#This Row],[Nombre del Contrato]],Tabla3[],22,FALSE)="","#N/A",IFERROR(VLOOKUP(Tabla1[[#This Row],[Nombre del Contrato]],Tabla3[],22,FALSE),"#N/A")))</f>
        <v/>
      </c>
      <c r="I867" s="81"/>
      <c r="J867" s="81"/>
      <c r="K867" s="75"/>
      <c r="L867" s="10" t="str">
        <f>IF(Tabla1[[#This Row],[Nombre del Contrato]]="","",IF(VLOOKUP(Tabla1[[#This Row],[Nombre del Contrato]],Tabla3[],6,FALSE)="","#N/A",IFERROR(VLOOKUP(Tabla1[[#This Row],[Nombre del Contrato]],Tabla3[],6,FALSE),"#N/A")))</f>
        <v/>
      </c>
      <c r="M867" s="55" t="str">
        <f>IF(Tabla1[[#This Row],[Nombre del Contrato]]="","",IF(VLOOKUP(Tabla1[[#This Row],[Nombre del Contrato]],Tabla3[],19,FALSE)="","#N/A",IFERROR(VLOOKUP(Tabla1[[#This Row],[Nombre del Contrato]],Tabla3[],19,FALSE),"#N/A")))</f>
        <v/>
      </c>
      <c r="N867" s="75"/>
      <c r="O867" s="75"/>
      <c r="P867" s="75"/>
      <c r="Q867" s="75"/>
      <c r="R867" s="75"/>
      <c r="S867" s="75"/>
      <c r="T867" s="75"/>
      <c r="U867" s="75"/>
      <c r="V867" s="75"/>
      <c r="W867" s="75"/>
      <c r="X867" s="75"/>
      <c r="Y867" s="75"/>
      <c r="Z867" s="75"/>
      <c r="AA867" s="75"/>
      <c r="AB867" s="75"/>
      <c r="AC867" s="75"/>
      <c r="AD867" s="75" t="str">
        <f>IF(SUM(Tabla1[[#This Row],[Primera Infancia]:[Adulto Mayor]])=0,"",SUM(Tabla1[[#This Row],[Primera Infancia]:[Adulto Mayor]]))</f>
        <v/>
      </c>
      <c r="AE867" s="75"/>
      <c r="AF867" s="75"/>
      <c r="AG867" s="10"/>
      <c r="AH867" s="10"/>
      <c r="AI867" s="88"/>
      <c r="AJ867" s="88"/>
      <c r="AK867" s="88"/>
      <c r="AL867" s="88"/>
      <c r="AM867" s="88"/>
      <c r="AN867" s="75"/>
      <c r="AO867" s="89"/>
      <c r="AP867" s="93"/>
      <c r="AQ867" s="84"/>
    </row>
    <row r="868" spans="2:43" ht="39.950000000000003" customHeight="1" thickTop="1" thickBot="1" x14ac:dyDescent="0.3">
      <c r="B868" s="78"/>
      <c r="C868" s="75"/>
      <c r="D868" s="75"/>
      <c r="E868" s="75"/>
      <c r="F868" s="10" t="str">
        <f>IF(Tabla1[[#This Row],[Nombre del Contrato]]="","",IF(VLOOKUP(Tabla1[[#This Row],[Nombre del Contrato]],Tabla3[],31,FALSE)="","#N/A",IFERROR(VLOOKUP(Tabla1[[#This Row],[Nombre del Contrato]],Tabla3[],31,FALSE),"#N/A")))</f>
        <v/>
      </c>
      <c r="G868" s="10" t="str">
        <f>IF(Tabla1[[#This Row],[Nombre del Contrato]]="","",IF(VLOOKUP(Tabla1[[#This Row],[Nombre del Contrato]],Tabla3[],20,FALSE)="","#N/A",IFERROR(VLOOKUP(Tabla1[[#This Row],[Nombre del Contrato]],Tabla3[],20,FALSE),"#N/A")))</f>
        <v/>
      </c>
      <c r="H868" s="47" t="str">
        <f>IF(Tabla1[[#This Row],[Nombre del Contrato]]="","",IF(VLOOKUP(Tabla1[[#This Row],[Nombre del Contrato]],Tabla3[],22,FALSE)="","#N/A",IFERROR(VLOOKUP(Tabla1[[#This Row],[Nombre del Contrato]],Tabla3[],22,FALSE),"#N/A")))</f>
        <v/>
      </c>
      <c r="I868" s="81"/>
      <c r="J868" s="81"/>
      <c r="K868" s="75"/>
      <c r="L868" s="10" t="str">
        <f>IF(Tabla1[[#This Row],[Nombre del Contrato]]="","",IF(VLOOKUP(Tabla1[[#This Row],[Nombre del Contrato]],Tabla3[],6,FALSE)="","#N/A",IFERROR(VLOOKUP(Tabla1[[#This Row],[Nombre del Contrato]],Tabla3[],6,FALSE),"#N/A")))</f>
        <v/>
      </c>
      <c r="M868" s="55" t="str">
        <f>IF(Tabla1[[#This Row],[Nombre del Contrato]]="","",IF(VLOOKUP(Tabla1[[#This Row],[Nombre del Contrato]],Tabla3[],19,FALSE)="","#N/A",IFERROR(VLOOKUP(Tabla1[[#This Row],[Nombre del Contrato]],Tabla3[],19,FALSE),"#N/A")))</f>
        <v/>
      </c>
      <c r="N868" s="75"/>
      <c r="O868" s="75"/>
      <c r="P868" s="75"/>
      <c r="Q868" s="75"/>
      <c r="R868" s="75"/>
      <c r="S868" s="75"/>
      <c r="T868" s="75"/>
      <c r="U868" s="75"/>
      <c r="V868" s="75"/>
      <c r="W868" s="75"/>
      <c r="X868" s="75"/>
      <c r="Y868" s="75"/>
      <c r="Z868" s="75"/>
      <c r="AA868" s="75"/>
      <c r="AB868" s="75"/>
      <c r="AC868" s="75"/>
      <c r="AD868" s="75" t="str">
        <f>IF(SUM(Tabla1[[#This Row],[Primera Infancia]:[Adulto Mayor]])=0,"",SUM(Tabla1[[#This Row],[Primera Infancia]:[Adulto Mayor]]))</f>
        <v/>
      </c>
      <c r="AE868" s="75"/>
      <c r="AF868" s="75"/>
      <c r="AG868" s="10"/>
      <c r="AH868" s="10"/>
      <c r="AI868" s="88"/>
      <c r="AJ868" s="88"/>
      <c r="AK868" s="88"/>
      <c r="AL868" s="88"/>
      <c r="AM868" s="88"/>
      <c r="AN868" s="75"/>
      <c r="AO868" s="89"/>
      <c r="AP868" s="93"/>
      <c r="AQ868" s="84"/>
    </row>
    <row r="869" spans="2:43" ht="39.950000000000003" customHeight="1" thickTop="1" thickBot="1" x14ac:dyDescent="0.3">
      <c r="B869" s="78"/>
      <c r="C869" s="75"/>
      <c r="D869" s="75"/>
      <c r="E869" s="75"/>
      <c r="F869" s="10" t="str">
        <f>IF(Tabla1[[#This Row],[Nombre del Contrato]]="","",IF(VLOOKUP(Tabla1[[#This Row],[Nombre del Contrato]],Tabla3[],31,FALSE)="","#N/A",IFERROR(VLOOKUP(Tabla1[[#This Row],[Nombre del Contrato]],Tabla3[],31,FALSE),"#N/A")))</f>
        <v/>
      </c>
      <c r="G869" s="10" t="str">
        <f>IF(Tabla1[[#This Row],[Nombre del Contrato]]="","",IF(VLOOKUP(Tabla1[[#This Row],[Nombre del Contrato]],Tabla3[],20,FALSE)="","#N/A",IFERROR(VLOOKUP(Tabla1[[#This Row],[Nombre del Contrato]],Tabla3[],20,FALSE),"#N/A")))</f>
        <v/>
      </c>
      <c r="H869" s="47" t="str">
        <f>IF(Tabla1[[#This Row],[Nombre del Contrato]]="","",IF(VLOOKUP(Tabla1[[#This Row],[Nombre del Contrato]],Tabla3[],22,FALSE)="","#N/A",IFERROR(VLOOKUP(Tabla1[[#This Row],[Nombre del Contrato]],Tabla3[],22,FALSE),"#N/A")))</f>
        <v/>
      </c>
      <c r="I869" s="81"/>
      <c r="J869" s="81"/>
      <c r="K869" s="75"/>
      <c r="L869" s="10" t="str">
        <f>IF(Tabla1[[#This Row],[Nombre del Contrato]]="","",IF(VLOOKUP(Tabla1[[#This Row],[Nombre del Contrato]],Tabla3[],6,FALSE)="","#N/A",IFERROR(VLOOKUP(Tabla1[[#This Row],[Nombre del Contrato]],Tabla3[],6,FALSE),"#N/A")))</f>
        <v/>
      </c>
      <c r="M869" s="55" t="str">
        <f>IF(Tabla1[[#This Row],[Nombre del Contrato]]="","",IF(VLOOKUP(Tabla1[[#This Row],[Nombre del Contrato]],Tabla3[],19,FALSE)="","#N/A",IFERROR(VLOOKUP(Tabla1[[#This Row],[Nombre del Contrato]],Tabla3[],19,FALSE),"#N/A")))</f>
        <v/>
      </c>
      <c r="N869" s="75"/>
      <c r="O869" s="75"/>
      <c r="P869" s="75"/>
      <c r="Q869" s="75"/>
      <c r="R869" s="75"/>
      <c r="S869" s="75"/>
      <c r="T869" s="75"/>
      <c r="U869" s="75"/>
      <c r="V869" s="75"/>
      <c r="W869" s="75"/>
      <c r="X869" s="75"/>
      <c r="Y869" s="75"/>
      <c r="Z869" s="75"/>
      <c r="AA869" s="75"/>
      <c r="AB869" s="75"/>
      <c r="AC869" s="75"/>
      <c r="AD869" s="75" t="str">
        <f>IF(SUM(Tabla1[[#This Row],[Primera Infancia]:[Adulto Mayor]])=0,"",SUM(Tabla1[[#This Row],[Primera Infancia]:[Adulto Mayor]]))</f>
        <v/>
      </c>
      <c r="AE869" s="75"/>
      <c r="AF869" s="75"/>
      <c r="AG869" s="10"/>
      <c r="AH869" s="10"/>
      <c r="AI869" s="88"/>
      <c r="AJ869" s="88"/>
      <c r="AK869" s="88"/>
      <c r="AL869" s="88"/>
      <c r="AM869" s="88"/>
      <c r="AN869" s="75"/>
      <c r="AO869" s="89"/>
      <c r="AP869" s="93"/>
      <c r="AQ869" s="84"/>
    </row>
    <row r="870" spans="2:43" ht="39.950000000000003" customHeight="1" thickTop="1" thickBot="1" x14ac:dyDescent="0.3">
      <c r="B870" s="78"/>
      <c r="C870" s="75"/>
      <c r="D870" s="75"/>
      <c r="E870" s="75"/>
      <c r="F870" s="10" t="str">
        <f>IF(Tabla1[[#This Row],[Nombre del Contrato]]="","",IF(VLOOKUP(Tabla1[[#This Row],[Nombre del Contrato]],Tabla3[],31,FALSE)="","#N/A",IFERROR(VLOOKUP(Tabla1[[#This Row],[Nombre del Contrato]],Tabla3[],31,FALSE),"#N/A")))</f>
        <v/>
      </c>
      <c r="G870" s="10" t="str">
        <f>IF(Tabla1[[#This Row],[Nombre del Contrato]]="","",IF(VLOOKUP(Tabla1[[#This Row],[Nombre del Contrato]],Tabla3[],20,FALSE)="","#N/A",IFERROR(VLOOKUP(Tabla1[[#This Row],[Nombre del Contrato]],Tabla3[],20,FALSE),"#N/A")))</f>
        <v/>
      </c>
      <c r="H870" s="47" t="str">
        <f>IF(Tabla1[[#This Row],[Nombre del Contrato]]="","",IF(VLOOKUP(Tabla1[[#This Row],[Nombre del Contrato]],Tabla3[],22,FALSE)="","#N/A",IFERROR(VLOOKUP(Tabla1[[#This Row],[Nombre del Contrato]],Tabla3[],22,FALSE),"#N/A")))</f>
        <v/>
      </c>
      <c r="I870" s="81"/>
      <c r="J870" s="81"/>
      <c r="K870" s="75"/>
      <c r="L870" s="10" t="str">
        <f>IF(Tabla1[[#This Row],[Nombre del Contrato]]="","",IF(VLOOKUP(Tabla1[[#This Row],[Nombre del Contrato]],Tabla3[],6,FALSE)="","#N/A",IFERROR(VLOOKUP(Tabla1[[#This Row],[Nombre del Contrato]],Tabla3[],6,FALSE),"#N/A")))</f>
        <v/>
      </c>
      <c r="M870" s="55" t="str">
        <f>IF(Tabla1[[#This Row],[Nombre del Contrato]]="","",IF(VLOOKUP(Tabla1[[#This Row],[Nombre del Contrato]],Tabla3[],19,FALSE)="","#N/A",IFERROR(VLOOKUP(Tabla1[[#This Row],[Nombre del Contrato]],Tabla3[],19,FALSE),"#N/A")))</f>
        <v/>
      </c>
      <c r="N870" s="75"/>
      <c r="O870" s="75"/>
      <c r="P870" s="75"/>
      <c r="Q870" s="75"/>
      <c r="R870" s="75"/>
      <c r="S870" s="75"/>
      <c r="T870" s="75"/>
      <c r="U870" s="75"/>
      <c r="V870" s="75"/>
      <c r="W870" s="75"/>
      <c r="X870" s="75"/>
      <c r="Y870" s="75"/>
      <c r="Z870" s="75"/>
      <c r="AA870" s="75"/>
      <c r="AB870" s="75"/>
      <c r="AC870" s="75"/>
      <c r="AD870" s="75" t="str">
        <f>IF(SUM(Tabla1[[#This Row],[Primera Infancia]:[Adulto Mayor]])=0,"",SUM(Tabla1[[#This Row],[Primera Infancia]:[Adulto Mayor]]))</f>
        <v/>
      </c>
      <c r="AE870" s="75"/>
      <c r="AF870" s="75"/>
      <c r="AG870" s="10"/>
      <c r="AH870" s="10"/>
      <c r="AI870" s="88"/>
      <c r="AJ870" s="88"/>
      <c r="AK870" s="88"/>
      <c r="AL870" s="88"/>
      <c r="AM870" s="88"/>
      <c r="AN870" s="75"/>
      <c r="AO870" s="89"/>
      <c r="AP870" s="93"/>
      <c r="AQ870" s="84"/>
    </row>
    <row r="871" spans="2:43" ht="39.950000000000003" customHeight="1" thickTop="1" thickBot="1" x14ac:dyDescent="0.3">
      <c r="B871" s="78"/>
      <c r="C871" s="75"/>
      <c r="D871" s="75"/>
      <c r="E871" s="75"/>
      <c r="F871" s="10" t="str">
        <f>IF(Tabla1[[#This Row],[Nombre del Contrato]]="","",IF(VLOOKUP(Tabla1[[#This Row],[Nombre del Contrato]],Tabla3[],31,FALSE)="","#N/A",IFERROR(VLOOKUP(Tabla1[[#This Row],[Nombre del Contrato]],Tabla3[],31,FALSE),"#N/A")))</f>
        <v/>
      </c>
      <c r="G871" s="10" t="str">
        <f>IF(Tabla1[[#This Row],[Nombre del Contrato]]="","",IF(VLOOKUP(Tabla1[[#This Row],[Nombre del Contrato]],Tabla3[],20,FALSE)="","#N/A",IFERROR(VLOOKUP(Tabla1[[#This Row],[Nombre del Contrato]],Tabla3[],20,FALSE),"#N/A")))</f>
        <v/>
      </c>
      <c r="H871" s="47" t="str">
        <f>IF(Tabla1[[#This Row],[Nombre del Contrato]]="","",IF(VLOOKUP(Tabla1[[#This Row],[Nombre del Contrato]],Tabla3[],22,FALSE)="","#N/A",IFERROR(VLOOKUP(Tabla1[[#This Row],[Nombre del Contrato]],Tabla3[],22,FALSE),"#N/A")))</f>
        <v/>
      </c>
      <c r="I871" s="81"/>
      <c r="J871" s="81"/>
      <c r="K871" s="75"/>
      <c r="L871" s="10" t="str">
        <f>IF(Tabla1[[#This Row],[Nombre del Contrato]]="","",IF(VLOOKUP(Tabla1[[#This Row],[Nombre del Contrato]],Tabla3[],6,FALSE)="","#N/A",IFERROR(VLOOKUP(Tabla1[[#This Row],[Nombre del Contrato]],Tabla3[],6,FALSE),"#N/A")))</f>
        <v/>
      </c>
      <c r="M871" s="55" t="str">
        <f>IF(Tabla1[[#This Row],[Nombre del Contrato]]="","",IF(VLOOKUP(Tabla1[[#This Row],[Nombre del Contrato]],Tabla3[],19,FALSE)="","#N/A",IFERROR(VLOOKUP(Tabla1[[#This Row],[Nombre del Contrato]],Tabla3[],19,FALSE),"#N/A")))</f>
        <v/>
      </c>
      <c r="N871" s="75"/>
      <c r="O871" s="75"/>
      <c r="P871" s="75"/>
      <c r="Q871" s="75"/>
      <c r="R871" s="75"/>
      <c r="S871" s="75"/>
      <c r="T871" s="75"/>
      <c r="U871" s="75"/>
      <c r="V871" s="75"/>
      <c r="W871" s="75"/>
      <c r="X871" s="75"/>
      <c r="Y871" s="75"/>
      <c r="Z871" s="75"/>
      <c r="AA871" s="75"/>
      <c r="AB871" s="75"/>
      <c r="AC871" s="75"/>
      <c r="AD871" s="75" t="str">
        <f>IF(SUM(Tabla1[[#This Row],[Primera Infancia]:[Adulto Mayor]])=0,"",SUM(Tabla1[[#This Row],[Primera Infancia]:[Adulto Mayor]]))</f>
        <v/>
      </c>
      <c r="AE871" s="75"/>
      <c r="AF871" s="75"/>
      <c r="AG871" s="10"/>
      <c r="AH871" s="10"/>
      <c r="AI871" s="88"/>
      <c r="AJ871" s="88"/>
      <c r="AK871" s="88"/>
      <c r="AL871" s="88"/>
      <c r="AM871" s="88"/>
      <c r="AN871" s="75"/>
      <c r="AO871" s="89"/>
      <c r="AP871" s="93"/>
      <c r="AQ871" s="84"/>
    </row>
    <row r="872" spans="2:43" ht="39.950000000000003" customHeight="1" thickTop="1" thickBot="1" x14ac:dyDescent="0.3">
      <c r="B872" s="78"/>
      <c r="C872" s="75"/>
      <c r="D872" s="75"/>
      <c r="E872" s="75"/>
      <c r="F872" s="10" t="str">
        <f>IF(Tabla1[[#This Row],[Nombre del Contrato]]="","",IF(VLOOKUP(Tabla1[[#This Row],[Nombre del Contrato]],Tabla3[],31,FALSE)="","#N/A",IFERROR(VLOOKUP(Tabla1[[#This Row],[Nombre del Contrato]],Tabla3[],31,FALSE),"#N/A")))</f>
        <v/>
      </c>
      <c r="G872" s="10" t="str">
        <f>IF(Tabla1[[#This Row],[Nombre del Contrato]]="","",IF(VLOOKUP(Tabla1[[#This Row],[Nombre del Contrato]],Tabla3[],20,FALSE)="","#N/A",IFERROR(VLOOKUP(Tabla1[[#This Row],[Nombre del Contrato]],Tabla3[],20,FALSE),"#N/A")))</f>
        <v/>
      </c>
      <c r="H872" s="47" t="str">
        <f>IF(Tabla1[[#This Row],[Nombre del Contrato]]="","",IF(VLOOKUP(Tabla1[[#This Row],[Nombre del Contrato]],Tabla3[],22,FALSE)="","#N/A",IFERROR(VLOOKUP(Tabla1[[#This Row],[Nombre del Contrato]],Tabla3[],22,FALSE),"#N/A")))</f>
        <v/>
      </c>
      <c r="I872" s="81"/>
      <c r="J872" s="81"/>
      <c r="K872" s="75"/>
      <c r="L872" s="10" t="str">
        <f>IF(Tabla1[[#This Row],[Nombre del Contrato]]="","",IF(VLOOKUP(Tabla1[[#This Row],[Nombre del Contrato]],Tabla3[],6,FALSE)="","#N/A",IFERROR(VLOOKUP(Tabla1[[#This Row],[Nombre del Contrato]],Tabla3[],6,FALSE),"#N/A")))</f>
        <v/>
      </c>
      <c r="M872" s="55" t="str">
        <f>IF(Tabla1[[#This Row],[Nombre del Contrato]]="","",IF(VLOOKUP(Tabla1[[#This Row],[Nombre del Contrato]],Tabla3[],19,FALSE)="","#N/A",IFERROR(VLOOKUP(Tabla1[[#This Row],[Nombre del Contrato]],Tabla3[],19,FALSE),"#N/A")))</f>
        <v/>
      </c>
      <c r="N872" s="75"/>
      <c r="O872" s="75"/>
      <c r="P872" s="75"/>
      <c r="Q872" s="75"/>
      <c r="R872" s="75"/>
      <c r="S872" s="75"/>
      <c r="T872" s="75"/>
      <c r="U872" s="75"/>
      <c r="V872" s="75"/>
      <c r="W872" s="75"/>
      <c r="X872" s="75"/>
      <c r="Y872" s="75"/>
      <c r="Z872" s="75"/>
      <c r="AA872" s="75"/>
      <c r="AB872" s="75"/>
      <c r="AC872" s="75"/>
      <c r="AD872" s="75" t="str">
        <f>IF(SUM(Tabla1[[#This Row],[Primera Infancia]:[Adulto Mayor]])=0,"",SUM(Tabla1[[#This Row],[Primera Infancia]:[Adulto Mayor]]))</f>
        <v/>
      </c>
      <c r="AE872" s="75"/>
      <c r="AF872" s="75"/>
      <c r="AG872" s="10"/>
      <c r="AH872" s="10"/>
      <c r="AI872" s="88"/>
      <c r="AJ872" s="88"/>
      <c r="AK872" s="88"/>
      <c r="AL872" s="88"/>
      <c r="AM872" s="88"/>
      <c r="AN872" s="75"/>
      <c r="AO872" s="89"/>
      <c r="AP872" s="93"/>
      <c r="AQ872" s="84"/>
    </row>
    <row r="873" spans="2:43" ht="39.950000000000003" customHeight="1" thickTop="1" thickBot="1" x14ac:dyDescent="0.3">
      <c r="B873" s="78"/>
      <c r="C873" s="75"/>
      <c r="D873" s="75"/>
      <c r="E873" s="75"/>
      <c r="F873" s="10" t="str">
        <f>IF(Tabla1[[#This Row],[Nombre del Contrato]]="","",IF(VLOOKUP(Tabla1[[#This Row],[Nombre del Contrato]],Tabla3[],31,FALSE)="","#N/A",IFERROR(VLOOKUP(Tabla1[[#This Row],[Nombre del Contrato]],Tabla3[],31,FALSE),"#N/A")))</f>
        <v/>
      </c>
      <c r="G873" s="10" t="str">
        <f>IF(Tabla1[[#This Row],[Nombre del Contrato]]="","",IF(VLOOKUP(Tabla1[[#This Row],[Nombre del Contrato]],Tabla3[],20,FALSE)="","#N/A",IFERROR(VLOOKUP(Tabla1[[#This Row],[Nombre del Contrato]],Tabla3[],20,FALSE),"#N/A")))</f>
        <v/>
      </c>
      <c r="H873" s="47" t="str">
        <f>IF(Tabla1[[#This Row],[Nombre del Contrato]]="","",IF(VLOOKUP(Tabla1[[#This Row],[Nombre del Contrato]],Tabla3[],22,FALSE)="","#N/A",IFERROR(VLOOKUP(Tabla1[[#This Row],[Nombre del Contrato]],Tabla3[],22,FALSE),"#N/A")))</f>
        <v/>
      </c>
      <c r="I873" s="81"/>
      <c r="J873" s="81"/>
      <c r="K873" s="75"/>
      <c r="L873" s="10" t="str">
        <f>IF(Tabla1[[#This Row],[Nombre del Contrato]]="","",IF(VLOOKUP(Tabla1[[#This Row],[Nombre del Contrato]],Tabla3[],6,FALSE)="","#N/A",IFERROR(VLOOKUP(Tabla1[[#This Row],[Nombre del Contrato]],Tabla3[],6,FALSE),"#N/A")))</f>
        <v/>
      </c>
      <c r="M873" s="55" t="str">
        <f>IF(Tabla1[[#This Row],[Nombre del Contrato]]="","",IF(VLOOKUP(Tabla1[[#This Row],[Nombre del Contrato]],Tabla3[],19,FALSE)="","#N/A",IFERROR(VLOOKUP(Tabla1[[#This Row],[Nombre del Contrato]],Tabla3[],19,FALSE),"#N/A")))</f>
        <v/>
      </c>
      <c r="N873" s="75"/>
      <c r="O873" s="75"/>
      <c r="P873" s="75"/>
      <c r="Q873" s="75"/>
      <c r="R873" s="75"/>
      <c r="S873" s="75"/>
      <c r="T873" s="75"/>
      <c r="U873" s="75"/>
      <c r="V873" s="75"/>
      <c r="W873" s="75"/>
      <c r="X873" s="75"/>
      <c r="Y873" s="75"/>
      <c r="Z873" s="75"/>
      <c r="AA873" s="75"/>
      <c r="AB873" s="75"/>
      <c r="AC873" s="75"/>
      <c r="AD873" s="75" t="str">
        <f>IF(SUM(Tabla1[[#This Row],[Primera Infancia]:[Adulto Mayor]])=0,"",SUM(Tabla1[[#This Row],[Primera Infancia]:[Adulto Mayor]]))</f>
        <v/>
      </c>
      <c r="AE873" s="75"/>
      <c r="AF873" s="75"/>
      <c r="AG873" s="10"/>
      <c r="AH873" s="10"/>
      <c r="AI873" s="88"/>
      <c r="AJ873" s="88"/>
      <c r="AK873" s="88"/>
      <c r="AL873" s="88"/>
      <c r="AM873" s="88"/>
      <c r="AN873" s="75"/>
      <c r="AO873" s="89"/>
      <c r="AP873" s="93"/>
      <c r="AQ873" s="84"/>
    </row>
    <row r="874" spans="2:43" ht="39.950000000000003" customHeight="1" thickTop="1" thickBot="1" x14ac:dyDescent="0.3">
      <c r="B874" s="78"/>
      <c r="C874" s="75"/>
      <c r="D874" s="75"/>
      <c r="E874" s="75"/>
      <c r="F874" s="10" t="str">
        <f>IF(Tabla1[[#This Row],[Nombre del Contrato]]="","",IF(VLOOKUP(Tabla1[[#This Row],[Nombre del Contrato]],Tabla3[],31,FALSE)="","#N/A",IFERROR(VLOOKUP(Tabla1[[#This Row],[Nombre del Contrato]],Tabla3[],31,FALSE),"#N/A")))</f>
        <v/>
      </c>
      <c r="G874" s="10" t="str">
        <f>IF(Tabla1[[#This Row],[Nombre del Contrato]]="","",IF(VLOOKUP(Tabla1[[#This Row],[Nombre del Contrato]],Tabla3[],20,FALSE)="","#N/A",IFERROR(VLOOKUP(Tabla1[[#This Row],[Nombre del Contrato]],Tabla3[],20,FALSE),"#N/A")))</f>
        <v/>
      </c>
      <c r="H874" s="47" t="str">
        <f>IF(Tabla1[[#This Row],[Nombre del Contrato]]="","",IF(VLOOKUP(Tabla1[[#This Row],[Nombre del Contrato]],Tabla3[],22,FALSE)="","#N/A",IFERROR(VLOOKUP(Tabla1[[#This Row],[Nombre del Contrato]],Tabla3[],22,FALSE),"#N/A")))</f>
        <v/>
      </c>
      <c r="I874" s="81"/>
      <c r="J874" s="81"/>
      <c r="K874" s="75"/>
      <c r="L874" s="10" t="str">
        <f>IF(Tabla1[[#This Row],[Nombre del Contrato]]="","",IF(VLOOKUP(Tabla1[[#This Row],[Nombre del Contrato]],Tabla3[],6,FALSE)="","#N/A",IFERROR(VLOOKUP(Tabla1[[#This Row],[Nombre del Contrato]],Tabla3[],6,FALSE),"#N/A")))</f>
        <v/>
      </c>
      <c r="M874" s="55" t="str">
        <f>IF(Tabla1[[#This Row],[Nombre del Contrato]]="","",IF(VLOOKUP(Tabla1[[#This Row],[Nombre del Contrato]],Tabla3[],19,FALSE)="","#N/A",IFERROR(VLOOKUP(Tabla1[[#This Row],[Nombre del Contrato]],Tabla3[],19,FALSE),"#N/A")))</f>
        <v/>
      </c>
      <c r="N874" s="75"/>
      <c r="O874" s="75"/>
      <c r="P874" s="75"/>
      <c r="Q874" s="75"/>
      <c r="R874" s="75"/>
      <c r="S874" s="75"/>
      <c r="T874" s="75"/>
      <c r="U874" s="75"/>
      <c r="V874" s="75"/>
      <c r="W874" s="75"/>
      <c r="X874" s="75"/>
      <c r="Y874" s="75"/>
      <c r="Z874" s="75"/>
      <c r="AA874" s="75"/>
      <c r="AB874" s="75"/>
      <c r="AC874" s="75"/>
      <c r="AD874" s="75" t="str">
        <f>IF(SUM(Tabla1[[#This Row],[Primera Infancia]:[Adulto Mayor]])=0,"",SUM(Tabla1[[#This Row],[Primera Infancia]:[Adulto Mayor]]))</f>
        <v/>
      </c>
      <c r="AE874" s="75"/>
      <c r="AF874" s="75"/>
      <c r="AG874" s="10"/>
      <c r="AH874" s="10"/>
      <c r="AI874" s="88"/>
      <c r="AJ874" s="88"/>
      <c r="AK874" s="88"/>
      <c r="AL874" s="88"/>
      <c r="AM874" s="88"/>
      <c r="AN874" s="75"/>
      <c r="AO874" s="89"/>
      <c r="AP874" s="93"/>
      <c r="AQ874" s="84"/>
    </row>
    <row r="875" spans="2:43" ht="39.950000000000003" customHeight="1" thickTop="1" thickBot="1" x14ac:dyDescent="0.3">
      <c r="B875" s="78"/>
      <c r="C875" s="75"/>
      <c r="D875" s="75"/>
      <c r="E875" s="75"/>
      <c r="F875" s="10" t="str">
        <f>IF(Tabla1[[#This Row],[Nombre del Contrato]]="","",IF(VLOOKUP(Tabla1[[#This Row],[Nombre del Contrato]],Tabla3[],31,FALSE)="","#N/A",IFERROR(VLOOKUP(Tabla1[[#This Row],[Nombre del Contrato]],Tabla3[],31,FALSE),"#N/A")))</f>
        <v/>
      </c>
      <c r="G875" s="10" t="str">
        <f>IF(Tabla1[[#This Row],[Nombre del Contrato]]="","",IF(VLOOKUP(Tabla1[[#This Row],[Nombre del Contrato]],Tabla3[],20,FALSE)="","#N/A",IFERROR(VLOOKUP(Tabla1[[#This Row],[Nombre del Contrato]],Tabla3[],20,FALSE),"#N/A")))</f>
        <v/>
      </c>
      <c r="H875" s="47" t="str">
        <f>IF(Tabla1[[#This Row],[Nombre del Contrato]]="","",IF(VLOOKUP(Tabla1[[#This Row],[Nombre del Contrato]],Tabla3[],22,FALSE)="","#N/A",IFERROR(VLOOKUP(Tabla1[[#This Row],[Nombre del Contrato]],Tabla3[],22,FALSE),"#N/A")))</f>
        <v/>
      </c>
      <c r="I875" s="81"/>
      <c r="J875" s="81"/>
      <c r="K875" s="75"/>
      <c r="L875" s="10" t="str">
        <f>IF(Tabla1[[#This Row],[Nombre del Contrato]]="","",IF(VLOOKUP(Tabla1[[#This Row],[Nombre del Contrato]],Tabla3[],6,FALSE)="","#N/A",IFERROR(VLOOKUP(Tabla1[[#This Row],[Nombre del Contrato]],Tabla3[],6,FALSE),"#N/A")))</f>
        <v/>
      </c>
      <c r="M875" s="55" t="str">
        <f>IF(Tabla1[[#This Row],[Nombre del Contrato]]="","",IF(VLOOKUP(Tabla1[[#This Row],[Nombre del Contrato]],Tabla3[],19,FALSE)="","#N/A",IFERROR(VLOOKUP(Tabla1[[#This Row],[Nombre del Contrato]],Tabla3[],19,FALSE),"#N/A")))</f>
        <v/>
      </c>
      <c r="N875" s="75"/>
      <c r="O875" s="75"/>
      <c r="P875" s="75"/>
      <c r="Q875" s="75"/>
      <c r="R875" s="75"/>
      <c r="S875" s="75"/>
      <c r="T875" s="75"/>
      <c r="U875" s="75"/>
      <c r="V875" s="75"/>
      <c r="W875" s="75"/>
      <c r="X875" s="75"/>
      <c r="Y875" s="75"/>
      <c r="Z875" s="75"/>
      <c r="AA875" s="75"/>
      <c r="AB875" s="75"/>
      <c r="AC875" s="75"/>
      <c r="AD875" s="75" t="str">
        <f>IF(SUM(Tabla1[[#This Row],[Primera Infancia]:[Adulto Mayor]])=0,"",SUM(Tabla1[[#This Row],[Primera Infancia]:[Adulto Mayor]]))</f>
        <v/>
      </c>
      <c r="AE875" s="75"/>
      <c r="AF875" s="75"/>
      <c r="AG875" s="10"/>
      <c r="AH875" s="10"/>
      <c r="AI875" s="88"/>
      <c r="AJ875" s="88"/>
      <c r="AK875" s="88"/>
      <c r="AL875" s="88"/>
      <c r="AM875" s="88"/>
      <c r="AN875" s="75"/>
      <c r="AO875" s="89"/>
      <c r="AP875" s="93"/>
      <c r="AQ875" s="84"/>
    </row>
    <row r="876" spans="2:43" ht="39.950000000000003" customHeight="1" thickTop="1" thickBot="1" x14ac:dyDescent="0.3">
      <c r="B876" s="78"/>
      <c r="C876" s="75"/>
      <c r="D876" s="75"/>
      <c r="E876" s="75"/>
      <c r="F876" s="10" t="str">
        <f>IF(Tabla1[[#This Row],[Nombre del Contrato]]="","",IF(VLOOKUP(Tabla1[[#This Row],[Nombre del Contrato]],Tabla3[],31,FALSE)="","#N/A",IFERROR(VLOOKUP(Tabla1[[#This Row],[Nombre del Contrato]],Tabla3[],31,FALSE),"#N/A")))</f>
        <v/>
      </c>
      <c r="G876" s="10" t="str">
        <f>IF(Tabla1[[#This Row],[Nombre del Contrato]]="","",IF(VLOOKUP(Tabla1[[#This Row],[Nombre del Contrato]],Tabla3[],20,FALSE)="","#N/A",IFERROR(VLOOKUP(Tabla1[[#This Row],[Nombre del Contrato]],Tabla3[],20,FALSE),"#N/A")))</f>
        <v/>
      </c>
      <c r="H876" s="47" t="str">
        <f>IF(Tabla1[[#This Row],[Nombre del Contrato]]="","",IF(VLOOKUP(Tabla1[[#This Row],[Nombre del Contrato]],Tabla3[],22,FALSE)="","#N/A",IFERROR(VLOOKUP(Tabla1[[#This Row],[Nombre del Contrato]],Tabla3[],22,FALSE),"#N/A")))</f>
        <v/>
      </c>
      <c r="I876" s="81"/>
      <c r="J876" s="81"/>
      <c r="K876" s="75"/>
      <c r="L876" s="10" t="str">
        <f>IF(Tabla1[[#This Row],[Nombre del Contrato]]="","",IF(VLOOKUP(Tabla1[[#This Row],[Nombre del Contrato]],Tabla3[],6,FALSE)="","#N/A",IFERROR(VLOOKUP(Tabla1[[#This Row],[Nombre del Contrato]],Tabla3[],6,FALSE),"#N/A")))</f>
        <v/>
      </c>
      <c r="M876" s="55" t="str">
        <f>IF(Tabla1[[#This Row],[Nombre del Contrato]]="","",IF(VLOOKUP(Tabla1[[#This Row],[Nombre del Contrato]],Tabla3[],19,FALSE)="","#N/A",IFERROR(VLOOKUP(Tabla1[[#This Row],[Nombre del Contrato]],Tabla3[],19,FALSE),"#N/A")))</f>
        <v/>
      </c>
      <c r="N876" s="75"/>
      <c r="O876" s="75"/>
      <c r="P876" s="75"/>
      <c r="Q876" s="75"/>
      <c r="R876" s="75"/>
      <c r="S876" s="75"/>
      <c r="T876" s="75"/>
      <c r="U876" s="75"/>
      <c r="V876" s="75"/>
      <c r="W876" s="75"/>
      <c r="X876" s="75"/>
      <c r="Y876" s="75"/>
      <c r="Z876" s="75"/>
      <c r="AA876" s="75"/>
      <c r="AB876" s="75"/>
      <c r="AC876" s="75"/>
      <c r="AD876" s="75" t="str">
        <f>IF(SUM(Tabla1[[#This Row],[Primera Infancia]:[Adulto Mayor]])=0,"",SUM(Tabla1[[#This Row],[Primera Infancia]:[Adulto Mayor]]))</f>
        <v/>
      </c>
      <c r="AE876" s="75"/>
      <c r="AF876" s="75"/>
      <c r="AG876" s="10"/>
      <c r="AH876" s="10"/>
      <c r="AI876" s="88"/>
      <c r="AJ876" s="88"/>
      <c r="AK876" s="88"/>
      <c r="AL876" s="88"/>
      <c r="AM876" s="88"/>
      <c r="AN876" s="75"/>
      <c r="AO876" s="89"/>
      <c r="AP876" s="93"/>
      <c r="AQ876" s="84"/>
    </row>
    <row r="877" spans="2:43" ht="39.950000000000003" customHeight="1" thickTop="1" thickBot="1" x14ac:dyDescent="0.3">
      <c r="B877" s="78"/>
      <c r="C877" s="75"/>
      <c r="D877" s="75"/>
      <c r="E877" s="75"/>
      <c r="F877" s="10" t="str">
        <f>IF(Tabla1[[#This Row],[Nombre del Contrato]]="","",IF(VLOOKUP(Tabla1[[#This Row],[Nombre del Contrato]],Tabla3[],31,FALSE)="","#N/A",IFERROR(VLOOKUP(Tabla1[[#This Row],[Nombre del Contrato]],Tabla3[],31,FALSE),"#N/A")))</f>
        <v/>
      </c>
      <c r="G877" s="10" t="str">
        <f>IF(Tabla1[[#This Row],[Nombre del Contrato]]="","",IF(VLOOKUP(Tabla1[[#This Row],[Nombre del Contrato]],Tabla3[],20,FALSE)="","#N/A",IFERROR(VLOOKUP(Tabla1[[#This Row],[Nombre del Contrato]],Tabla3[],20,FALSE),"#N/A")))</f>
        <v/>
      </c>
      <c r="H877" s="47" t="str">
        <f>IF(Tabla1[[#This Row],[Nombre del Contrato]]="","",IF(VLOOKUP(Tabla1[[#This Row],[Nombre del Contrato]],Tabla3[],22,FALSE)="","#N/A",IFERROR(VLOOKUP(Tabla1[[#This Row],[Nombre del Contrato]],Tabla3[],22,FALSE),"#N/A")))</f>
        <v/>
      </c>
      <c r="I877" s="81"/>
      <c r="J877" s="81"/>
      <c r="K877" s="75"/>
      <c r="L877" s="10" t="str">
        <f>IF(Tabla1[[#This Row],[Nombre del Contrato]]="","",IF(VLOOKUP(Tabla1[[#This Row],[Nombre del Contrato]],Tabla3[],6,FALSE)="","#N/A",IFERROR(VLOOKUP(Tabla1[[#This Row],[Nombre del Contrato]],Tabla3[],6,FALSE),"#N/A")))</f>
        <v/>
      </c>
      <c r="M877" s="55" t="str">
        <f>IF(Tabla1[[#This Row],[Nombre del Contrato]]="","",IF(VLOOKUP(Tabla1[[#This Row],[Nombre del Contrato]],Tabla3[],19,FALSE)="","#N/A",IFERROR(VLOOKUP(Tabla1[[#This Row],[Nombre del Contrato]],Tabla3[],19,FALSE),"#N/A")))</f>
        <v/>
      </c>
      <c r="N877" s="75"/>
      <c r="O877" s="75"/>
      <c r="P877" s="75"/>
      <c r="Q877" s="75"/>
      <c r="R877" s="75"/>
      <c r="S877" s="75"/>
      <c r="T877" s="75"/>
      <c r="U877" s="75"/>
      <c r="V877" s="75"/>
      <c r="W877" s="75"/>
      <c r="X877" s="75"/>
      <c r="Y877" s="75"/>
      <c r="Z877" s="75"/>
      <c r="AA877" s="75"/>
      <c r="AB877" s="75"/>
      <c r="AC877" s="75"/>
      <c r="AD877" s="75" t="str">
        <f>IF(SUM(Tabla1[[#This Row],[Primera Infancia]:[Adulto Mayor]])=0,"",SUM(Tabla1[[#This Row],[Primera Infancia]:[Adulto Mayor]]))</f>
        <v/>
      </c>
      <c r="AE877" s="75"/>
      <c r="AF877" s="75"/>
      <c r="AG877" s="10"/>
      <c r="AH877" s="10"/>
      <c r="AI877" s="88"/>
      <c r="AJ877" s="88"/>
      <c r="AK877" s="88"/>
      <c r="AL877" s="88"/>
      <c r="AM877" s="88"/>
      <c r="AN877" s="75"/>
      <c r="AO877" s="89"/>
      <c r="AP877" s="93"/>
      <c r="AQ877" s="84"/>
    </row>
    <row r="878" spans="2:43" ht="39.950000000000003" customHeight="1" thickTop="1" thickBot="1" x14ac:dyDescent="0.3">
      <c r="B878" s="78"/>
      <c r="C878" s="75"/>
      <c r="D878" s="75"/>
      <c r="E878" s="75"/>
      <c r="F878" s="10" t="str">
        <f>IF(Tabla1[[#This Row],[Nombre del Contrato]]="","",IF(VLOOKUP(Tabla1[[#This Row],[Nombre del Contrato]],Tabla3[],31,FALSE)="","#N/A",IFERROR(VLOOKUP(Tabla1[[#This Row],[Nombre del Contrato]],Tabla3[],31,FALSE),"#N/A")))</f>
        <v/>
      </c>
      <c r="G878" s="10" t="str">
        <f>IF(Tabla1[[#This Row],[Nombre del Contrato]]="","",IF(VLOOKUP(Tabla1[[#This Row],[Nombre del Contrato]],Tabla3[],20,FALSE)="","#N/A",IFERROR(VLOOKUP(Tabla1[[#This Row],[Nombre del Contrato]],Tabla3[],20,FALSE),"#N/A")))</f>
        <v/>
      </c>
      <c r="H878" s="47" t="str">
        <f>IF(Tabla1[[#This Row],[Nombre del Contrato]]="","",IF(VLOOKUP(Tabla1[[#This Row],[Nombre del Contrato]],Tabla3[],22,FALSE)="","#N/A",IFERROR(VLOOKUP(Tabla1[[#This Row],[Nombre del Contrato]],Tabla3[],22,FALSE),"#N/A")))</f>
        <v/>
      </c>
      <c r="I878" s="81"/>
      <c r="J878" s="81"/>
      <c r="K878" s="75"/>
      <c r="L878" s="10" t="str">
        <f>IF(Tabla1[[#This Row],[Nombre del Contrato]]="","",IF(VLOOKUP(Tabla1[[#This Row],[Nombre del Contrato]],Tabla3[],6,FALSE)="","#N/A",IFERROR(VLOOKUP(Tabla1[[#This Row],[Nombre del Contrato]],Tabla3[],6,FALSE),"#N/A")))</f>
        <v/>
      </c>
      <c r="M878" s="55" t="str">
        <f>IF(Tabla1[[#This Row],[Nombre del Contrato]]="","",IF(VLOOKUP(Tabla1[[#This Row],[Nombre del Contrato]],Tabla3[],19,FALSE)="","#N/A",IFERROR(VLOOKUP(Tabla1[[#This Row],[Nombre del Contrato]],Tabla3[],19,FALSE),"#N/A")))</f>
        <v/>
      </c>
      <c r="N878" s="75"/>
      <c r="O878" s="75"/>
      <c r="P878" s="75"/>
      <c r="Q878" s="75"/>
      <c r="R878" s="75"/>
      <c r="S878" s="75"/>
      <c r="T878" s="75"/>
      <c r="U878" s="75"/>
      <c r="V878" s="75"/>
      <c r="W878" s="75"/>
      <c r="X878" s="75"/>
      <c r="Y878" s="75"/>
      <c r="Z878" s="75"/>
      <c r="AA878" s="75"/>
      <c r="AB878" s="75"/>
      <c r="AC878" s="75"/>
      <c r="AD878" s="75" t="str">
        <f>IF(SUM(Tabla1[[#This Row],[Primera Infancia]:[Adulto Mayor]])=0,"",SUM(Tabla1[[#This Row],[Primera Infancia]:[Adulto Mayor]]))</f>
        <v/>
      </c>
      <c r="AE878" s="75"/>
      <c r="AF878" s="75"/>
      <c r="AG878" s="10"/>
      <c r="AH878" s="10"/>
      <c r="AI878" s="88"/>
      <c r="AJ878" s="88"/>
      <c r="AK878" s="88"/>
      <c r="AL878" s="88"/>
      <c r="AM878" s="88"/>
      <c r="AN878" s="75"/>
      <c r="AO878" s="89"/>
      <c r="AP878" s="93"/>
      <c r="AQ878" s="84"/>
    </row>
    <row r="879" spans="2:43" ht="39.950000000000003" customHeight="1" thickTop="1" thickBot="1" x14ac:dyDescent="0.3">
      <c r="B879" s="78"/>
      <c r="C879" s="75"/>
      <c r="D879" s="75"/>
      <c r="E879" s="75"/>
      <c r="F879" s="10" t="str">
        <f>IF(Tabla1[[#This Row],[Nombre del Contrato]]="","",IF(VLOOKUP(Tabla1[[#This Row],[Nombre del Contrato]],Tabla3[],31,FALSE)="","#N/A",IFERROR(VLOOKUP(Tabla1[[#This Row],[Nombre del Contrato]],Tabla3[],31,FALSE),"#N/A")))</f>
        <v/>
      </c>
      <c r="G879" s="10" t="str">
        <f>IF(Tabla1[[#This Row],[Nombre del Contrato]]="","",IF(VLOOKUP(Tabla1[[#This Row],[Nombre del Contrato]],Tabla3[],20,FALSE)="","#N/A",IFERROR(VLOOKUP(Tabla1[[#This Row],[Nombre del Contrato]],Tabla3[],20,FALSE),"#N/A")))</f>
        <v/>
      </c>
      <c r="H879" s="47" t="str">
        <f>IF(Tabla1[[#This Row],[Nombre del Contrato]]="","",IF(VLOOKUP(Tabla1[[#This Row],[Nombre del Contrato]],Tabla3[],22,FALSE)="","#N/A",IFERROR(VLOOKUP(Tabla1[[#This Row],[Nombre del Contrato]],Tabla3[],22,FALSE),"#N/A")))</f>
        <v/>
      </c>
      <c r="I879" s="81"/>
      <c r="J879" s="81"/>
      <c r="K879" s="75"/>
      <c r="L879" s="10" t="str">
        <f>IF(Tabla1[[#This Row],[Nombre del Contrato]]="","",IF(VLOOKUP(Tabla1[[#This Row],[Nombre del Contrato]],Tabla3[],6,FALSE)="","#N/A",IFERROR(VLOOKUP(Tabla1[[#This Row],[Nombre del Contrato]],Tabla3[],6,FALSE),"#N/A")))</f>
        <v/>
      </c>
      <c r="M879" s="55" t="str">
        <f>IF(Tabla1[[#This Row],[Nombre del Contrato]]="","",IF(VLOOKUP(Tabla1[[#This Row],[Nombre del Contrato]],Tabla3[],19,FALSE)="","#N/A",IFERROR(VLOOKUP(Tabla1[[#This Row],[Nombre del Contrato]],Tabla3[],19,FALSE),"#N/A")))</f>
        <v/>
      </c>
      <c r="N879" s="75"/>
      <c r="O879" s="75"/>
      <c r="P879" s="75"/>
      <c r="Q879" s="75"/>
      <c r="R879" s="75"/>
      <c r="S879" s="75"/>
      <c r="T879" s="75"/>
      <c r="U879" s="75"/>
      <c r="V879" s="75"/>
      <c r="W879" s="75"/>
      <c r="X879" s="75"/>
      <c r="Y879" s="75"/>
      <c r="Z879" s="75"/>
      <c r="AA879" s="75"/>
      <c r="AB879" s="75"/>
      <c r="AC879" s="75"/>
      <c r="AD879" s="75" t="str">
        <f>IF(SUM(Tabla1[[#This Row],[Primera Infancia]:[Adulto Mayor]])=0,"",SUM(Tabla1[[#This Row],[Primera Infancia]:[Adulto Mayor]]))</f>
        <v/>
      </c>
      <c r="AE879" s="75"/>
      <c r="AF879" s="75"/>
      <c r="AG879" s="10"/>
      <c r="AH879" s="10"/>
      <c r="AI879" s="88"/>
      <c r="AJ879" s="88"/>
      <c r="AK879" s="88"/>
      <c r="AL879" s="88"/>
      <c r="AM879" s="88"/>
      <c r="AN879" s="75"/>
      <c r="AO879" s="89"/>
      <c r="AP879" s="93"/>
      <c r="AQ879" s="84"/>
    </row>
    <row r="880" spans="2:43" ht="39.950000000000003" customHeight="1" thickTop="1" thickBot="1" x14ac:dyDescent="0.3">
      <c r="B880" s="78"/>
      <c r="C880" s="75"/>
      <c r="D880" s="75"/>
      <c r="E880" s="75"/>
      <c r="F880" s="10" t="str">
        <f>IF(Tabla1[[#This Row],[Nombre del Contrato]]="","",IF(VLOOKUP(Tabla1[[#This Row],[Nombre del Contrato]],Tabla3[],31,FALSE)="","#N/A",IFERROR(VLOOKUP(Tabla1[[#This Row],[Nombre del Contrato]],Tabla3[],31,FALSE),"#N/A")))</f>
        <v/>
      </c>
      <c r="G880" s="10" t="str">
        <f>IF(Tabla1[[#This Row],[Nombre del Contrato]]="","",IF(VLOOKUP(Tabla1[[#This Row],[Nombre del Contrato]],Tabla3[],20,FALSE)="","#N/A",IFERROR(VLOOKUP(Tabla1[[#This Row],[Nombre del Contrato]],Tabla3[],20,FALSE),"#N/A")))</f>
        <v/>
      </c>
      <c r="H880" s="47" t="str">
        <f>IF(Tabla1[[#This Row],[Nombre del Contrato]]="","",IF(VLOOKUP(Tabla1[[#This Row],[Nombre del Contrato]],Tabla3[],22,FALSE)="","#N/A",IFERROR(VLOOKUP(Tabla1[[#This Row],[Nombre del Contrato]],Tabla3[],22,FALSE),"#N/A")))</f>
        <v/>
      </c>
      <c r="I880" s="81"/>
      <c r="J880" s="81"/>
      <c r="K880" s="75"/>
      <c r="L880" s="10" t="str">
        <f>IF(Tabla1[[#This Row],[Nombre del Contrato]]="","",IF(VLOOKUP(Tabla1[[#This Row],[Nombre del Contrato]],Tabla3[],6,FALSE)="","#N/A",IFERROR(VLOOKUP(Tabla1[[#This Row],[Nombre del Contrato]],Tabla3[],6,FALSE),"#N/A")))</f>
        <v/>
      </c>
      <c r="M880" s="55" t="str">
        <f>IF(Tabla1[[#This Row],[Nombre del Contrato]]="","",IF(VLOOKUP(Tabla1[[#This Row],[Nombre del Contrato]],Tabla3[],19,FALSE)="","#N/A",IFERROR(VLOOKUP(Tabla1[[#This Row],[Nombre del Contrato]],Tabla3[],19,FALSE),"#N/A")))</f>
        <v/>
      </c>
      <c r="N880" s="75"/>
      <c r="O880" s="75"/>
      <c r="P880" s="75"/>
      <c r="Q880" s="75"/>
      <c r="R880" s="75"/>
      <c r="S880" s="75"/>
      <c r="T880" s="75"/>
      <c r="U880" s="75"/>
      <c r="V880" s="75"/>
      <c r="W880" s="75"/>
      <c r="X880" s="75"/>
      <c r="Y880" s="75"/>
      <c r="Z880" s="75"/>
      <c r="AA880" s="75"/>
      <c r="AB880" s="75"/>
      <c r="AC880" s="75"/>
      <c r="AD880" s="75" t="str">
        <f>IF(SUM(Tabla1[[#This Row],[Primera Infancia]:[Adulto Mayor]])=0,"",SUM(Tabla1[[#This Row],[Primera Infancia]:[Adulto Mayor]]))</f>
        <v/>
      </c>
      <c r="AE880" s="75"/>
      <c r="AF880" s="75"/>
      <c r="AG880" s="10"/>
      <c r="AH880" s="10"/>
      <c r="AI880" s="88"/>
      <c r="AJ880" s="88"/>
      <c r="AK880" s="88"/>
      <c r="AL880" s="88"/>
      <c r="AM880" s="88"/>
      <c r="AN880" s="75"/>
      <c r="AO880" s="89"/>
      <c r="AP880" s="93"/>
      <c r="AQ880" s="84"/>
    </row>
    <row r="881" spans="2:43" ht="39.950000000000003" customHeight="1" thickTop="1" thickBot="1" x14ac:dyDescent="0.3">
      <c r="B881" s="78"/>
      <c r="C881" s="75"/>
      <c r="D881" s="75"/>
      <c r="E881" s="75"/>
      <c r="F881" s="10" t="str">
        <f>IF(Tabla1[[#This Row],[Nombre del Contrato]]="","",IF(VLOOKUP(Tabla1[[#This Row],[Nombre del Contrato]],Tabla3[],31,FALSE)="","#N/A",IFERROR(VLOOKUP(Tabla1[[#This Row],[Nombre del Contrato]],Tabla3[],31,FALSE),"#N/A")))</f>
        <v/>
      </c>
      <c r="G881" s="10" t="str">
        <f>IF(Tabla1[[#This Row],[Nombre del Contrato]]="","",IF(VLOOKUP(Tabla1[[#This Row],[Nombre del Contrato]],Tabla3[],20,FALSE)="","#N/A",IFERROR(VLOOKUP(Tabla1[[#This Row],[Nombre del Contrato]],Tabla3[],20,FALSE),"#N/A")))</f>
        <v/>
      </c>
      <c r="H881" s="47" t="str">
        <f>IF(Tabla1[[#This Row],[Nombre del Contrato]]="","",IF(VLOOKUP(Tabla1[[#This Row],[Nombre del Contrato]],Tabla3[],22,FALSE)="","#N/A",IFERROR(VLOOKUP(Tabla1[[#This Row],[Nombre del Contrato]],Tabla3[],22,FALSE),"#N/A")))</f>
        <v/>
      </c>
      <c r="I881" s="81"/>
      <c r="J881" s="81"/>
      <c r="K881" s="75"/>
      <c r="L881" s="10" t="str">
        <f>IF(Tabla1[[#This Row],[Nombre del Contrato]]="","",IF(VLOOKUP(Tabla1[[#This Row],[Nombre del Contrato]],Tabla3[],6,FALSE)="","#N/A",IFERROR(VLOOKUP(Tabla1[[#This Row],[Nombre del Contrato]],Tabla3[],6,FALSE),"#N/A")))</f>
        <v/>
      </c>
      <c r="M881" s="55" t="str">
        <f>IF(Tabla1[[#This Row],[Nombre del Contrato]]="","",IF(VLOOKUP(Tabla1[[#This Row],[Nombre del Contrato]],Tabla3[],19,FALSE)="","#N/A",IFERROR(VLOOKUP(Tabla1[[#This Row],[Nombre del Contrato]],Tabla3[],19,FALSE),"#N/A")))</f>
        <v/>
      </c>
      <c r="N881" s="75"/>
      <c r="O881" s="75"/>
      <c r="P881" s="75"/>
      <c r="Q881" s="75"/>
      <c r="R881" s="75"/>
      <c r="S881" s="75"/>
      <c r="T881" s="75"/>
      <c r="U881" s="75"/>
      <c r="V881" s="75"/>
      <c r="W881" s="75"/>
      <c r="X881" s="75"/>
      <c r="Y881" s="75"/>
      <c r="Z881" s="75"/>
      <c r="AA881" s="75"/>
      <c r="AB881" s="75"/>
      <c r="AC881" s="75"/>
      <c r="AD881" s="75" t="str">
        <f>IF(SUM(Tabla1[[#This Row],[Primera Infancia]:[Adulto Mayor]])=0,"",SUM(Tabla1[[#This Row],[Primera Infancia]:[Adulto Mayor]]))</f>
        <v/>
      </c>
      <c r="AE881" s="75"/>
      <c r="AF881" s="75"/>
      <c r="AG881" s="10"/>
      <c r="AH881" s="10"/>
      <c r="AI881" s="88"/>
      <c r="AJ881" s="88"/>
      <c r="AK881" s="88"/>
      <c r="AL881" s="88"/>
      <c r="AM881" s="88"/>
      <c r="AN881" s="75"/>
      <c r="AO881" s="89"/>
      <c r="AP881" s="93"/>
      <c r="AQ881" s="84"/>
    </row>
    <row r="882" spans="2:43" ht="39.950000000000003" customHeight="1" thickTop="1" thickBot="1" x14ac:dyDescent="0.3">
      <c r="B882" s="78"/>
      <c r="C882" s="75"/>
      <c r="D882" s="75"/>
      <c r="E882" s="75"/>
      <c r="F882" s="10" t="str">
        <f>IF(Tabla1[[#This Row],[Nombre del Contrato]]="","",IF(VLOOKUP(Tabla1[[#This Row],[Nombre del Contrato]],Tabla3[],31,FALSE)="","#N/A",IFERROR(VLOOKUP(Tabla1[[#This Row],[Nombre del Contrato]],Tabla3[],31,FALSE),"#N/A")))</f>
        <v/>
      </c>
      <c r="G882" s="10" t="str">
        <f>IF(Tabla1[[#This Row],[Nombre del Contrato]]="","",IF(VLOOKUP(Tabla1[[#This Row],[Nombre del Contrato]],Tabla3[],20,FALSE)="","#N/A",IFERROR(VLOOKUP(Tabla1[[#This Row],[Nombre del Contrato]],Tabla3[],20,FALSE),"#N/A")))</f>
        <v/>
      </c>
      <c r="H882" s="47" t="str">
        <f>IF(Tabla1[[#This Row],[Nombre del Contrato]]="","",IF(VLOOKUP(Tabla1[[#This Row],[Nombre del Contrato]],Tabla3[],22,FALSE)="","#N/A",IFERROR(VLOOKUP(Tabla1[[#This Row],[Nombre del Contrato]],Tabla3[],22,FALSE),"#N/A")))</f>
        <v/>
      </c>
      <c r="I882" s="81"/>
      <c r="J882" s="81"/>
      <c r="K882" s="75"/>
      <c r="L882" s="10" t="str">
        <f>IF(Tabla1[[#This Row],[Nombre del Contrato]]="","",IF(VLOOKUP(Tabla1[[#This Row],[Nombre del Contrato]],Tabla3[],6,FALSE)="","#N/A",IFERROR(VLOOKUP(Tabla1[[#This Row],[Nombre del Contrato]],Tabla3[],6,FALSE),"#N/A")))</f>
        <v/>
      </c>
      <c r="M882" s="55" t="str">
        <f>IF(Tabla1[[#This Row],[Nombre del Contrato]]="","",IF(VLOOKUP(Tabla1[[#This Row],[Nombre del Contrato]],Tabla3[],19,FALSE)="","#N/A",IFERROR(VLOOKUP(Tabla1[[#This Row],[Nombre del Contrato]],Tabla3[],19,FALSE),"#N/A")))</f>
        <v/>
      </c>
      <c r="N882" s="75"/>
      <c r="O882" s="75"/>
      <c r="P882" s="75"/>
      <c r="Q882" s="75"/>
      <c r="R882" s="75"/>
      <c r="S882" s="75"/>
      <c r="T882" s="75"/>
      <c r="U882" s="75"/>
      <c r="V882" s="75"/>
      <c r="W882" s="75"/>
      <c r="X882" s="75"/>
      <c r="Y882" s="75"/>
      <c r="Z882" s="75"/>
      <c r="AA882" s="75"/>
      <c r="AB882" s="75"/>
      <c r="AC882" s="75"/>
      <c r="AD882" s="75" t="str">
        <f>IF(SUM(Tabla1[[#This Row],[Primera Infancia]:[Adulto Mayor]])=0,"",SUM(Tabla1[[#This Row],[Primera Infancia]:[Adulto Mayor]]))</f>
        <v/>
      </c>
      <c r="AE882" s="75"/>
      <c r="AF882" s="75"/>
      <c r="AG882" s="10"/>
      <c r="AH882" s="10"/>
      <c r="AI882" s="88"/>
      <c r="AJ882" s="88"/>
      <c r="AK882" s="88"/>
      <c r="AL882" s="88"/>
      <c r="AM882" s="88"/>
      <c r="AN882" s="75"/>
      <c r="AO882" s="89"/>
      <c r="AP882" s="93"/>
      <c r="AQ882" s="84"/>
    </row>
    <row r="883" spans="2:43" ht="39.950000000000003" customHeight="1" thickTop="1" thickBot="1" x14ac:dyDescent="0.3">
      <c r="B883" s="78"/>
      <c r="C883" s="75"/>
      <c r="D883" s="75"/>
      <c r="E883" s="75"/>
      <c r="F883" s="10" t="str">
        <f>IF(Tabla1[[#This Row],[Nombre del Contrato]]="","",IF(VLOOKUP(Tabla1[[#This Row],[Nombre del Contrato]],Tabla3[],31,FALSE)="","#N/A",IFERROR(VLOOKUP(Tabla1[[#This Row],[Nombre del Contrato]],Tabla3[],31,FALSE),"#N/A")))</f>
        <v/>
      </c>
      <c r="G883" s="10" t="str">
        <f>IF(Tabla1[[#This Row],[Nombre del Contrato]]="","",IF(VLOOKUP(Tabla1[[#This Row],[Nombre del Contrato]],Tabla3[],20,FALSE)="","#N/A",IFERROR(VLOOKUP(Tabla1[[#This Row],[Nombre del Contrato]],Tabla3[],20,FALSE),"#N/A")))</f>
        <v/>
      </c>
      <c r="H883" s="47" t="str">
        <f>IF(Tabla1[[#This Row],[Nombre del Contrato]]="","",IF(VLOOKUP(Tabla1[[#This Row],[Nombre del Contrato]],Tabla3[],22,FALSE)="","#N/A",IFERROR(VLOOKUP(Tabla1[[#This Row],[Nombre del Contrato]],Tabla3[],22,FALSE),"#N/A")))</f>
        <v/>
      </c>
      <c r="I883" s="81"/>
      <c r="J883" s="81"/>
      <c r="K883" s="75"/>
      <c r="L883" s="10" t="str">
        <f>IF(Tabla1[[#This Row],[Nombre del Contrato]]="","",IF(VLOOKUP(Tabla1[[#This Row],[Nombre del Contrato]],Tabla3[],6,FALSE)="","#N/A",IFERROR(VLOOKUP(Tabla1[[#This Row],[Nombre del Contrato]],Tabla3[],6,FALSE),"#N/A")))</f>
        <v/>
      </c>
      <c r="M883" s="55" t="str">
        <f>IF(Tabla1[[#This Row],[Nombre del Contrato]]="","",IF(VLOOKUP(Tabla1[[#This Row],[Nombre del Contrato]],Tabla3[],19,FALSE)="","#N/A",IFERROR(VLOOKUP(Tabla1[[#This Row],[Nombre del Contrato]],Tabla3[],19,FALSE),"#N/A")))</f>
        <v/>
      </c>
      <c r="N883" s="75"/>
      <c r="O883" s="75"/>
      <c r="P883" s="75"/>
      <c r="Q883" s="75"/>
      <c r="R883" s="75"/>
      <c r="S883" s="75"/>
      <c r="T883" s="75"/>
      <c r="U883" s="75"/>
      <c r="V883" s="75"/>
      <c r="W883" s="75"/>
      <c r="X883" s="75"/>
      <c r="Y883" s="75"/>
      <c r="Z883" s="75"/>
      <c r="AA883" s="75"/>
      <c r="AB883" s="75"/>
      <c r="AC883" s="75"/>
      <c r="AD883" s="75" t="str">
        <f>IF(SUM(Tabla1[[#This Row],[Primera Infancia]:[Adulto Mayor]])=0,"",SUM(Tabla1[[#This Row],[Primera Infancia]:[Adulto Mayor]]))</f>
        <v/>
      </c>
      <c r="AE883" s="75"/>
      <c r="AF883" s="75"/>
      <c r="AG883" s="10"/>
      <c r="AH883" s="10"/>
      <c r="AI883" s="88"/>
      <c r="AJ883" s="88"/>
      <c r="AK883" s="88"/>
      <c r="AL883" s="88"/>
      <c r="AM883" s="88"/>
      <c r="AN883" s="75"/>
      <c r="AO883" s="89"/>
      <c r="AP883" s="93"/>
      <c r="AQ883" s="84"/>
    </row>
    <row r="884" spans="2:43" ht="39.950000000000003" customHeight="1" thickTop="1" thickBot="1" x14ac:dyDescent="0.3">
      <c r="B884" s="78"/>
      <c r="C884" s="75"/>
      <c r="D884" s="75"/>
      <c r="E884" s="75"/>
      <c r="F884" s="10" t="str">
        <f>IF(Tabla1[[#This Row],[Nombre del Contrato]]="","",IF(VLOOKUP(Tabla1[[#This Row],[Nombre del Contrato]],Tabla3[],31,FALSE)="","#N/A",IFERROR(VLOOKUP(Tabla1[[#This Row],[Nombre del Contrato]],Tabla3[],31,FALSE),"#N/A")))</f>
        <v/>
      </c>
      <c r="G884" s="10" t="str">
        <f>IF(Tabla1[[#This Row],[Nombre del Contrato]]="","",IF(VLOOKUP(Tabla1[[#This Row],[Nombre del Contrato]],Tabla3[],20,FALSE)="","#N/A",IFERROR(VLOOKUP(Tabla1[[#This Row],[Nombre del Contrato]],Tabla3[],20,FALSE),"#N/A")))</f>
        <v/>
      </c>
      <c r="H884" s="47" t="str">
        <f>IF(Tabla1[[#This Row],[Nombre del Contrato]]="","",IF(VLOOKUP(Tabla1[[#This Row],[Nombre del Contrato]],Tabla3[],22,FALSE)="","#N/A",IFERROR(VLOOKUP(Tabla1[[#This Row],[Nombre del Contrato]],Tabla3[],22,FALSE),"#N/A")))</f>
        <v/>
      </c>
      <c r="I884" s="81"/>
      <c r="J884" s="81"/>
      <c r="K884" s="75"/>
      <c r="L884" s="10" t="str">
        <f>IF(Tabla1[[#This Row],[Nombre del Contrato]]="","",IF(VLOOKUP(Tabla1[[#This Row],[Nombre del Contrato]],Tabla3[],6,FALSE)="","#N/A",IFERROR(VLOOKUP(Tabla1[[#This Row],[Nombre del Contrato]],Tabla3[],6,FALSE),"#N/A")))</f>
        <v/>
      </c>
      <c r="M884" s="55" t="str">
        <f>IF(Tabla1[[#This Row],[Nombre del Contrato]]="","",IF(VLOOKUP(Tabla1[[#This Row],[Nombre del Contrato]],Tabla3[],19,FALSE)="","#N/A",IFERROR(VLOOKUP(Tabla1[[#This Row],[Nombre del Contrato]],Tabla3[],19,FALSE),"#N/A")))</f>
        <v/>
      </c>
      <c r="N884" s="75"/>
      <c r="O884" s="75"/>
      <c r="P884" s="75"/>
      <c r="Q884" s="75"/>
      <c r="R884" s="75"/>
      <c r="S884" s="75"/>
      <c r="T884" s="75"/>
      <c r="U884" s="75"/>
      <c r="V884" s="75"/>
      <c r="W884" s="75"/>
      <c r="X884" s="75"/>
      <c r="Y884" s="75"/>
      <c r="Z884" s="75"/>
      <c r="AA884" s="75"/>
      <c r="AB884" s="75"/>
      <c r="AC884" s="75"/>
      <c r="AD884" s="75" t="str">
        <f>IF(SUM(Tabla1[[#This Row],[Primera Infancia]:[Adulto Mayor]])=0,"",SUM(Tabla1[[#This Row],[Primera Infancia]:[Adulto Mayor]]))</f>
        <v/>
      </c>
      <c r="AE884" s="75"/>
      <c r="AF884" s="75"/>
      <c r="AG884" s="10"/>
      <c r="AH884" s="10"/>
      <c r="AI884" s="88"/>
      <c r="AJ884" s="88"/>
      <c r="AK884" s="88"/>
      <c r="AL884" s="88"/>
      <c r="AM884" s="88"/>
      <c r="AN884" s="75"/>
      <c r="AO884" s="89"/>
      <c r="AP884" s="93"/>
      <c r="AQ884" s="84"/>
    </row>
    <row r="885" spans="2:43" ht="39.950000000000003" customHeight="1" thickTop="1" thickBot="1" x14ac:dyDescent="0.3">
      <c r="B885" s="78"/>
      <c r="C885" s="75"/>
      <c r="D885" s="75"/>
      <c r="E885" s="75"/>
      <c r="F885" s="10" t="str">
        <f>IF(Tabla1[[#This Row],[Nombre del Contrato]]="","",IF(VLOOKUP(Tabla1[[#This Row],[Nombre del Contrato]],Tabla3[],31,FALSE)="","#N/A",IFERROR(VLOOKUP(Tabla1[[#This Row],[Nombre del Contrato]],Tabla3[],31,FALSE),"#N/A")))</f>
        <v/>
      </c>
      <c r="G885" s="10" t="str">
        <f>IF(Tabla1[[#This Row],[Nombre del Contrato]]="","",IF(VLOOKUP(Tabla1[[#This Row],[Nombre del Contrato]],Tabla3[],20,FALSE)="","#N/A",IFERROR(VLOOKUP(Tabla1[[#This Row],[Nombre del Contrato]],Tabla3[],20,FALSE),"#N/A")))</f>
        <v/>
      </c>
      <c r="H885" s="47" t="str">
        <f>IF(Tabla1[[#This Row],[Nombre del Contrato]]="","",IF(VLOOKUP(Tabla1[[#This Row],[Nombre del Contrato]],Tabla3[],22,FALSE)="","#N/A",IFERROR(VLOOKUP(Tabla1[[#This Row],[Nombre del Contrato]],Tabla3[],22,FALSE),"#N/A")))</f>
        <v/>
      </c>
      <c r="I885" s="81"/>
      <c r="J885" s="81"/>
      <c r="K885" s="75"/>
      <c r="L885" s="10" t="str">
        <f>IF(Tabla1[[#This Row],[Nombre del Contrato]]="","",IF(VLOOKUP(Tabla1[[#This Row],[Nombre del Contrato]],Tabla3[],6,FALSE)="","#N/A",IFERROR(VLOOKUP(Tabla1[[#This Row],[Nombre del Contrato]],Tabla3[],6,FALSE),"#N/A")))</f>
        <v/>
      </c>
      <c r="M885" s="55" t="str">
        <f>IF(Tabla1[[#This Row],[Nombre del Contrato]]="","",IF(VLOOKUP(Tabla1[[#This Row],[Nombre del Contrato]],Tabla3[],19,FALSE)="","#N/A",IFERROR(VLOOKUP(Tabla1[[#This Row],[Nombre del Contrato]],Tabla3[],19,FALSE),"#N/A")))</f>
        <v/>
      </c>
      <c r="N885" s="75"/>
      <c r="O885" s="75"/>
      <c r="P885" s="75"/>
      <c r="Q885" s="75"/>
      <c r="R885" s="75"/>
      <c r="S885" s="75"/>
      <c r="T885" s="75"/>
      <c r="U885" s="75"/>
      <c r="V885" s="75"/>
      <c r="W885" s="75"/>
      <c r="X885" s="75"/>
      <c r="Y885" s="75"/>
      <c r="Z885" s="75"/>
      <c r="AA885" s="75"/>
      <c r="AB885" s="75"/>
      <c r="AC885" s="75"/>
      <c r="AD885" s="75" t="str">
        <f>IF(SUM(Tabla1[[#This Row],[Primera Infancia]:[Adulto Mayor]])=0,"",SUM(Tabla1[[#This Row],[Primera Infancia]:[Adulto Mayor]]))</f>
        <v/>
      </c>
      <c r="AE885" s="75"/>
      <c r="AF885" s="75"/>
      <c r="AG885" s="10"/>
      <c r="AH885" s="10"/>
      <c r="AI885" s="88"/>
      <c r="AJ885" s="88"/>
      <c r="AK885" s="88"/>
      <c r="AL885" s="88"/>
      <c r="AM885" s="88"/>
      <c r="AN885" s="75"/>
      <c r="AO885" s="89"/>
      <c r="AP885" s="93"/>
      <c r="AQ885" s="84"/>
    </row>
    <row r="886" spans="2:43" ht="39.950000000000003" customHeight="1" thickTop="1" thickBot="1" x14ac:dyDescent="0.3">
      <c r="B886" s="78"/>
      <c r="C886" s="75"/>
      <c r="D886" s="75"/>
      <c r="E886" s="75"/>
      <c r="F886" s="10" t="str">
        <f>IF(Tabla1[[#This Row],[Nombre del Contrato]]="","",IF(VLOOKUP(Tabla1[[#This Row],[Nombre del Contrato]],Tabla3[],31,FALSE)="","#N/A",IFERROR(VLOOKUP(Tabla1[[#This Row],[Nombre del Contrato]],Tabla3[],31,FALSE),"#N/A")))</f>
        <v/>
      </c>
      <c r="G886" s="10" t="str">
        <f>IF(Tabla1[[#This Row],[Nombre del Contrato]]="","",IF(VLOOKUP(Tabla1[[#This Row],[Nombre del Contrato]],Tabla3[],20,FALSE)="","#N/A",IFERROR(VLOOKUP(Tabla1[[#This Row],[Nombre del Contrato]],Tabla3[],20,FALSE),"#N/A")))</f>
        <v/>
      </c>
      <c r="H886" s="47" t="str">
        <f>IF(Tabla1[[#This Row],[Nombre del Contrato]]="","",IF(VLOOKUP(Tabla1[[#This Row],[Nombre del Contrato]],Tabla3[],22,FALSE)="","#N/A",IFERROR(VLOOKUP(Tabla1[[#This Row],[Nombre del Contrato]],Tabla3[],22,FALSE),"#N/A")))</f>
        <v/>
      </c>
      <c r="I886" s="81"/>
      <c r="J886" s="81"/>
      <c r="K886" s="75"/>
      <c r="L886" s="10" t="str">
        <f>IF(Tabla1[[#This Row],[Nombre del Contrato]]="","",IF(VLOOKUP(Tabla1[[#This Row],[Nombre del Contrato]],Tabla3[],6,FALSE)="","#N/A",IFERROR(VLOOKUP(Tabla1[[#This Row],[Nombre del Contrato]],Tabla3[],6,FALSE),"#N/A")))</f>
        <v/>
      </c>
      <c r="M886" s="55" t="str">
        <f>IF(Tabla1[[#This Row],[Nombre del Contrato]]="","",IF(VLOOKUP(Tabla1[[#This Row],[Nombre del Contrato]],Tabla3[],19,FALSE)="","#N/A",IFERROR(VLOOKUP(Tabla1[[#This Row],[Nombre del Contrato]],Tabla3[],19,FALSE),"#N/A")))</f>
        <v/>
      </c>
      <c r="N886" s="75"/>
      <c r="O886" s="75"/>
      <c r="P886" s="75"/>
      <c r="Q886" s="75"/>
      <c r="R886" s="75"/>
      <c r="S886" s="75"/>
      <c r="T886" s="75"/>
      <c r="U886" s="75"/>
      <c r="V886" s="75"/>
      <c r="W886" s="75"/>
      <c r="X886" s="75"/>
      <c r="Y886" s="75"/>
      <c r="Z886" s="75"/>
      <c r="AA886" s="75"/>
      <c r="AB886" s="75"/>
      <c r="AC886" s="75"/>
      <c r="AD886" s="75" t="str">
        <f>IF(SUM(Tabla1[[#This Row],[Primera Infancia]:[Adulto Mayor]])=0,"",SUM(Tabla1[[#This Row],[Primera Infancia]:[Adulto Mayor]]))</f>
        <v/>
      </c>
      <c r="AE886" s="75"/>
      <c r="AF886" s="75"/>
      <c r="AG886" s="10"/>
      <c r="AH886" s="10"/>
      <c r="AI886" s="88"/>
      <c r="AJ886" s="88"/>
      <c r="AK886" s="88"/>
      <c r="AL886" s="88"/>
      <c r="AM886" s="88"/>
      <c r="AN886" s="75"/>
      <c r="AO886" s="89"/>
      <c r="AP886" s="93"/>
      <c r="AQ886" s="84"/>
    </row>
    <row r="887" spans="2:43" ht="39.950000000000003" customHeight="1" thickTop="1" thickBot="1" x14ac:dyDescent="0.3">
      <c r="B887" s="78"/>
      <c r="C887" s="75"/>
      <c r="D887" s="75"/>
      <c r="E887" s="75"/>
      <c r="F887" s="10" t="str">
        <f>IF(Tabla1[[#This Row],[Nombre del Contrato]]="","",IF(VLOOKUP(Tabla1[[#This Row],[Nombre del Contrato]],Tabla3[],31,FALSE)="","#N/A",IFERROR(VLOOKUP(Tabla1[[#This Row],[Nombre del Contrato]],Tabla3[],31,FALSE),"#N/A")))</f>
        <v/>
      </c>
      <c r="G887" s="10" t="str">
        <f>IF(Tabla1[[#This Row],[Nombre del Contrato]]="","",IF(VLOOKUP(Tabla1[[#This Row],[Nombre del Contrato]],Tabla3[],20,FALSE)="","#N/A",IFERROR(VLOOKUP(Tabla1[[#This Row],[Nombre del Contrato]],Tabla3[],20,FALSE),"#N/A")))</f>
        <v/>
      </c>
      <c r="H887" s="47" t="str">
        <f>IF(Tabla1[[#This Row],[Nombre del Contrato]]="","",IF(VLOOKUP(Tabla1[[#This Row],[Nombre del Contrato]],Tabla3[],22,FALSE)="","#N/A",IFERROR(VLOOKUP(Tabla1[[#This Row],[Nombre del Contrato]],Tabla3[],22,FALSE),"#N/A")))</f>
        <v/>
      </c>
      <c r="I887" s="81"/>
      <c r="J887" s="81"/>
      <c r="K887" s="75"/>
      <c r="L887" s="10" t="str">
        <f>IF(Tabla1[[#This Row],[Nombre del Contrato]]="","",IF(VLOOKUP(Tabla1[[#This Row],[Nombre del Contrato]],Tabla3[],6,FALSE)="","#N/A",IFERROR(VLOOKUP(Tabla1[[#This Row],[Nombre del Contrato]],Tabla3[],6,FALSE),"#N/A")))</f>
        <v/>
      </c>
      <c r="M887" s="55" t="str">
        <f>IF(Tabla1[[#This Row],[Nombre del Contrato]]="","",IF(VLOOKUP(Tabla1[[#This Row],[Nombre del Contrato]],Tabla3[],19,FALSE)="","#N/A",IFERROR(VLOOKUP(Tabla1[[#This Row],[Nombre del Contrato]],Tabla3[],19,FALSE),"#N/A")))</f>
        <v/>
      </c>
      <c r="N887" s="75"/>
      <c r="O887" s="75"/>
      <c r="P887" s="75"/>
      <c r="Q887" s="75"/>
      <c r="R887" s="75"/>
      <c r="S887" s="75"/>
      <c r="T887" s="75"/>
      <c r="U887" s="75"/>
      <c r="V887" s="75"/>
      <c r="W887" s="75"/>
      <c r="X887" s="75"/>
      <c r="Y887" s="75"/>
      <c r="Z887" s="75"/>
      <c r="AA887" s="75"/>
      <c r="AB887" s="75"/>
      <c r="AC887" s="75"/>
      <c r="AD887" s="75" t="str">
        <f>IF(SUM(Tabla1[[#This Row],[Primera Infancia]:[Adulto Mayor]])=0,"",SUM(Tabla1[[#This Row],[Primera Infancia]:[Adulto Mayor]]))</f>
        <v/>
      </c>
      <c r="AE887" s="75"/>
      <c r="AF887" s="75"/>
      <c r="AG887" s="10"/>
      <c r="AH887" s="10"/>
      <c r="AI887" s="88"/>
      <c r="AJ887" s="88"/>
      <c r="AK887" s="88"/>
      <c r="AL887" s="88"/>
      <c r="AM887" s="88"/>
      <c r="AN887" s="75"/>
      <c r="AO887" s="89"/>
      <c r="AP887" s="93"/>
      <c r="AQ887" s="84"/>
    </row>
    <row r="888" spans="2:43" ht="39.950000000000003" customHeight="1" thickTop="1" thickBot="1" x14ac:dyDescent="0.3">
      <c r="B888" s="78"/>
      <c r="C888" s="75"/>
      <c r="D888" s="75"/>
      <c r="E888" s="75"/>
      <c r="F888" s="10" t="str">
        <f>IF(Tabla1[[#This Row],[Nombre del Contrato]]="","",IF(VLOOKUP(Tabla1[[#This Row],[Nombre del Contrato]],Tabla3[],31,FALSE)="","#N/A",IFERROR(VLOOKUP(Tabla1[[#This Row],[Nombre del Contrato]],Tabla3[],31,FALSE),"#N/A")))</f>
        <v/>
      </c>
      <c r="G888" s="10" t="str">
        <f>IF(Tabla1[[#This Row],[Nombre del Contrato]]="","",IF(VLOOKUP(Tabla1[[#This Row],[Nombre del Contrato]],Tabla3[],20,FALSE)="","#N/A",IFERROR(VLOOKUP(Tabla1[[#This Row],[Nombre del Contrato]],Tabla3[],20,FALSE),"#N/A")))</f>
        <v/>
      </c>
      <c r="H888" s="47" t="str">
        <f>IF(Tabla1[[#This Row],[Nombre del Contrato]]="","",IF(VLOOKUP(Tabla1[[#This Row],[Nombre del Contrato]],Tabla3[],22,FALSE)="","#N/A",IFERROR(VLOOKUP(Tabla1[[#This Row],[Nombre del Contrato]],Tabla3[],22,FALSE),"#N/A")))</f>
        <v/>
      </c>
      <c r="I888" s="81"/>
      <c r="J888" s="81"/>
      <c r="K888" s="75"/>
      <c r="L888" s="10" t="str">
        <f>IF(Tabla1[[#This Row],[Nombre del Contrato]]="","",IF(VLOOKUP(Tabla1[[#This Row],[Nombre del Contrato]],Tabla3[],6,FALSE)="","#N/A",IFERROR(VLOOKUP(Tabla1[[#This Row],[Nombre del Contrato]],Tabla3[],6,FALSE),"#N/A")))</f>
        <v/>
      </c>
      <c r="M888" s="55" t="str">
        <f>IF(Tabla1[[#This Row],[Nombre del Contrato]]="","",IF(VLOOKUP(Tabla1[[#This Row],[Nombre del Contrato]],Tabla3[],19,FALSE)="","#N/A",IFERROR(VLOOKUP(Tabla1[[#This Row],[Nombre del Contrato]],Tabla3[],19,FALSE),"#N/A")))</f>
        <v/>
      </c>
      <c r="N888" s="75"/>
      <c r="O888" s="75"/>
      <c r="P888" s="75"/>
      <c r="Q888" s="75"/>
      <c r="R888" s="75"/>
      <c r="S888" s="75"/>
      <c r="T888" s="75"/>
      <c r="U888" s="75"/>
      <c r="V888" s="75"/>
      <c r="W888" s="75"/>
      <c r="X888" s="75"/>
      <c r="Y888" s="75"/>
      <c r="Z888" s="75"/>
      <c r="AA888" s="75"/>
      <c r="AB888" s="75"/>
      <c r="AC888" s="75"/>
      <c r="AD888" s="75" t="str">
        <f>IF(SUM(Tabla1[[#This Row],[Primera Infancia]:[Adulto Mayor]])=0,"",SUM(Tabla1[[#This Row],[Primera Infancia]:[Adulto Mayor]]))</f>
        <v/>
      </c>
      <c r="AE888" s="75"/>
      <c r="AF888" s="75"/>
      <c r="AG888" s="10"/>
      <c r="AH888" s="10"/>
      <c r="AI888" s="88"/>
      <c r="AJ888" s="88"/>
      <c r="AK888" s="88"/>
      <c r="AL888" s="88"/>
      <c r="AM888" s="88"/>
      <c r="AN888" s="75"/>
      <c r="AO888" s="89"/>
      <c r="AP888" s="93"/>
      <c r="AQ888" s="84"/>
    </row>
    <row r="889" spans="2:43" ht="39.950000000000003" customHeight="1" thickTop="1" thickBot="1" x14ac:dyDescent="0.3">
      <c r="B889" s="78"/>
      <c r="C889" s="75"/>
      <c r="D889" s="75"/>
      <c r="E889" s="75"/>
      <c r="F889" s="10" t="str">
        <f>IF(Tabla1[[#This Row],[Nombre del Contrato]]="","",IF(VLOOKUP(Tabla1[[#This Row],[Nombre del Contrato]],Tabla3[],31,FALSE)="","#N/A",IFERROR(VLOOKUP(Tabla1[[#This Row],[Nombre del Contrato]],Tabla3[],31,FALSE),"#N/A")))</f>
        <v/>
      </c>
      <c r="G889" s="10" t="str">
        <f>IF(Tabla1[[#This Row],[Nombre del Contrato]]="","",IF(VLOOKUP(Tabla1[[#This Row],[Nombre del Contrato]],Tabla3[],20,FALSE)="","#N/A",IFERROR(VLOOKUP(Tabla1[[#This Row],[Nombre del Contrato]],Tabla3[],20,FALSE),"#N/A")))</f>
        <v/>
      </c>
      <c r="H889" s="47" t="str">
        <f>IF(Tabla1[[#This Row],[Nombre del Contrato]]="","",IF(VLOOKUP(Tabla1[[#This Row],[Nombre del Contrato]],Tabla3[],22,FALSE)="","#N/A",IFERROR(VLOOKUP(Tabla1[[#This Row],[Nombre del Contrato]],Tabla3[],22,FALSE),"#N/A")))</f>
        <v/>
      </c>
      <c r="I889" s="81"/>
      <c r="J889" s="81"/>
      <c r="K889" s="75"/>
      <c r="L889" s="10" t="str">
        <f>IF(Tabla1[[#This Row],[Nombre del Contrato]]="","",IF(VLOOKUP(Tabla1[[#This Row],[Nombre del Contrato]],Tabla3[],6,FALSE)="","#N/A",IFERROR(VLOOKUP(Tabla1[[#This Row],[Nombre del Contrato]],Tabla3[],6,FALSE),"#N/A")))</f>
        <v/>
      </c>
      <c r="M889" s="55" t="str">
        <f>IF(Tabla1[[#This Row],[Nombre del Contrato]]="","",IF(VLOOKUP(Tabla1[[#This Row],[Nombre del Contrato]],Tabla3[],19,FALSE)="","#N/A",IFERROR(VLOOKUP(Tabla1[[#This Row],[Nombre del Contrato]],Tabla3[],19,FALSE),"#N/A")))</f>
        <v/>
      </c>
      <c r="N889" s="75"/>
      <c r="O889" s="75"/>
      <c r="P889" s="75"/>
      <c r="Q889" s="75"/>
      <c r="R889" s="75"/>
      <c r="S889" s="75"/>
      <c r="T889" s="75"/>
      <c r="U889" s="75"/>
      <c r="V889" s="75"/>
      <c r="W889" s="75"/>
      <c r="X889" s="75"/>
      <c r="Y889" s="75"/>
      <c r="Z889" s="75"/>
      <c r="AA889" s="75"/>
      <c r="AB889" s="75"/>
      <c r="AC889" s="75"/>
      <c r="AD889" s="75" t="str">
        <f>IF(SUM(Tabla1[[#This Row],[Primera Infancia]:[Adulto Mayor]])=0,"",SUM(Tabla1[[#This Row],[Primera Infancia]:[Adulto Mayor]]))</f>
        <v/>
      </c>
      <c r="AE889" s="75"/>
      <c r="AF889" s="75"/>
      <c r="AG889" s="10"/>
      <c r="AH889" s="10"/>
      <c r="AI889" s="88"/>
      <c r="AJ889" s="88"/>
      <c r="AK889" s="88"/>
      <c r="AL889" s="88"/>
      <c r="AM889" s="88"/>
      <c r="AN889" s="75"/>
      <c r="AO889" s="89"/>
      <c r="AP889" s="93"/>
      <c r="AQ889" s="84"/>
    </row>
    <row r="890" spans="2:43" ht="39.950000000000003" customHeight="1" thickTop="1" thickBot="1" x14ac:dyDescent="0.3">
      <c r="B890" s="78"/>
      <c r="C890" s="75"/>
      <c r="D890" s="75"/>
      <c r="E890" s="75"/>
      <c r="F890" s="10" t="str">
        <f>IF(Tabla1[[#This Row],[Nombre del Contrato]]="","",IF(VLOOKUP(Tabla1[[#This Row],[Nombre del Contrato]],Tabla3[],31,FALSE)="","#N/A",IFERROR(VLOOKUP(Tabla1[[#This Row],[Nombre del Contrato]],Tabla3[],31,FALSE),"#N/A")))</f>
        <v/>
      </c>
      <c r="G890" s="10" t="str">
        <f>IF(Tabla1[[#This Row],[Nombre del Contrato]]="","",IF(VLOOKUP(Tabla1[[#This Row],[Nombre del Contrato]],Tabla3[],20,FALSE)="","#N/A",IFERROR(VLOOKUP(Tabla1[[#This Row],[Nombre del Contrato]],Tabla3[],20,FALSE),"#N/A")))</f>
        <v/>
      </c>
      <c r="H890" s="47" t="str">
        <f>IF(Tabla1[[#This Row],[Nombre del Contrato]]="","",IF(VLOOKUP(Tabla1[[#This Row],[Nombre del Contrato]],Tabla3[],22,FALSE)="","#N/A",IFERROR(VLOOKUP(Tabla1[[#This Row],[Nombre del Contrato]],Tabla3[],22,FALSE),"#N/A")))</f>
        <v/>
      </c>
      <c r="I890" s="81"/>
      <c r="J890" s="81"/>
      <c r="K890" s="75"/>
      <c r="L890" s="10" t="str">
        <f>IF(Tabla1[[#This Row],[Nombre del Contrato]]="","",IF(VLOOKUP(Tabla1[[#This Row],[Nombre del Contrato]],Tabla3[],6,FALSE)="","#N/A",IFERROR(VLOOKUP(Tabla1[[#This Row],[Nombre del Contrato]],Tabla3[],6,FALSE),"#N/A")))</f>
        <v/>
      </c>
      <c r="M890" s="55" t="str">
        <f>IF(Tabla1[[#This Row],[Nombre del Contrato]]="","",IF(VLOOKUP(Tabla1[[#This Row],[Nombre del Contrato]],Tabla3[],19,FALSE)="","#N/A",IFERROR(VLOOKUP(Tabla1[[#This Row],[Nombre del Contrato]],Tabla3[],19,FALSE),"#N/A")))</f>
        <v/>
      </c>
      <c r="N890" s="75"/>
      <c r="O890" s="75"/>
      <c r="P890" s="75"/>
      <c r="Q890" s="75"/>
      <c r="R890" s="75"/>
      <c r="S890" s="75"/>
      <c r="T890" s="75"/>
      <c r="U890" s="75"/>
      <c r="V890" s="75"/>
      <c r="W890" s="75"/>
      <c r="X890" s="75"/>
      <c r="Y890" s="75"/>
      <c r="Z890" s="75"/>
      <c r="AA890" s="75"/>
      <c r="AB890" s="75"/>
      <c r="AC890" s="75"/>
      <c r="AD890" s="75" t="str">
        <f>IF(SUM(Tabla1[[#This Row],[Primera Infancia]:[Adulto Mayor]])=0,"",SUM(Tabla1[[#This Row],[Primera Infancia]:[Adulto Mayor]]))</f>
        <v/>
      </c>
      <c r="AE890" s="75"/>
      <c r="AF890" s="75"/>
      <c r="AG890" s="10"/>
      <c r="AH890" s="10"/>
      <c r="AI890" s="88"/>
      <c r="AJ890" s="88"/>
      <c r="AK890" s="88"/>
      <c r="AL890" s="88"/>
      <c r="AM890" s="88"/>
      <c r="AN890" s="75"/>
      <c r="AO890" s="89"/>
      <c r="AP890" s="93"/>
      <c r="AQ890" s="84"/>
    </row>
    <row r="891" spans="2:43" ht="39.950000000000003" customHeight="1" thickTop="1" thickBot="1" x14ac:dyDescent="0.3">
      <c r="B891" s="78"/>
      <c r="C891" s="75"/>
      <c r="D891" s="75"/>
      <c r="E891" s="75"/>
      <c r="F891" s="10" t="str">
        <f>IF(Tabla1[[#This Row],[Nombre del Contrato]]="","",IF(VLOOKUP(Tabla1[[#This Row],[Nombre del Contrato]],Tabla3[],31,FALSE)="","#N/A",IFERROR(VLOOKUP(Tabla1[[#This Row],[Nombre del Contrato]],Tabla3[],31,FALSE),"#N/A")))</f>
        <v/>
      </c>
      <c r="G891" s="10" t="str">
        <f>IF(Tabla1[[#This Row],[Nombre del Contrato]]="","",IF(VLOOKUP(Tabla1[[#This Row],[Nombre del Contrato]],Tabla3[],20,FALSE)="","#N/A",IFERROR(VLOOKUP(Tabla1[[#This Row],[Nombre del Contrato]],Tabla3[],20,FALSE),"#N/A")))</f>
        <v/>
      </c>
      <c r="H891" s="47" t="str">
        <f>IF(Tabla1[[#This Row],[Nombre del Contrato]]="","",IF(VLOOKUP(Tabla1[[#This Row],[Nombre del Contrato]],Tabla3[],22,FALSE)="","#N/A",IFERROR(VLOOKUP(Tabla1[[#This Row],[Nombre del Contrato]],Tabla3[],22,FALSE),"#N/A")))</f>
        <v/>
      </c>
      <c r="I891" s="81"/>
      <c r="J891" s="81"/>
      <c r="K891" s="75"/>
      <c r="L891" s="10" t="str">
        <f>IF(Tabla1[[#This Row],[Nombre del Contrato]]="","",IF(VLOOKUP(Tabla1[[#This Row],[Nombre del Contrato]],Tabla3[],6,FALSE)="","#N/A",IFERROR(VLOOKUP(Tabla1[[#This Row],[Nombre del Contrato]],Tabla3[],6,FALSE),"#N/A")))</f>
        <v/>
      </c>
      <c r="M891" s="55" t="str">
        <f>IF(Tabla1[[#This Row],[Nombre del Contrato]]="","",IF(VLOOKUP(Tabla1[[#This Row],[Nombre del Contrato]],Tabla3[],19,FALSE)="","#N/A",IFERROR(VLOOKUP(Tabla1[[#This Row],[Nombre del Contrato]],Tabla3[],19,FALSE),"#N/A")))</f>
        <v/>
      </c>
      <c r="N891" s="75"/>
      <c r="O891" s="75"/>
      <c r="P891" s="75"/>
      <c r="Q891" s="75"/>
      <c r="R891" s="75"/>
      <c r="S891" s="75"/>
      <c r="T891" s="75"/>
      <c r="U891" s="75"/>
      <c r="V891" s="75"/>
      <c r="W891" s="75"/>
      <c r="X891" s="75"/>
      <c r="Y891" s="75"/>
      <c r="Z891" s="75"/>
      <c r="AA891" s="75"/>
      <c r="AB891" s="75"/>
      <c r="AC891" s="75"/>
      <c r="AD891" s="75" t="str">
        <f>IF(SUM(Tabla1[[#This Row],[Primera Infancia]:[Adulto Mayor]])=0,"",SUM(Tabla1[[#This Row],[Primera Infancia]:[Adulto Mayor]]))</f>
        <v/>
      </c>
      <c r="AE891" s="75"/>
      <c r="AF891" s="75"/>
      <c r="AG891" s="10"/>
      <c r="AH891" s="10"/>
      <c r="AI891" s="88"/>
      <c r="AJ891" s="88"/>
      <c r="AK891" s="88"/>
      <c r="AL891" s="88"/>
      <c r="AM891" s="88"/>
      <c r="AN891" s="75"/>
      <c r="AO891" s="89"/>
      <c r="AP891" s="93"/>
      <c r="AQ891" s="84"/>
    </row>
    <row r="892" spans="2:43" ht="39.950000000000003" customHeight="1" thickTop="1" thickBot="1" x14ac:dyDescent="0.3">
      <c r="B892" s="78"/>
      <c r="C892" s="75"/>
      <c r="D892" s="75"/>
      <c r="E892" s="75"/>
      <c r="F892" s="10" t="str">
        <f>IF(Tabla1[[#This Row],[Nombre del Contrato]]="","",IF(VLOOKUP(Tabla1[[#This Row],[Nombre del Contrato]],Tabla3[],31,FALSE)="","#N/A",IFERROR(VLOOKUP(Tabla1[[#This Row],[Nombre del Contrato]],Tabla3[],31,FALSE),"#N/A")))</f>
        <v/>
      </c>
      <c r="G892" s="10" t="str">
        <f>IF(Tabla1[[#This Row],[Nombre del Contrato]]="","",IF(VLOOKUP(Tabla1[[#This Row],[Nombre del Contrato]],Tabla3[],20,FALSE)="","#N/A",IFERROR(VLOOKUP(Tabla1[[#This Row],[Nombre del Contrato]],Tabla3[],20,FALSE),"#N/A")))</f>
        <v/>
      </c>
      <c r="H892" s="47" t="str">
        <f>IF(Tabla1[[#This Row],[Nombre del Contrato]]="","",IF(VLOOKUP(Tabla1[[#This Row],[Nombre del Contrato]],Tabla3[],22,FALSE)="","#N/A",IFERROR(VLOOKUP(Tabla1[[#This Row],[Nombre del Contrato]],Tabla3[],22,FALSE),"#N/A")))</f>
        <v/>
      </c>
      <c r="I892" s="81"/>
      <c r="J892" s="81"/>
      <c r="K892" s="75"/>
      <c r="L892" s="10" t="str">
        <f>IF(Tabla1[[#This Row],[Nombre del Contrato]]="","",IF(VLOOKUP(Tabla1[[#This Row],[Nombre del Contrato]],Tabla3[],6,FALSE)="","#N/A",IFERROR(VLOOKUP(Tabla1[[#This Row],[Nombre del Contrato]],Tabla3[],6,FALSE),"#N/A")))</f>
        <v/>
      </c>
      <c r="M892" s="55" t="str">
        <f>IF(Tabla1[[#This Row],[Nombre del Contrato]]="","",IF(VLOOKUP(Tabla1[[#This Row],[Nombre del Contrato]],Tabla3[],19,FALSE)="","#N/A",IFERROR(VLOOKUP(Tabla1[[#This Row],[Nombre del Contrato]],Tabla3[],19,FALSE),"#N/A")))</f>
        <v/>
      </c>
      <c r="N892" s="75"/>
      <c r="O892" s="75"/>
      <c r="P892" s="75"/>
      <c r="Q892" s="75"/>
      <c r="R892" s="75"/>
      <c r="S892" s="75"/>
      <c r="T892" s="75"/>
      <c r="U892" s="75"/>
      <c r="V892" s="75"/>
      <c r="W892" s="75"/>
      <c r="X892" s="75"/>
      <c r="Y892" s="75"/>
      <c r="Z892" s="75"/>
      <c r="AA892" s="75"/>
      <c r="AB892" s="75"/>
      <c r="AC892" s="75"/>
      <c r="AD892" s="75" t="str">
        <f>IF(SUM(Tabla1[[#This Row],[Primera Infancia]:[Adulto Mayor]])=0,"",SUM(Tabla1[[#This Row],[Primera Infancia]:[Adulto Mayor]]))</f>
        <v/>
      </c>
      <c r="AE892" s="75"/>
      <c r="AF892" s="75"/>
      <c r="AG892" s="10"/>
      <c r="AH892" s="10"/>
      <c r="AI892" s="88"/>
      <c r="AJ892" s="88"/>
      <c r="AK892" s="88"/>
      <c r="AL892" s="88"/>
      <c r="AM892" s="88"/>
      <c r="AN892" s="75"/>
      <c r="AO892" s="89"/>
      <c r="AP892" s="93"/>
      <c r="AQ892" s="84"/>
    </row>
    <row r="893" spans="2:43" ht="39.950000000000003" customHeight="1" thickTop="1" thickBot="1" x14ac:dyDescent="0.3">
      <c r="B893" s="78"/>
      <c r="C893" s="75"/>
      <c r="D893" s="75"/>
      <c r="E893" s="75"/>
      <c r="F893" s="10" t="str">
        <f>IF(Tabla1[[#This Row],[Nombre del Contrato]]="","",IF(VLOOKUP(Tabla1[[#This Row],[Nombre del Contrato]],Tabla3[],31,FALSE)="","#N/A",IFERROR(VLOOKUP(Tabla1[[#This Row],[Nombre del Contrato]],Tabla3[],31,FALSE),"#N/A")))</f>
        <v/>
      </c>
      <c r="G893" s="10" t="str">
        <f>IF(Tabla1[[#This Row],[Nombre del Contrato]]="","",IF(VLOOKUP(Tabla1[[#This Row],[Nombre del Contrato]],Tabla3[],20,FALSE)="","#N/A",IFERROR(VLOOKUP(Tabla1[[#This Row],[Nombre del Contrato]],Tabla3[],20,FALSE),"#N/A")))</f>
        <v/>
      </c>
      <c r="H893" s="47" t="str">
        <f>IF(Tabla1[[#This Row],[Nombre del Contrato]]="","",IF(VLOOKUP(Tabla1[[#This Row],[Nombre del Contrato]],Tabla3[],22,FALSE)="","#N/A",IFERROR(VLOOKUP(Tabla1[[#This Row],[Nombre del Contrato]],Tabla3[],22,FALSE),"#N/A")))</f>
        <v/>
      </c>
      <c r="I893" s="81"/>
      <c r="J893" s="81"/>
      <c r="K893" s="75"/>
      <c r="L893" s="10" t="str">
        <f>IF(Tabla1[[#This Row],[Nombre del Contrato]]="","",IF(VLOOKUP(Tabla1[[#This Row],[Nombre del Contrato]],Tabla3[],6,FALSE)="","#N/A",IFERROR(VLOOKUP(Tabla1[[#This Row],[Nombre del Contrato]],Tabla3[],6,FALSE),"#N/A")))</f>
        <v/>
      </c>
      <c r="M893" s="55" t="str">
        <f>IF(Tabla1[[#This Row],[Nombre del Contrato]]="","",IF(VLOOKUP(Tabla1[[#This Row],[Nombre del Contrato]],Tabla3[],19,FALSE)="","#N/A",IFERROR(VLOOKUP(Tabla1[[#This Row],[Nombre del Contrato]],Tabla3[],19,FALSE),"#N/A")))</f>
        <v/>
      </c>
      <c r="N893" s="75"/>
      <c r="O893" s="75"/>
      <c r="P893" s="75"/>
      <c r="Q893" s="75"/>
      <c r="R893" s="75"/>
      <c r="S893" s="75"/>
      <c r="T893" s="75"/>
      <c r="U893" s="75"/>
      <c r="V893" s="75"/>
      <c r="W893" s="75"/>
      <c r="X893" s="75"/>
      <c r="Y893" s="75"/>
      <c r="Z893" s="75"/>
      <c r="AA893" s="75"/>
      <c r="AB893" s="75"/>
      <c r="AC893" s="75"/>
      <c r="AD893" s="75" t="str">
        <f>IF(SUM(Tabla1[[#This Row],[Primera Infancia]:[Adulto Mayor]])=0,"",SUM(Tabla1[[#This Row],[Primera Infancia]:[Adulto Mayor]]))</f>
        <v/>
      </c>
      <c r="AE893" s="75"/>
      <c r="AF893" s="75"/>
      <c r="AG893" s="10"/>
      <c r="AH893" s="10"/>
      <c r="AI893" s="88"/>
      <c r="AJ893" s="88"/>
      <c r="AK893" s="88"/>
      <c r="AL893" s="88"/>
      <c r="AM893" s="88"/>
      <c r="AN893" s="75"/>
      <c r="AO893" s="89"/>
      <c r="AP893" s="93"/>
      <c r="AQ893" s="84"/>
    </row>
    <row r="894" spans="2:43" ht="39.950000000000003" customHeight="1" thickTop="1" thickBot="1" x14ac:dyDescent="0.3">
      <c r="B894" s="78"/>
      <c r="C894" s="75"/>
      <c r="D894" s="75"/>
      <c r="E894" s="75"/>
      <c r="F894" s="10" t="str">
        <f>IF(Tabla1[[#This Row],[Nombre del Contrato]]="","",IF(VLOOKUP(Tabla1[[#This Row],[Nombre del Contrato]],Tabla3[],31,FALSE)="","#N/A",IFERROR(VLOOKUP(Tabla1[[#This Row],[Nombre del Contrato]],Tabla3[],31,FALSE),"#N/A")))</f>
        <v/>
      </c>
      <c r="G894" s="10" t="str">
        <f>IF(Tabla1[[#This Row],[Nombre del Contrato]]="","",IF(VLOOKUP(Tabla1[[#This Row],[Nombre del Contrato]],Tabla3[],20,FALSE)="","#N/A",IFERROR(VLOOKUP(Tabla1[[#This Row],[Nombre del Contrato]],Tabla3[],20,FALSE),"#N/A")))</f>
        <v/>
      </c>
      <c r="H894" s="47" t="str">
        <f>IF(Tabla1[[#This Row],[Nombre del Contrato]]="","",IF(VLOOKUP(Tabla1[[#This Row],[Nombre del Contrato]],Tabla3[],22,FALSE)="","#N/A",IFERROR(VLOOKUP(Tabla1[[#This Row],[Nombre del Contrato]],Tabla3[],22,FALSE),"#N/A")))</f>
        <v/>
      </c>
      <c r="I894" s="81"/>
      <c r="J894" s="81"/>
      <c r="K894" s="75"/>
      <c r="L894" s="10" t="str">
        <f>IF(Tabla1[[#This Row],[Nombre del Contrato]]="","",IF(VLOOKUP(Tabla1[[#This Row],[Nombre del Contrato]],Tabla3[],6,FALSE)="","#N/A",IFERROR(VLOOKUP(Tabla1[[#This Row],[Nombre del Contrato]],Tabla3[],6,FALSE),"#N/A")))</f>
        <v/>
      </c>
      <c r="M894" s="55" t="str">
        <f>IF(Tabla1[[#This Row],[Nombre del Contrato]]="","",IF(VLOOKUP(Tabla1[[#This Row],[Nombre del Contrato]],Tabla3[],19,FALSE)="","#N/A",IFERROR(VLOOKUP(Tabla1[[#This Row],[Nombre del Contrato]],Tabla3[],19,FALSE),"#N/A")))</f>
        <v/>
      </c>
      <c r="N894" s="75"/>
      <c r="O894" s="75"/>
      <c r="P894" s="75"/>
      <c r="Q894" s="75"/>
      <c r="R894" s="75"/>
      <c r="S894" s="75"/>
      <c r="T894" s="75"/>
      <c r="U894" s="75"/>
      <c r="V894" s="75"/>
      <c r="W894" s="75"/>
      <c r="X894" s="75"/>
      <c r="Y894" s="75"/>
      <c r="Z894" s="75"/>
      <c r="AA894" s="75"/>
      <c r="AB894" s="75"/>
      <c r="AC894" s="75"/>
      <c r="AD894" s="75" t="str">
        <f>IF(SUM(Tabla1[[#This Row],[Primera Infancia]:[Adulto Mayor]])=0,"",SUM(Tabla1[[#This Row],[Primera Infancia]:[Adulto Mayor]]))</f>
        <v/>
      </c>
      <c r="AE894" s="75"/>
      <c r="AF894" s="75"/>
      <c r="AG894" s="10"/>
      <c r="AH894" s="10"/>
      <c r="AI894" s="88"/>
      <c r="AJ894" s="88"/>
      <c r="AK894" s="88"/>
      <c r="AL894" s="88"/>
      <c r="AM894" s="88"/>
      <c r="AN894" s="75"/>
      <c r="AO894" s="89"/>
      <c r="AP894" s="93"/>
      <c r="AQ894" s="84"/>
    </row>
    <row r="895" spans="2:43" ht="39.950000000000003" customHeight="1" thickTop="1" thickBot="1" x14ac:dyDescent="0.3">
      <c r="B895" s="78"/>
      <c r="C895" s="75"/>
      <c r="D895" s="75"/>
      <c r="E895" s="75"/>
      <c r="F895" s="10" t="str">
        <f>IF(Tabla1[[#This Row],[Nombre del Contrato]]="","",IF(VLOOKUP(Tabla1[[#This Row],[Nombre del Contrato]],Tabla3[],31,FALSE)="","#N/A",IFERROR(VLOOKUP(Tabla1[[#This Row],[Nombre del Contrato]],Tabla3[],31,FALSE),"#N/A")))</f>
        <v/>
      </c>
      <c r="G895" s="10" t="str">
        <f>IF(Tabla1[[#This Row],[Nombre del Contrato]]="","",IF(VLOOKUP(Tabla1[[#This Row],[Nombre del Contrato]],Tabla3[],20,FALSE)="","#N/A",IFERROR(VLOOKUP(Tabla1[[#This Row],[Nombre del Contrato]],Tabla3[],20,FALSE),"#N/A")))</f>
        <v/>
      </c>
      <c r="H895" s="47" t="str">
        <f>IF(Tabla1[[#This Row],[Nombre del Contrato]]="","",IF(VLOOKUP(Tabla1[[#This Row],[Nombre del Contrato]],Tabla3[],22,FALSE)="","#N/A",IFERROR(VLOOKUP(Tabla1[[#This Row],[Nombre del Contrato]],Tabla3[],22,FALSE),"#N/A")))</f>
        <v/>
      </c>
      <c r="I895" s="81"/>
      <c r="J895" s="81"/>
      <c r="K895" s="75"/>
      <c r="L895" s="10" t="str">
        <f>IF(Tabla1[[#This Row],[Nombre del Contrato]]="","",IF(VLOOKUP(Tabla1[[#This Row],[Nombre del Contrato]],Tabla3[],6,FALSE)="","#N/A",IFERROR(VLOOKUP(Tabla1[[#This Row],[Nombre del Contrato]],Tabla3[],6,FALSE),"#N/A")))</f>
        <v/>
      </c>
      <c r="M895" s="55" t="str">
        <f>IF(Tabla1[[#This Row],[Nombre del Contrato]]="","",IF(VLOOKUP(Tabla1[[#This Row],[Nombre del Contrato]],Tabla3[],19,FALSE)="","#N/A",IFERROR(VLOOKUP(Tabla1[[#This Row],[Nombre del Contrato]],Tabla3[],19,FALSE),"#N/A")))</f>
        <v/>
      </c>
      <c r="N895" s="75"/>
      <c r="O895" s="75"/>
      <c r="P895" s="75"/>
      <c r="Q895" s="75"/>
      <c r="R895" s="75"/>
      <c r="S895" s="75"/>
      <c r="T895" s="75"/>
      <c r="U895" s="75"/>
      <c r="V895" s="75"/>
      <c r="W895" s="75"/>
      <c r="X895" s="75"/>
      <c r="Y895" s="75"/>
      <c r="Z895" s="75"/>
      <c r="AA895" s="75"/>
      <c r="AB895" s="75"/>
      <c r="AC895" s="75"/>
      <c r="AD895" s="75" t="str">
        <f>IF(SUM(Tabla1[[#This Row],[Primera Infancia]:[Adulto Mayor]])=0,"",SUM(Tabla1[[#This Row],[Primera Infancia]:[Adulto Mayor]]))</f>
        <v/>
      </c>
      <c r="AE895" s="75"/>
      <c r="AF895" s="75"/>
      <c r="AG895" s="10"/>
      <c r="AH895" s="10"/>
      <c r="AI895" s="88"/>
      <c r="AJ895" s="88"/>
      <c r="AK895" s="88"/>
      <c r="AL895" s="88"/>
      <c r="AM895" s="88"/>
      <c r="AN895" s="75"/>
      <c r="AO895" s="89"/>
      <c r="AP895" s="93"/>
      <c r="AQ895" s="84"/>
    </row>
    <row r="896" spans="2:43" ht="39.950000000000003" customHeight="1" thickTop="1" thickBot="1" x14ac:dyDescent="0.3">
      <c r="B896" s="78"/>
      <c r="C896" s="75"/>
      <c r="D896" s="75"/>
      <c r="E896" s="75"/>
      <c r="F896" s="10" t="str">
        <f>IF(Tabla1[[#This Row],[Nombre del Contrato]]="","",IF(VLOOKUP(Tabla1[[#This Row],[Nombre del Contrato]],Tabla3[],31,FALSE)="","#N/A",IFERROR(VLOOKUP(Tabla1[[#This Row],[Nombre del Contrato]],Tabla3[],31,FALSE),"#N/A")))</f>
        <v/>
      </c>
      <c r="G896" s="10" t="str">
        <f>IF(Tabla1[[#This Row],[Nombre del Contrato]]="","",IF(VLOOKUP(Tabla1[[#This Row],[Nombre del Contrato]],Tabla3[],20,FALSE)="","#N/A",IFERROR(VLOOKUP(Tabla1[[#This Row],[Nombre del Contrato]],Tabla3[],20,FALSE),"#N/A")))</f>
        <v/>
      </c>
      <c r="H896" s="47" t="str">
        <f>IF(Tabla1[[#This Row],[Nombre del Contrato]]="","",IF(VLOOKUP(Tabla1[[#This Row],[Nombre del Contrato]],Tabla3[],22,FALSE)="","#N/A",IFERROR(VLOOKUP(Tabla1[[#This Row],[Nombre del Contrato]],Tabla3[],22,FALSE),"#N/A")))</f>
        <v/>
      </c>
      <c r="I896" s="81"/>
      <c r="J896" s="81"/>
      <c r="K896" s="75"/>
      <c r="L896" s="10" t="str">
        <f>IF(Tabla1[[#This Row],[Nombre del Contrato]]="","",IF(VLOOKUP(Tabla1[[#This Row],[Nombre del Contrato]],Tabla3[],6,FALSE)="","#N/A",IFERROR(VLOOKUP(Tabla1[[#This Row],[Nombre del Contrato]],Tabla3[],6,FALSE),"#N/A")))</f>
        <v/>
      </c>
      <c r="M896" s="55" t="str">
        <f>IF(Tabla1[[#This Row],[Nombre del Contrato]]="","",IF(VLOOKUP(Tabla1[[#This Row],[Nombre del Contrato]],Tabla3[],19,FALSE)="","#N/A",IFERROR(VLOOKUP(Tabla1[[#This Row],[Nombre del Contrato]],Tabla3[],19,FALSE),"#N/A")))</f>
        <v/>
      </c>
      <c r="N896" s="75"/>
      <c r="O896" s="75"/>
      <c r="P896" s="75"/>
      <c r="Q896" s="75"/>
      <c r="R896" s="75"/>
      <c r="S896" s="75"/>
      <c r="T896" s="75"/>
      <c r="U896" s="75"/>
      <c r="V896" s="75"/>
      <c r="W896" s="75"/>
      <c r="X896" s="75"/>
      <c r="Y896" s="75"/>
      <c r="Z896" s="75"/>
      <c r="AA896" s="75"/>
      <c r="AB896" s="75"/>
      <c r="AC896" s="75"/>
      <c r="AD896" s="75" t="str">
        <f>IF(SUM(Tabla1[[#This Row],[Primera Infancia]:[Adulto Mayor]])=0,"",SUM(Tabla1[[#This Row],[Primera Infancia]:[Adulto Mayor]]))</f>
        <v/>
      </c>
      <c r="AE896" s="75"/>
      <c r="AF896" s="75"/>
      <c r="AG896" s="10"/>
      <c r="AH896" s="10"/>
      <c r="AI896" s="88"/>
      <c r="AJ896" s="88"/>
      <c r="AK896" s="88"/>
      <c r="AL896" s="88"/>
      <c r="AM896" s="88"/>
      <c r="AN896" s="75"/>
      <c r="AO896" s="89"/>
      <c r="AP896" s="93"/>
      <c r="AQ896" s="84"/>
    </row>
    <row r="897" spans="2:43" ht="39.950000000000003" customHeight="1" thickTop="1" thickBot="1" x14ac:dyDescent="0.3">
      <c r="B897" s="78"/>
      <c r="C897" s="75"/>
      <c r="D897" s="75"/>
      <c r="E897" s="75"/>
      <c r="F897" s="10" t="str">
        <f>IF(Tabla1[[#This Row],[Nombre del Contrato]]="","",IF(VLOOKUP(Tabla1[[#This Row],[Nombre del Contrato]],Tabla3[],31,FALSE)="","#N/A",IFERROR(VLOOKUP(Tabla1[[#This Row],[Nombre del Contrato]],Tabla3[],31,FALSE),"#N/A")))</f>
        <v/>
      </c>
      <c r="G897" s="10" t="str">
        <f>IF(Tabla1[[#This Row],[Nombre del Contrato]]="","",IF(VLOOKUP(Tabla1[[#This Row],[Nombre del Contrato]],Tabla3[],20,FALSE)="","#N/A",IFERROR(VLOOKUP(Tabla1[[#This Row],[Nombre del Contrato]],Tabla3[],20,FALSE),"#N/A")))</f>
        <v/>
      </c>
      <c r="H897" s="47" t="str">
        <f>IF(Tabla1[[#This Row],[Nombre del Contrato]]="","",IF(VLOOKUP(Tabla1[[#This Row],[Nombre del Contrato]],Tabla3[],22,FALSE)="","#N/A",IFERROR(VLOOKUP(Tabla1[[#This Row],[Nombre del Contrato]],Tabla3[],22,FALSE),"#N/A")))</f>
        <v/>
      </c>
      <c r="I897" s="81"/>
      <c r="J897" s="81"/>
      <c r="K897" s="75"/>
      <c r="L897" s="10" t="str">
        <f>IF(Tabla1[[#This Row],[Nombre del Contrato]]="","",IF(VLOOKUP(Tabla1[[#This Row],[Nombre del Contrato]],Tabla3[],6,FALSE)="","#N/A",IFERROR(VLOOKUP(Tabla1[[#This Row],[Nombre del Contrato]],Tabla3[],6,FALSE),"#N/A")))</f>
        <v/>
      </c>
      <c r="M897" s="55" t="str">
        <f>IF(Tabla1[[#This Row],[Nombre del Contrato]]="","",IF(VLOOKUP(Tabla1[[#This Row],[Nombre del Contrato]],Tabla3[],19,FALSE)="","#N/A",IFERROR(VLOOKUP(Tabla1[[#This Row],[Nombre del Contrato]],Tabla3[],19,FALSE),"#N/A")))</f>
        <v/>
      </c>
      <c r="N897" s="75"/>
      <c r="O897" s="75"/>
      <c r="P897" s="75"/>
      <c r="Q897" s="75"/>
      <c r="R897" s="75"/>
      <c r="S897" s="75"/>
      <c r="T897" s="75"/>
      <c r="U897" s="75"/>
      <c r="V897" s="75"/>
      <c r="W897" s="75"/>
      <c r="X897" s="75"/>
      <c r="Y897" s="75"/>
      <c r="Z897" s="75"/>
      <c r="AA897" s="75"/>
      <c r="AB897" s="75"/>
      <c r="AC897" s="75"/>
      <c r="AD897" s="75" t="str">
        <f>IF(SUM(Tabla1[[#This Row],[Primera Infancia]:[Adulto Mayor]])=0,"",SUM(Tabla1[[#This Row],[Primera Infancia]:[Adulto Mayor]]))</f>
        <v/>
      </c>
      <c r="AE897" s="75"/>
      <c r="AF897" s="75"/>
      <c r="AG897" s="10"/>
      <c r="AH897" s="10"/>
      <c r="AI897" s="88"/>
      <c r="AJ897" s="88"/>
      <c r="AK897" s="88"/>
      <c r="AL897" s="88"/>
      <c r="AM897" s="88"/>
      <c r="AN897" s="75"/>
      <c r="AO897" s="89"/>
      <c r="AP897" s="93"/>
      <c r="AQ897" s="84"/>
    </row>
    <row r="898" spans="2:43" ht="39.950000000000003" customHeight="1" thickTop="1" thickBot="1" x14ac:dyDescent="0.3">
      <c r="B898" s="78"/>
      <c r="C898" s="75"/>
      <c r="D898" s="75"/>
      <c r="E898" s="75"/>
      <c r="F898" s="10" t="str">
        <f>IF(Tabla1[[#This Row],[Nombre del Contrato]]="","",IF(VLOOKUP(Tabla1[[#This Row],[Nombre del Contrato]],Tabla3[],31,FALSE)="","#N/A",IFERROR(VLOOKUP(Tabla1[[#This Row],[Nombre del Contrato]],Tabla3[],31,FALSE),"#N/A")))</f>
        <v/>
      </c>
      <c r="G898" s="10" t="str">
        <f>IF(Tabla1[[#This Row],[Nombre del Contrato]]="","",IF(VLOOKUP(Tabla1[[#This Row],[Nombre del Contrato]],Tabla3[],20,FALSE)="","#N/A",IFERROR(VLOOKUP(Tabla1[[#This Row],[Nombre del Contrato]],Tabla3[],20,FALSE),"#N/A")))</f>
        <v/>
      </c>
      <c r="H898" s="47" t="str">
        <f>IF(Tabla1[[#This Row],[Nombre del Contrato]]="","",IF(VLOOKUP(Tabla1[[#This Row],[Nombre del Contrato]],Tabla3[],22,FALSE)="","#N/A",IFERROR(VLOOKUP(Tabla1[[#This Row],[Nombre del Contrato]],Tabla3[],22,FALSE),"#N/A")))</f>
        <v/>
      </c>
      <c r="I898" s="81"/>
      <c r="J898" s="81"/>
      <c r="K898" s="75"/>
      <c r="L898" s="10" t="str">
        <f>IF(Tabla1[[#This Row],[Nombre del Contrato]]="","",IF(VLOOKUP(Tabla1[[#This Row],[Nombre del Contrato]],Tabla3[],6,FALSE)="","#N/A",IFERROR(VLOOKUP(Tabla1[[#This Row],[Nombre del Contrato]],Tabla3[],6,FALSE),"#N/A")))</f>
        <v/>
      </c>
      <c r="M898" s="55" t="str">
        <f>IF(Tabla1[[#This Row],[Nombre del Contrato]]="","",IF(VLOOKUP(Tabla1[[#This Row],[Nombre del Contrato]],Tabla3[],19,FALSE)="","#N/A",IFERROR(VLOOKUP(Tabla1[[#This Row],[Nombre del Contrato]],Tabla3[],19,FALSE),"#N/A")))</f>
        <v/>
      </c>
      <c r="N898" s="75"/>
      <c r="O898" s="75"/>
      <c r="P898" s="75"/>
      <c r="Q898" s="75"/>
      <c r="R898" s="75"/>
      <c r="S898" s="75"/>
      <c r="T898" s="75"/>
      <c r="U898" s="75"/>
      <c r="V898" s="75"/>
      <c r="W898" s="75"/>
      <c r="X898" s="75"/>
      <c r="Y898" s="75"/>
      <c r="Z898" s="75"/>
      <c r="AA898" s="75"/>
      <c r="AB898" s="75"/>
      <c r="AC898" s="75"/>
      <c r="AD898" s="75" t="str">
        <f>IF(SUM(Tabla1[[#This Row],[Primera Infancia]:[Adulto Mayor]])=0,"",SUM(Tabla1[[#This Row],[Primera Infancia]:[Adulto Mayor]]))</f>
        <v/>
      </c>
      <c r="AE898" s="75"/>
      <c r="AF898" s="75"/>
      <c r="AG898" s="10"/>
      <c r="AH898" s="10"/>
      <c r="AI898" s="88"/>
      <c r="AJ898" s="88"/>
      <c r="AK898" s="88"/>
      <c r="AL898" s="88"/>
      <c r="AM898" s="88"/>
      <c r="AN898" s="75"/>
      <c r="AO898" s="89"/>
      <c r="AP898" s="93"/>
      <c r="AQ898" s="84"/>
    </row>
    <row r="899" spans="2:43" ht="39.950000000000003" customHeight="1" thickTop="1" thickBot="1" x14ac:dyDescent="0.3">
      <c r="B899" s="78"/>
      <c r="C899" s="75"/>
      <c r="D899" s="75"/>
      <c r="E899" s="75"/>
      <c r="F899" s="10" t="str">
        <f>IF(Tabla1[[#This Row],[Nombre del Contrato]]="","",IF(VLOOKUP(Tabla1[[#This Row],[Nombre del Contrato]],Tabla3[],31,FALSE)="","#N/A",IFERROR(VLOOKUP(Tabla1[[#This Row],[Nombre del Contrato]],Tabla3[],31,FALSE),"#N/A")))</f>
        <v/>
      </c>
      <c r="G899" s="10" t="str">
        <f>IF(Tabla1[[#This Row],[Nombre del Contrato]]="","",IF(VLOOKUP(Tabla1[[#This Row],[Nombre del Contrato]],Tabla3[],20,FALSE)="","#N/A",IFERROR(VLOOKUP(Tabla1[[#This Row],[Nombre del Contrato]],Tabla3[],20,FALSE),"#N/A")))</f>
        <v/>
      </c>
      <c r="H899" s="47" t="str">
        <f>IF(Tabla1[[#This Row],[Nombre del Contrato]]="","",IF(VLOOKUP(Tabla1[[#This Row],[Nombre del Contrato]],Tabla3[],22,FALSE)="","#N/A",IFERROR(VLOOKUP(Tabla1[[#This Row],[Nombre del Contrato]],Tabla3[],22,FALSE),"#N/A")))</f>
        <v/>
      </c>
      <c r="I899" s="81"/>
      <c r="J899" s="81"/>
      <c r="K899" s="75"/>
      <c r="L899" s="10" t="str">
        <f>IF(Tabla1[[#This Row],[Nombre del Contrato]]="","",IF(VLOOKUP(Tabla1[[#This Row],[Nombre del Contrato]],Tabla3[],6,FALSE)="","#N/A",IFERROR(VLOOKUP(Tabla1[[#This Row],[Nombre del Contrato]],Tabla3[],6,FALSE),"#N/A")))</f>
        <v/>
      </c>
      <c r="M899" s="55" t="str">
        <f>IF(Tabla1[[#This Row],[Nombre del Contrato]]="","",IF(VLOOKUP(Tabla1[[#This Row],[Nombre del Contrato]],Tabla3[],19,FALSE)="","#N/A",IFERROR(VLOOKUP(Tabla1[[#This Row],[Nombre del Contrato]],Tabla3[],19,FALSE),"#N/A")))</f>
        <v/>
      </c>
      <c r="N899" s="75"/>
      <c r="O899" s="75"/>
      <c r="P899" s="75"/>
      <c r="Q899" s="75"/>
      <c r="R899" s="75"/>
      <c r="S899" s="75"/>
      <c r="T899" s="75"/>
      <c r="U899" s="75"/>
      <c r="V899" s="75"/>
      <c r="W899" s="75"/>
      <c r="X899" s="75"/>
      <c r="Y899" s="75"/>
      <c r="Z899" s="75"/>
      <c r="AA899" s="75"/>
      <c r="AB899" s="75"/>
      <c r="AC899" s="75"/>
      <c r="AD899" s="75" t="str">
        <f>IF(SUM(Tabla1[[#This Row],[Primera Infancia]:[Adulto Mayor]])=0,"",SUM(Tabla1[[#This Row],[Primera Infancia]:[Adulto Mayor]]))</f>
        <v/>
      </c>
      <c r="AE899" s="75"/>
      <c r="AF899" s="75"/>
      <c r="AG899" s="10"/>
      <c r="AH899" s="10"/>
      <c r="AI899" s="88"/>
      <c r="AJ899" s="88"/>
      <c r="AK899" s="88"/>
      <c r="AL899" s="88"/>
      <c r="AM899" s="88"/>
      <c r="AN899" s="75"/>
      <c r="AO899" s="89"/>
      <c r="AP899" s="93"/>
      <c r="AQ899" s="84"/>
    </row>
    <row r="900" spans="2:43" ht="39.950000000000003" customHeight="1" thickTop="1" thickBot="1" x14ac:dyDescent="0.3">
      <c r="B900" s="78"/>
      <c r="C900" s="75"/>
      <c r="D900" s="75"/>
      <c r="E900" s="75"/>
      <c r="F900" s="10" t="str">
        <f>IF(Tabla1[[#This Row],[Nombre del Contrato]]="","",IF(VLOOKUP(Tabla1[[#This Row],[Nombre del Contrato]],Tabla3[],31,FALSE)="","#N/A",IFERROR(VLOOKUP(Tabla1[[#This Row],[Nombre del Contrato]],Tabla3[],31,FALSE),"#N/A")))</f>
        <v/>
      </c>
      <c r="G900" s="10" t="str">
        <f>IF(Tabla1[[#This Row],[Nombre del Contrato]]="","",IF(VLOOKUP(Tabla1[[#This Row],[Nombre del Contrato]],Tabla3[],20,FALSE)="","#N/A",IFERROR(VLOOKUP(Tabla1[[#This Row],[Nombre del Contrato]],Tabla3[],20,FALSE),"#N/A")))</f>
        <v/>
      </c>
      <c r="H900" s="47" t="str">
        <f>IF(Tabla1[[#This Row],[Nombre del Contrato]]="","",IF(VLOOKUP(Tabla1[[#This Row],[Nombre del Contrato]],Tabla3[],22,FALSE)="","#N/A",IFERROR(VLOOKUP(Tabla1[[#This Row],[Nombre del Contrato]],Tabla3[],22,FALSE),"#N/A")))</f>
        <v/>
      </c>
      <c r="I900" s="81"/>
      <c r="J900" s="81"/>
      <c r="K900" s="75"/>
      <c r="L900" s="10" t="str">
        <f>IF(Tabla1[[#This Row],[Nombre del Contrato]]="","",IF(VLOOKUP(Tabla1[[#This Row],[Nombre del Contrato]],Tabla3[],6,FALSE)="","#N/A",IFERROR(VLOOKUP(Tabla1[[#This Row],[Nombre del Contrato]],Tabla3[],6,FALSE),"#N/A")))</f>
        <v/>
      </c>
      <c r="M900" s="55" t="str">
        <f>IF(Tabla1[[#This Row],[Nombre del Contrato]]="","",IF(VLOOKUP(Tabla1[[#This Row],[Nombre del Contrato]],Tabla3[],19,FALSE)="","#N/A",IFERROR(VLOOKUP(Tabla1[[#This Row],[Nombre del Contrato]],Tabla3[],19,FALSE),"#N/A")))</f>
        <v/>
      </c>
      <c r="N900" s="75"/>
      <c r="O900" s="75"/>
      <c r="P900" s="75"/>
      <c r="Q900" s="75"/>
      <c r="R900" s="75"/>
      <c r="S900" s="75"/>
      <c r="T900" s="75"/>
      <c r="U900" s="75"/>
      <c r="V900" s="75"/>
      <c r="W900" s="75"/>
      <c r="X900" s="75"/>
      <c r="Y900" s="75"/>
      <c r="Z900" s="75"/>
      <c r="AA900" s="75"/>
      <c r="AB900" s="75"/>
      <c r="AC900" s="75"/>
      <c r="AD900" s="75" t="str">
        <f>IF(SUM(Tabla1[[#This Row],[Primera Infancia]:[Adulto Mayor]])=0,"",SUM(Tabla1[[#This Row],[Primera Infancia]:[Adulto Mayor]]))</f>
        <v/>
      </c>
      <c r="AE900" s="75"/>
      <c r="AF900" s="75"/>
      <c r="AG900" s="10"/>
      <c r="AH900" s="10"/>
      <c r="AI900" s="88"/>
      <c r="AJ900" s="88"/>
      <c r="AK900" s="88"/>
      <c r="AL900" s="88"/>
      <c r="AM900" s="88"/>
      <c r="AN900" s="75"/>
      <c r="AO900" s="89"/>
      <c r="AP900" s="93"/>
      <c r="AQ900" s="84"/>
    </row>
    <row r="901" spans="2:43" ht="39.950000000000003" customHeight="1" thickTop="1" thickBot="1" x14ac:dyDescent="0.3">
      <c r="B901" s="78"/>
      <c r="C901" s="75"/>
      <c r="D901" s="75"/>
      <c r="E901" s="75"/>
      <c r="F901" s="10" t="str">
        <f>IF(Tabla1[[#This Row],[Nombre del Contrato]]="","",IF(VLOOKUP(Tabla1[[#This Row],[Nombre del Contrato]],Tabla3[],31,FALSE)="","#N/A",IFERROR(VLOOKUP(Tabla1[[#This Row],[Nombre del Contrato]],Tabla3[],31,FALSE),"#N/A")))</f>
        <v/>
      </c>
      <c r="G901" s="10" t="str">
        <f>IF(Tabla1[[#This Row],[Nombre del Contrato]]="","",IF(VLOOKUP(Tabla1[[#This Row],[Nombre del Contrato]],Tabla3[],20,FALSE)="","#N/A",IFERROR(VLOOKUP(Tabla1[[#This Row],[Nombre del Contrato]],Tabla3[],20,FALSE),"#N/A")))</f>
        <v/>
      </c>
      <c r="H901" s="47" t="str">
        <f>IF(Tabla1[[#This Row],[Nombre del Contrato]]="","",IF(VLOOKUP(Tabla1[[#This Row],[Nombre del Contrato]],Tabla3[],22,FALSE)="","#N/A",IFERROR(VLOOKUP(Tabla1[[#This Row],[Nombre del Contrato]],Tabla3[],22,FALSE),"#N/A")))</f>
        <v/>
      </c>
      <c r="I901" s="81"/>
      <c r="J901" s="81"/>
      <c r="K901" s="75"/>
      <c r="L901" s="10" t="str">
        <f>IF(Tabla1[[#This Row],[Nombre del Contrato]]="","",IF(VLOOKUP(Tabla1[[#This Row],[Nombre del Contrato]],Tabla3[],6,FALSE)="","#N/A",IFERROR(VLOOKUP(Tabla1[[#This Row],[Nombre del Contrato]],Tabla3[],6,FALSE),"#N/A")))</f>
        <v/>
      </c>
      <c r="M901" s="55" t="str">
        <f>IF(Tabla1[[#This Row],[Nombre del Contrato]]="","",IF(VLOOKUP(Tabla1[[#This Row],[Nombre del Contrato]],Tabla3[],19,FALSE)="","#N/A",IFERROR(VLOOKUP(Tabla1[[#This Row],[Nombre del Contrato]],Tabla3[],19,FALSE),"#N/A")))</f>
        <v/>
      </c>
      <c r="N901" s="75"/>
      <c r="O901" s="75"/>
      <c r="P901" s="75"/>
      <c r="Q901" s="75"/>
      <c r="R901" s="75"/>
      <c r="S901" s="75"/>
      <c r="T901" s="75"/>
      <c r="U901" s="75"/>
      <c r="V901" s="75"/>
      <c r="W901" s="75"/>
      <c r="X901" s="75"/>
      <c r="Y901" s="75"/>
      <c r="Z901" s="75"/>
      <c r="AA901" s="75"/>
      <c r="AB901" s="75"/>
      <c r="AC901" s="75"/>
      <c r="AD901" s="75" t="str">
        <f>IF(SUM(Tabla1[[#This Row],[Primera Infancia]:[Adulto Mayor]])=0,"",SUM(Tabla1[[#This Row],[Primera Infancia]:[Adulto Mayor]]))</f>
        <v/>
      </c>
      <c r="AE901" s="75"/>
      <c r="AF901" s="75"/>
      <c r="AG901" s="10"/>
      <c r="AH901" s="10"/>
      <c r="AI901" s="88"/>
      <c r="AJ901" s="88"/>
      <c r="AK901" s="88"/>
      <c r="AL901" s="88"/>
      <c r="AM901" s="88"/>
      <c r="AN901" s="75"/>
      <c r="AO901" s="89"/>
      <c r="AP901" s="93"/>
      <c r="AQ901" s="84"/>
    </row>
    <row r="902" spans="2:43" ht="39.950000000000003" customHeight="1" thickTop="1" thickBot="1" x14ac:dyDescent="0.3">
      <c r="B902" s="78"/>
      <c r="C902" s="75"/>
      <c r="D902" s="75"/>
      <c r="E902" s="75"/>
      <c r="F902" s="10" t="str">
        <f>IF(Tabla1[[#This Row],[Nombre del Contrato]]="","",IF(VLOOKUP(Tabla1[[#This Row],[Nombre del Contrato]],Tabla3[],31,FALSE)="","#N/A",IFERROR(VLOOKUP(Tabla1[[#This Row],[Nombre del Contrato]],Tabla3[],31,FALSE),"#N/A")))</f>
        <v/>
      </c>
      <c r="G902" s="10" t="str">
        <f>IF(Tabla1[[#This Row],[Nombre del Contrato]]="","",IF(VLOOKUP(Tabla1[[#This Row],[Nombre del Contrato]],Tabla3[],20,FALSE)="","#N/A",IFERROR(VLOOKUP(Tabla1[[#This Row],[Nombre del Contrato]],Tabla3[],20,FALSE),"#N/A")))</f>
        <v/>
      </c>
      <c r="H902" s="47" t="str">
        <f>IF(Tabla1[[#This Row],[Nombre del Contrato]]="","",IF(VLOOKUP(Tabla1[[#This Row],[Nombre del Contrato]],Tabla3[],22,FALSE)="","#N/A",IFERROR(VLOOKUP(Tabla1[[#This Row],[Nombre del Contrato]],Tabla3[],22,FALSE),"#N/A")))</f>
        <v/>
      </c>
      <c r="I902" s="81"/>
      <c r="J902" s="81"/>
      <c r="K902" s="75"/>
      <c r="L902" s="10" t="str">
        <f>IF(Tabla1[[#This Row],[Nombre del Contrato]]="","",IF(VLOOKUP(Tabla1[[#This Row],[Nombre del Contrato]],Tabla3[],6,FALSE)="","#N/A",IFERROR(VLOOKUP(Tabla1[[#This Row],[Nombre del Contrato]],Tabla3[],6,FALSE),"#N/A")))</f>
        <v/>
      </c>
      <c r="M902" s="55" t="str">
        <f>IF(Tabla1[[#This Row],[Nombre del Contrato]]="","",IF(VLOOKUP(Tabla1[[#This Row],[Nombre del Contrato]],Tabla3[],19,FALSE)="","#N/A",IFERROR(VLOOKUP(Tabla1[[#This Row],[Nombre del Contrato]],Tabla3[],19,FALSE),"#N/A")))</f>
        <v/>
      </c>
      <c r="N902" s="75"/>
      <c r="O902" s="75"/>
      <c r="P902" s="75"/>
      <c r="Q902" s="75"/>
      <c r="R902" s="75"/>
      <c r="S902" s="75"/>
      <c r="T902" s="75"/>
      <c r="U902" s="75"/>
      <c r="V902" s="75"/>
      <c r="W902" s="75"/>
      <c r="X902" s="75"/>
      <c r="Y902" s="75"/>
      <c r="Z902" s="75"/>
      <c r="AA902" s="75"/>
      <c r="AB902" s="75"/>
      <c r="AC902" s="75"/>
      <c r="AD902" s="75" t="str">
        <f>IF(SUM(Tabla1[[#This Row],[Primera Infancia]:[Adulto Mayor]])=0,"",SUM(Tabla1[[#This Row],[Primera Infancia]:[Adulto Mayor]]))</f>
        <v/>
      </c>
      <c r="AE902" s="75"/>
      <c r="AF902" s="75"/>
      <c r="AG902" s="10"/>
      <c r="AH902" s="10"/>
      <c r="AI902" s="88"/>
      <c r="AJ902" s="88"/>
      <c r="AK902" s="88"/>
      <c r="AL902" s="88"/>
      <c r="AM902" s="88"/>
      <c r="AN902" s="75"/>
      <c r="AO902" s="89"/>
      <c r="AP902" s="93"/>
      <c r="AQ902" s="84"/>
    </row>
    <row r="903" spans="2:43" ht="39.950000000000003" customHeight="1" thickTop="1" thickBot="1" x14ac:dyDescent="0.3">
      <c r="B903" s="78"/>
      <c r="C903" s="75"/>
      <c r="D903" s="75"/>
      <c r="E903" s="75"/>
      <c r="F903" s="10" t="str">
        <f>IF(Tabla1[[#This Row],[Nombre del Contrato]]="","",IF(VLOOKUP(Tabla1[[#This Row],[Nombre del Contrato]],Tabla3[],31,FALSE)="","#N/A",IFERROR(VLOOKUP(Tabla1[[#This Row],[Nombre del Contrato]],Tabla3[],31,FALSE),"#N/A")))</f>
        <v/>
      </c>
      <c r="G903" s="10" t="str">
        <f>IF(Tabla1[[#This Row],[Nombre del Contrato]]="","",IF(VLOOKUP(Tabla1[[#This Row],[Nombre del Contrato]],Tabla3[],20,FALSE)="","#N/A",IFERROR(VLOOKUP(Tabla1[[#This Row],[Nombre del Contrato]],Tabla3[],20,FALSE),"#N/A")))</f>
        <v/>
      </c>
      <c r="H903" s="47" t="str">
        <f>IF(Tabla1[[#This Row],[Nombre del Contrato]]="","",IF(VLOOKUP(Tabla1[[#This Row],[Nombre del Contrato]],Tabla3[],22,FALSE)="","#N/A",IFERROR(VLOOKUP(Tabla1[[#This Row],[Nombre del Contrato]],Tabla3[],22,FALSE),"#N/A")))</f>
        <v/>
      </c>
      <c r="I903" s="81"/>
      <c r="J903" s="81"/>
      <c r="K903" s="75"/>
      <c r="L903" s="10" t="str">
        <f>IF(Tabla1[[#This Row],[Nombre del Contrato]]="","",IF(VLOOKUP(Tabla1[[#This Row],[Nombre del Contrato]],Tabla3[],6,FALSE)="","#N/A",IFERROR(VLOOKUP(Tabla1[[#This Row],[Nombre del Contrato]],Tabla3[],6,FALSE),"#N/A")))</f>
        <v/>
      </c>
      <c r="M903" s="55" t="str">
        <f>IF(Tabla1[[#This Row],[Nombre del Contrato]]="","",IF(VLOOKUP(Tabla1[[#This Row],[Nombre del Contrato]],Tabla3[],19,FALSE)="","#N/A",IFERROR(VLOOKUP(Tabla1[[#This Row],[Nombre del Contrato]],Tabla3[],19,FALSE),"#N/A")))</f>
        <v/>
      </c>
      <c r="N903" s="75"/>
      <c r="O903" s="75"/>
      <c r="P903" s="75"/>
      <c r="Q903" s="75"/>
      <c r="R903" s="75"/>
      <c r="S903" s="75"/>
      <c r="T903" s="75"/>
      <c r="U903" s="75"/>
      <c r="V903" s="75"/>
      <c r="W903" s="75"/>
      <c r="X903" s="75"/>
      <c r="Y903" s="75"/>
      <c r="Z903" s="75"/>
      <c r="AA903" s="75"/>
      <c r="AB903" s="75"/>
      <c r="AC903" s="75"/>
      <c r="AD903" s="75" t="str">
        <f>IF(SUM(Tabla1[[#This Row],[Primera Infancia]:[Adulto Mayor]])=0,"",SUM(Tabla1[[#This Row],[Primera Infancia]:[Adulto Mayor]]))</f>
        <v/>
      </c>
      <c r="AE903" s="75"/>
      <c r="AF903" s="75"/>
      <c r="AG903" s="10"/>
      <c r="AH903" s="10"/>
      <c r="AI903" s="88"/>
      <c r="AJ903" s="88"/>
      <c r="AK903" s="88"/>
      <c r="AL903" s="88"/>
      <c r="AM903" s="88"/>
      <c r="AN903" s="75"/>
      <c r="AO903" s="89"/>
      <c r="AP903" s="93"/>
      <c r="AQ903" s="84"/>
    </row>
    <row r="904" spans="2:43" ht="39.950000000000003" customHeight="1" thickTop="1" thickBot="1" x14ac:dyDescent="0.3">
      <c r="B904" s="78"/>
      <c r="C904" s="75"/>
      <c r="D904" s="75"/>
      <c r="E904" s="75"/>
      <c r="F904" s="10" t="str">
        <f>IF(Tabla1[[#This Row],[Nombre del Contrato]]="","",IF(VLOOKUP(Tabla1[[#This Row],[Nombre del Contrato]],Tabla3[],31,FALSE)="","#N/A",IFERROR(VLOOKUP(Tabla1[[#This Row],[Nombre del Contrato]],Tabla3[],31,FALSE),"#N/A")))</f>
        <v/>
      </c>
      <c r="G904" s="10" t="str">
        <f>IF(Tabla1[[#This Row],[Nombre del Contrato]]="","",IF(VLOOKUP(Tabla1[[#This Row],[Nombre del Contrato]],Tabla3[],20,FALSE)="","#N/A",IFERROR(VLOOKUP(Tabla1[[#This Row],[Nombre del Contrato]],Tabla3[],20,FALSE),"#N/A")))</f>
        <v/>
      </c>
      <c r="H904" s="47" t="str">
        <f>IF(Tabla1[[#This Row],[Nombre del Contrato]]="","",IF(VLOOKUP(Tabla1[[#This Row],[Nombre del Contrato]],Tabla3[],22,FALSE)="","#N/A",IFERROR(VLOOKUP(Tabla1[[#This Row],[Nombre del Contrato]],Tabla3[],22,FALSE),"#N/A")))</f>
        <v/>
      </c>
      <c r="I904" s="81"/>
      <c r="J904" s="81"/>
      <c r="K904" s="75"/>
      <c r="L904" s="10" t="str">
        <f>IF(Tabla1[[#This Row],[Nombre del Contrato]]="","",IF(VLOOKUP(Tabla1[[#This Row],[Nombre del Contrato]],Tabla3[],6,FALSE)="","#N/A",IFERROR(VLOOKUP(Tabla1[[#This Row],[Nombre del Contrato]],Tabla3[],6,FALSE),"#N/A")))</f>
        <v/>
      </c>
      <c r="M904" s="55" t="str">
        <f>IF(Tabla1[[#This Row],[Nombre del Contrato]]="","",IF(VLOOKUP(Tabla1[[#This Row],[Nombre del Contrato]],Tabla3[],19,FALSE)="","#N/A",IFERROR(VLOOKUP(Tabla1[[#This Row],[Nombre del Contrato]],Tabla3[],19,FALSE),"#N/A")))</f>
        <v/>
      </c>
      <c r="N904" s="75"/>
      <c r="O904" s="75"/>
      <c r="P904" s="75"/>
      <c r="Q904" s="75"/>
      <c r="R904" s="75"/>
      <c r="S904" s="75"/>
      <c r="T904" s="75"/>
      <c r="U904" s="75"/>
      <c r="V904" s="75"/>
      <c r="W904" s="75"/>
      <c r="X904" s="75"/>
      <c r="Y904" s="75"/>
      <c r="Z904" s="75"/>
      <c r="AA904" s="75"/>
      <c r="AB904" s="75"/>
      <c r="AC904" s="75"/>
      <c r="AD904" s="75" t="str">
        <f>IF(SUM(Tabla1[[#This Row],[Primera Infancia]:[Adulto Mayor]])=0,"",SUM(Tabla1[[#This Row],[Primera Infancia]:[Adulto Mayor]]))</f>
        <v/>
      </c>
      <c r="AE904" s="75"/>
      <c r="AF904" s="75"/>
      <c r="AG904" s="10"/>
      <c r="AH904" s="10"/>
      <c r="AI904" s="88"/>
      <c r="AJ904" s="88"/>
      <c r="AK904" s="88"/>
      <c r="AL904" s="88"/>
      <c r="AM904" s="88"/>
      <c r="AN904" s="75"/>
      <c r="AO904" s="89"/>
      <c r="AP904" s="93"/>
      <c r="AQ904" s="84"/>
    </row>
    <row r="905" spans="2:43" ht="39.950000000000003" customHeight="1" thickTop="1" thickBot="1" x14ac:dyDescent="0.3">
      <c r="B905" s="78"/>
      <c r="C905" s="75"/>
      <c r="D905" s="75"/>
      <c r="E905" s="75"/>
      <c r="F905" s="10" t="str">
        <f>IF(Tabla1[[#This Row],[Nombre del Contrato]]="","",IF(VLOOKUP(Tabla1[[#This Row],[Nombre del Contrato]],Tabla3[],31,FALSE)="","#N/A",IFERROR(VLOOKUP(Tabla1[[#This Row],[Nombre del Contrato]],Tabla3[],31,FALSE),"#N/A")))</f>
        <v/>
      </c>
      <c r="G905" s="10" t="str">
        <f>IF(Tabla1[[#This Row],[Nombre del Contrato]]="","",IF(VLOOKUP(Tabla1[[#This Row],[Nombre del Contrato]],Tabla3[],20,FALSE)="","#N/A",IFERROR(VLOOKUP(Tabla1[[#This Row],[Nombre del Contrato]],Tabla3[],20,FALSE),"#N/A")))</f>
        <v/>
      </c>
      <c r="H905" s="47" t="str">
        <f>IF(Tabla1[[#This Row],[Nombre del Contrato]]="","",IF(VLOOKUP(Tabla1[[#This Row],[Nombre del Contrato]],Tabla3[],22,FALSE)="","#N/A",IFERROR(VLOOKUP(Tabla1[[#This Row],[Nombre del Contrato]],Tabla3[],22,FALSE),"#N/A")))</f>
        <v/>
      </c>
      <c r="I905" s="81"/>
      <c r="J905" s="81"/>
      <c r="K905" s="75"/>
      <c r="L905" s="10" t="str">
        <f>IF(Tabla1[[#This Row],[Nombre del Contrato]]="","",IF(VLOOKUP(Tabla1[[#This Row],[Nombre del Contrato]],Tabla3[],6,FALSE)="","#N/A",IFERROR(VLOOKUP(Tabla1[[#This Row],[Nombre del Contrato]],Tabla3[],6,FALSE),"#N/A")))</f>
        <v/>
      </c>
      <c r="M905" s="55" t="str">
        <f>IF(Tabla1[[#This Row],[Nombre del Contrato]]="","",IF(VLOOKUP(Tabla1[[#This Row],[Nombre del Contrato]],Tabla3[],19,FALSE)="","#N/A",IFERROR(VLOOKUP(Tabla1[[#This Row],[Nombre del Contrato]],Tabla3[],19,FALSE),"#N/A")))</f>
        <v/>
      </c>
      <c r="N905" s="75"/>
      <c r="O905" s="75"/>
      <c r="P905" s="75"/>
      <c r="Q905" s="75"/>
      <c r="R905" s="75"/>
      <c r="S905" s="75"/>
      <c r="T905" s="75"/>
      <c r="U905" s="75"/>
      <c r="V905" s="75"/>
      <c r="W905" s="75"/>
      <c r="X905" s="75"/>
      <c r="Y905" s="75"/>
      <c r="Z905" s="75"/>
      <c r="AA905" s="75"/>
      <c r="AB905" s="75"/>
      <c r="AC905" s="75"/>
      <c r="AD905" s="75" t="str">
        <f>IF(SUM(Tabla1[[#This Row],[Primera Infancia]:[Adulto Mayor]])=0,"",SUM(Tabla1[[#This Row],[Primera Infancia]:[Adulto Mayor]]))</f>
        <v/>
      </c>
      <c r="AE905" s="75"/>
      <c r="AF905" s="75"/>
      <c r="AG905" s="10"/>
      <c r="AH905" s="10"/>
      <c r="AI905" s="88"/>
      <c r="AJ905" s="88"/>
      <c r="AK905" s="88"/>
      <c r="AL905" s="88"/>
      <c r="AM905" s="88"/>
      <c r="AN905" s="75"/>
      <c r="AO905" s="89"/>
      <c r="AP905" s="93"/>
      <c r="AQ905" s="84"/>
    </row>
    <row r="906" spans="2:43" ht="39.950000000000003" customHeight="1" thickTop="1" thickBot="1" x14ac:dyDescent="0.3">
      <c r="B906" s="78"/>
      <c r="C906" s="75"/>
      <c r="D906" s="75"/>
      <c r="E906" s="75"/>
      <c r="F906" s="10" t="str">
        <f>IF(Tabla1[[#This Row],[Nombre del Contrato]]="","",IF(VLOOKUP(Tabla1[[#This Row],[Nombre del Contrato]],Tabla3[],31,FALSE)="","#N/A",IFERROR(VLOOKUP(Tabla1[[#This Row],[Nombre del Contrato]],Tabla3[],31,FALSE),"#N/A")))</f>
        <v/>
      </c>
      <c r="G906" s="10" t="str">
        <f>IF(Tabla1[[#This Row],[Nombre del Contrato]]="","",IF(VLOOKUP(Tabla1[[#This Row],[Nombre del Contrato]],Tabla3[],20,FALSE)="","#N/A",IFERROR(VLOOKUP(Tabla1[[#This Row],[Nombre del Contrato]],Tabla3[],20,FALSE),"#N/A")))</f>
        <v/>
      </c>
      <c r="H906" s="47" t="str">
        <f>IF(Tabla1[[#This Row],[Nombre del Contrato]]="","",IF(VLOOKUP(Tabla1[[#This Row],[Nombre del Contrato]],Tabla3[],22,FALSE)="","#N/A",IFERROR(VLOOKUP(Tabla1[[#This Row],[Nombre del Contrato]],Tabla3[],22,FALSE),"#N/A")))</f>
        <v/>
      </c>
      <c r="I906" s="81"/>
      <c r="J906" s="81"/>
      <c r="K906" s="75"/>
      <c r="L906" s="10" t="str">
        <f>IF(Tabla1[[#This Row],[Nombre del Contrato]]="","",IF(VLOOKUP(Tabla1[[#This Row],[Nombre del Contrato]],Tabla3[],6,FALSE)="","#N/A",IFERROR(VLOOKUP(Tabla1[[#This Row],[Nombre del Contrato]],Tabla3[],6,FALSE),"#N/A")))</f>
        <v/>
      </c>
      <c r="M906" s="55" t="str">
        <f>IF(Tabla1[[#This Row],[Nombre del Contrato]]="","",IF(VLOOKUP(Tabla1[[#This Row],[Nombre del Contrato]],Tabla3[],19,FALSE)="","#N/A",IFERROR(VLOOKUP(Tabla1[[#This Row],[Nombre del Contrato]],Tabla3[],19,FALSE),"#N/A")))</f>
        <v/>
      </c>
      <c r="N906" s="75"/>
      <c r="O906" s="75"/>
      <c r="P906" s="75"/>
      <c r="Q906" s="75"/>
      <c r="R906" s="75"/>
      <c r="S906" s="75"/>
      <c r="T906" s="75"/>
      <c r="U906" s="75"/>
      <c r="V906" s="75"/>
      <c r="W906" s="75"/>
      <c r="X906" s="75"/>
      <c r="Y906" s="75"/>
      <c r="Z906" s="75"/>
      <c r="AA906" s="75"/>
      <c r="AB906" s="75"/>
      <c r="AC906" s="75"/>
      <c r="AD906" s="75" t="str">
        <f>IF(SUM(Tabla1[[#This Row],[Primera Infancia]:[Adulto Mayor]])=0,"",SUM(Tabla1[[#This Row],[Primera Infancia]:[Adulto Mayor]]))</f>
        <v/>
      </c>
      <c r="AE906" s="75"/>
      <c r="AF906" s="75"/>
      <c r="AG906" s="10"/>
      <c r="AH906" s="10"/>
      <c r="AI906" s="88"/>
      <c r="AJ906" s="88"/>
      <c r="AK906" s="88"/>
      <c r="AL906" s="88"/>
      <c r="AM906" s="88"/>
      <c r="AN906" s="75"/>
      <c r="AO906" s="89"/>
      <c r="AP906" s="93"/>
      <c r="AQ906" s="84"/>
    </row>
    <row r="907" spans="2:43" ht="39.950000000000003" customHeight="1" thickTop="1" thickBot="1" x14ac:dyDescent="0.3">
      <c r="B907" s="78"/>
      <c r="C907" s="75"/>
      <c r="D907" s="75"/>
      <c r="E907" s="75"/>
      <c r="F907" s="10" t="str">
        <f>IF(Tabla1[[#This Row],[Nombre del Contrato]]="","",IF(VLOOKUP(Tabla1[[#This Row],[Nombre del Contrato]],Tabla3[],31,FALSE)="","#N/A",IFERROR(VLOOKUP(Tabla1[[#This Row],[Nombre del Contrato]],Tabla3[],31,FALSE),"#N/A")))</f>
        <v/>
      </c>
      <c r="G907" s="10" t="str">
        <f>IF(Tabla1[[#This Row],[Nombre del Contrato]]="","",IF(VLOOKUP(Tabla1[[#This Row],[Nombre del Contrato]],Tabla3[],20,FALSE)="","#N/A",IFERROR(VLOOKUP(Tabla1[[#This Row],[Nombre del Contrato]],Tabla3[],20,FALSE),"#N/A")))</f>
        <v/>
      </c>
      <c r="H907" s="47" t="str">
        <f>IF(Tabla1[[#This Row],[Nombre del Contrato]]="","",IF(VLOOKUP(Tabla1[[#This Row],[Nombre del Contrato]],Tabla3[],22,FALSE)="","#N/A",IFERROR(VLOOKUP(Tabla1[[#This Row],[Nombre del Contrato]],Tabla3[],22,FALSE),"#N/A")))</f>
        <v/>
      </c>
      <c r="I907" s="81"/>
      <c r="J907" s="81"/>
      <c r="K907" s="75"/>
      <c r="L907" s="10" t="str">
        <f>IF(Tabla1[[#This Row],[Nombre del Contrato]]="","",IF(VLOOKUP(Tabla1[[#This Row],[Nombre del Contrato]],Tabla3[],6,FALSE)="","#N/A",IFERROR(VLOOKUP(Tabla1[[#This Row],[Nombre del Contrato]],Tabla3[],6,FALSE),"#N/A")))</f>
        <v/>
      </c>
      <c r="M907" s="55" t="str">
        <f>IF(Tabla1[[#This Row],[Nombre del Contrato]]="","",IF(VLOOKUP(Tabla1[[#This Row],[Nombre del Contrato]],Tabla3[],19,FALSE)="","#N/A",IFERROR(VLOOKUP(Tabla1[[#This Row],[Nombre del Contrato]],Tabla3[],19,FALSE),"#N/A")))</f>
        <v/>
      </c>
      <c r="N907" s="75"/>
      <c r="O907" s="75"/>
      <c r="P907" s="75"/>
      <c r="Q907" s="75"/>
      <c r="R907" s="75"/>
      <c r="S907" s="75"/>
      <c r="T907" s="75"/>
      <c r="U907" s="75"/>
      <c r="V907" s="75"/>
      <c r="W907" s="75"/>
      <c r="X907" s="75"/>
      <c r="Y907" s="75"/>
      <c r="Z907" s="75"/>
      <c r="AA907" s="75"/>
      <c r="AB907" s="75"/>
      <c r="AC907" s="75"/>
      <c r="AD907" s="75" t="str">
        <f>IF(SUM(Tabla1[[#This Row],[Primera Infancia]:[Adulto Mayor]])=0,"",SUM(Tabla1[[#This Row],[Primera Infancia]:[Adulto Mayor]]))</f>
        <v/>
      </c>
      <c r="AE907" s="75"/>
      <c r="AF907" s="75"/>
      <c r="AG907" s="10"/>
      <c r="AH907" s="10"/>
      <c r="AI907" s="88"/>
      <c r="AJ907" s="88"/>
      <c r="AK907" s="88"/>
      <c r="AL907" s="88"/>
      <c r="AM907" s="88"/>
      <c r="AN907" s="75"/>
      <c r="AO907" s="89"/>
      <c r="AP907" s="93"/>
      <c r="AQ907" s="84"/>
    </row>
    <row r="908" spans="2:43" ht="39.950000000000003" customHeight="1" thickTop="1" thickBot="1" x14ac:dyDescent="0.3">
      <c r="B908" s="78"/>
      <c r="C908" s="75"/>
      <c r="D908" s="75"/>
      <c r="E908" s="75"/>
      <c r="F908" s="10" t="str">
        <f>IF(Tabla1[[#This Row],[Nombre del Contrato]]="","",IF(VLOOKUP(Tabla1[[#This Row],[Nombre del Contrato]],Tabla3[],31,FALSE)="","#N/A",IFERROR(VLOOKUP(Tabla1[[#This Row],[Nombre del Contrato]],Tabla3[],31,FALSE),"#N/A")))</f>
        <v/>
      </c>
      <c r="G908" s="10" t="str">
        <f>IF(Tabla1[[#This Row],[Nombre del Contrato]]="","",IF(VLOOKUP(Tabla1[[#This Row],[Nombre del Contrato]],Tabla3[],20,FALSE)="","#N/A",IFERROR(VLOOKUP(Tabla1[[#This Row],[Nombre del Contrato]],Tabla3[],20,FALSE),"#N/A")))</f>
        <v/>
      </c>
      <c r="H908" s="47" t="str">
        <f>IF(Tabla1[[#This Row],[Nombre del Contrato]]="","",IF(VLOOKUP(Tabla1[[#This Row],[Nombre del Contrato]],Tabla3[],22,FALSE)="","#N/A",IFERROR(VLOOKUP(Tabla1[[#This Row],[Nombre del Contrato]],Tabla3[],22,FALSE),"#N/A")))</f>
        <v/>
      </c>
      <c r="I908" s="81"/>
      <c r="J908" s="81"/>
      <c r="K908" s="75"/>
      <c r="L908" s="10" t="str">
        <f>IF(Tabla1[[#This Row],[Nombre del Contrato]]="","",IF(VLOOKUP(Tabla1[[#This Row],[Nombre del Contrato]],Tabla3[],6,FALSE)="","#N/A",IFERROR(VLOOKUP(Tabla1[[#This Row],[Nombre del Contrato]],Tabla3[],6,FALSE),"#N/A")))</f>
        <v/>
      </c>
      <c r="M908" s="55" t="str">
        <f>IF(Tabla1[[#This Row],[Nombre del Contrato]]="","",IF(VLOOKUP(Tabla1[[#This Row],[Nombre del Contrato]],Tabla3[],19,FALSE)="","#N/A",IFERROR(VLOOKUP(Tabla1[[#This Row],[Nombre del Contrato]],Tabla3[],19,FALSE),"#N/A")))</f>
        <v/>
      </c>
      <c r="N908" s="75"/>
      <c r="O908" s="75"/>
      <c r="P908" s="75"/>
      <c r="Q908" s="75"/>
      <c r="R908" s="75"/>
      <c r="S908" s="75"/>
      <c r="T908" s="75"/>
      <c r="U908" s="75"/>
      <c r="V908" s="75"/>
      <c r="W908" s="75"/>
      <c r="X908" s="75"/>
      <c r="Y908" s="75"/>
      <c r="Z908" s="75"/>
      <c r="AA908" s="75"/>
      <c r="AB908" s="75"/>
      <c r="AC908" s="75"/>
      <c r="AD908" s="75" t="str">
        <f>IF(SUM(Tabla1[[#This Row],[Primera Infancia]:[Adulto Mayor]])=0,"",SUM(Tabla1[[#This Row],[Primera Infancia]:[Adulto Mayor]]))</f>
        <v/>
      </c>
      <c r="AE908" s="75"/>
      <c r="AF908" s="75"/>
      <c r="AG908" s="10"/>
      <c r="AH908" s="10"/>
      <c r="AI908" s="88"/>
      <c r="AJ908" s="88"/>
      <c r="AK908" s="88"/>
      <c r="AL908" s="88"/>
      <c r="AM908" s="88"/>
      <c r="AN908" s="75"/>
      <c r="AO908" s="89"/>
      <c r="AP908" s="93"/>
      <c r="AQ908" s="84"/>
    </row>
    <row r="909" spans="2:43" ht="39.950000000000003" customHeight="1" thickTop="1" thickBot="1" x14ac:dyDescent="0.3">
      <c r="B909" s="78"/>
      <c r="C909" s="75"/>
      <c r="D909" s="75"/>
      <c r="E909" s="75"/>
      <c r="F909" s="10" t="str">
        <f>IF(Tabla1[[#This Row],[Nombre del Contrato]]="","",IF(VLOOKUP(Tabla1[[#This Row],[Nombre del Contrato]],Tabla3[],31,FALSE)="","#N/A",IFERROR(VLOOKUP(Tabla1[[#This Row],[Nombre del Contrato]],Tabla3[],31,FALSE),"#N/A")))</f>
        <v/>
      </c>
      <c r="G909" s="10" t="str">
        <f>IF(Tabla1[[#This Row],[Nombre del Contrato]]="","",IF(VLOOKUP(Tabla1[[#This Row],[Nombre del Contrato]],Tabla3[],20,FALSE)="","#N/A",IFERROR(VLOOKUP(Tabla1[[#This Row],[Nombre del Contrato]],Tabla3[],20,FALSE),"#N/A")))</f>
        <v/>
      </c>
      <c r="H909" s="47" t="str">
        <f>IF(Tabla1[[#This Row],[Nombre del Contrato]]="","",IF(VLOOKUP(Tabla1[[#This Row],[Nombre del Contrato]],Tabla3[],22,FALSE)="","#N/A",IFERROR(VLOOKUP(Tabla1[[#This Row],[Nombre del Contrato]],Tabla3[],22,FALSE),"#N/A")))</f>
        <v/>
      </c>
      <c r="I909" s="81"/>
      <c r="J909" s="81"/>
      <c r="K909" s="75"/>
      <c r="L909" s="10" t="str">
        <f>IF(Tabla1[[#This Row],[Nombre del Contrato]]="","",IF(VLOOKUP(Tabla1[[#This Row],[Nombre del Contrato]],Tabla3[],6,FALSE)="","#N/A",IFERROR(VLOOKUP(Tabla1[[#This Row],[Nombre del Contrato]],Tabla3[],6,FALSE),"#N/A")))</f>
        <v/>
      </c>
      <c r="M909" s="55" t="str">
        <f>IF(Tabla1[[#This Row],[Nombre del Contrato]]="","",IF(VLOOKUP(Tabla1[[#This Row],[Nombre del Contrato]],Tabla3[],19,FALSE)="","#N/A",IFERROR(VLOOKUP(Tabla1[[#This Row],[Nombre del Contrato]],Tabla3[],19,FALSE),"#N/A")))</f>
        <v/>
      </c>
      <c r="N909" s="75"/>
      <c r="O909" s="75"/>
      <c r="P909" s="75"/>
      <c r="Q909" s="75"/>
      <c r="R909" s="75"/>
      <c r="S909" s="75"/>
      <c r="T909" s="75"/>
      <c r="U909" s="75"/>
      <c r="V909" s="75"/>
      <c r="W909" s="75"/>
      <c r="X909" s="75"/>
      <c r="Y909" s="75"/>
      <c r="Z909" s="75"/>
      <c r="AA909" s="75"/>
      <c r="AB909" s="75"/>
      <c r="AC909" s="75"/>
      <c r="AD909" s="75" t="str">
        <f>IF(SUM(Tabla1[[#This Row],[Primera Infancia]:[Adulto Mayor]])=0,"",SUM(Tabla1[[#This Row],[Primera Infancia]:[Adulto Mayor]]))</f>
        <v/>
      </c>
      <c r="AE909" s="75"/>
      <c r="AF909" s="75"/>
      <c r="AG909" s="10"/>
      <c r="AH909" s="10"/>
      <c r="AI909" s="88"/>
      <c r="AJ909" s="88"/>
      <c r="AK909" s="88"/>
      <c r="AL909" s="88"/>
      <c r="AM909" s="88"/>
      <c r="AN909" s="75"/>
      <c r="AO909" s="89"/>
      <c r="AP909" s="93"/>
      <c r="AQ909" s="84"/>
    </row>
    <row r="910" spans="2:43" ht="39.950000000000003" customHeight="1" thickTop="1" thickBot="1" x14ac:dyDescent="0.3">
      <c r="B910" s="78"/>
      <c r="C910" s="75"/>
      <c r="D910" s="75"/>
      <c r="E910" s="75"/>
      <c r="F910" s="10" t="str">
        <f>IF(Tabla1[[#This Row],[Nombre del Contrato]]="","",IF(VLOOKUP(Tabla1[[#This Row],[Nombre del Contrato]],Tabla3[],31,FALSE)="","#N/A",IFERROR(VLOOKUP(Tabla1[[#This Row],[Nombre del Contrato]],Tabla3[],31,FALSE),"#N/A")))</f>
        <v/>
      </c>
      <c r="G910" s="10" t="str">
        <f>IF(Tabla1[[#This Row],[Nombre del Contrato]]="","",IF(VLOOKUP(Tabla1[[#This Row],[Nombre del Contrato]],Tabla3[],20,FALSE)="","#N/A",IFERROR(VLOOKUP(Tabla1[[#This Row],[Nombre del Contrato]],Tabla3[],20,FALSE),"#N/A")))</f>
        <v/>
      </c>
      <c r="H910" s="47" t="str">
        <f>IF(Tabla1[[#This Row],[Nombre del Contrato]]="","",IF(VLOOKUP(Tabla1[[#This Row],[Nombre del Contrato]],Tabla3[],22,FALSE)="","#N/A",IFERROR(VLOOKUP(Tabla1[[#This Row],[Nombre del Contrato]],Tabla3[],22,FALSE),"#N/A")))</f>
        <v/>
      </c>
      <c r="I910" s="81"/>
      <c r="J910" s="81"/>
      <c r="K910" s="75"/>
      <c r="L910" s="10" t="str">
        <f>IF(Tabla1[[#This Row],[Nombre del Contrato]]="","",IF(VLOOKUP(Tabla1[[#This Row],[Nombre del Contrato]],Tabla3[],6,FALSE)="","#N/A",IFERROR(VLOOKUP(Tabla1[[#This Row],[Nombre del Contrato]],Tabla3[],6,FALSE),"#N/A")))</f>
        <v/>
      </c>
      <c r="M910" s="55" t="str">
        <f>IF(Tabla1[[#This Row],[Nombre del Contrato]]="","",IF(VLOOKUP(Tabla1[[#This Row],[Nombre del Contrato]],Tabla3[],19,FALSE)="","#N/A",IFERROR(VLOOKUP(Tabla1[[#This Row],[Nombre del Contrato]],Tabla3[],19,FALSE),"#N/A")))</f>
        <v/>
      </c>
      <c r="N910" s="75"/>
      <c r="O910" s="75"/>
      <c r="P910" s="75"/>
      <c r="Q910" s="75"/>
      <c r="R910" s="75"/>
      <c r="S910" s="75"/>
      <c r="T910" s="75"/>
      <c r="U910" s="75"/>
      <c r="V910" s="75"/>
      <c r="W910" s="75"/>
      <c r="X910" s="75"/>
      <c r="Y910" s="75"/>
      <c r="Z910" s="75"/>
      <c r="AA910" s="75"/>
      <c r="AB910" s="75"/>
      <c r="AC910" s="75"/>
      <c r="AD910" s="75" t="str">
        <f>IF(SUM(Tabla1[[#This Row],[Primera Infancia]:[Adulto Mayor]])=0,"",SUM(Tabla1[[#This Row],[Primera Infancia]:[Adulto Mayor]]))</f>
        <v/>
      </c>
      <c r="AE910" s="75"/>
      <c r="AF910" s="75"/>
      <c r="AG910" s="10"/>
      <c r="AH910" s="10"/>
      <c r="AI910" s="88"/>
      <c r="AJ910" s="88"/>
      <c r="AK910" s="88"/>
      <c r="AL910" s="88"/>
      <c r="AM910" s="88"/>
      <c r="AN910" s="75"/>
      <c r="AO910" s="89"/>
      <c r="AP910" s="93"/>
      <c r="AQ910" s="84"/>
    </row>
    <row r="911" spans="2:43" ht="39.950000000000003" customHeight="1" thickTop="1" thickBot="1" x14ac:dyDescent="0.3">
      <c r="B911" s="78"/>
      <c r="C911" s="75"/>
      <c r="D911" s="75"/>
      <c r="E911" s="75"/>
      <c r="F911" s="10" t="str">
        <f>IF(Tabla1[[#This Row],[Nombre del Contrato]]="","",IF(VLOOKUP(Tabla1[[#This Row],[Nombre del Contrato]],Tabla3[],31,FALSE)="","#N/A",IFERROR(VLOOKUP(Tabla1[[#This Row],[Nombre del Contrato]],Tabla3[],31,FALSE),"#N/A")))</f>
        <v/>
      </c>
      <c r="G911" s="10" t="str">
        <f>IF(Tabla1[[#This Row],[Nombre del Contrato]]="","",IF(VLOOKUP(Tabla1[[#This Row],[Nombre del Contrato]],Tabla3[],20,FALSE)="","#N/A",IFERROR(VLOOKUP(Tabla1[[#This Row],[Nombre del Contrato]],Tabla3[],20,FALSE),"#N/A")))</f>
        <v/>
      </c>
      <c r="H911" s="47" t="str">
        <f>IF(Tabla1[[#This Row],[Nombre del Contrato]]="","",IF(VLOOKUP(Tabla1[[#This Row],[Nombre del Contrato]],Tabla3[],22,FALSE)="","#N/A",IFERROR(VLOOKUP(Tabla1[[#This Row],[Nombre del Contrato]],Tabla3[],22,FALSE),"#N/A")))</f>
        <v/>
      </c>
      <c r="I911" s="81"/>
      <c r="J911" s="81"/>
      <c r="K911" s="75"/>
      <c r="L911" s="10" t="str">
        <f>IF(Tabla1[[#This Row],[Nombre del Contrato]]="","",IF(VLOOKUP(Tabla1[[#This Row],[Nombre del Contrato]],Tabla3[],6,FALSE)="","#N/A",IFERROR(VLOOKUP(Tabla1[[#This Row],[Nombre del Contrato]],Tabla3[],6,FALSE),"#N/A")))</f>
        <v/>
      </c>
      <c r="M911" s="55" t="str">
        <f>IF(Tabla1[[#This Row],[Nombre del Contrato]]="","",IF(VLOOKUP(Tabla1[[#This Row],[Nombre del Contrato]],Tabla3[],19,FALSE)="","#N/A",IFERROR(VLOOKUP(Tabla1[[#This Row],[Nombre del Contrato]],Tabla3[],19,FALSE),"#N/A")))</f>
        <v/>
      </c>
      <c r="N911" s="75"/>
      <c r="O911" s="75"/>
      <c r="P911" s="75"/>
      <c r="Q911" s="75"/>
      <c r="R911" s="75"/>
      <c r="S911" s="75"/>
      <c r="T911" s="75"/>
      <c r="U911" s="75"/>
      <c r="V911" s="75"/>
      <c r="W911" s="75"/>
      <c r="X911" s="75"/>
      <c r="Y911" s="75"/>
      <c r="Z911" s="75"/>
      <c r="AA911" s="75"/>
      <c r="AB911" s="75"/>
      <c r="AC911" s="75"/>
      <c r="AD911" s="75" t="str">
        <f>IF(SUM(Tabla1[[#This Row],[Primera Infancia]:[Adulto Mayor]])=0,"",SUM(Tabla1[[#This Row],[Primera Infancia]:[Adulto Mayor]]))</f>
        <v/>
      </c>
      <c r="AE911" s="75"/>
      <c r="AF911" s="75"/>
      <c r="AG911" s="10"/>
      <c r="AH911" s="10"/>
      <c r="AI911" s="88"/>
      <c r="AJ911" s="88"/>
      <c r="AK911" s="88"/>
      <c r="AL911" s="88"/>
      <c r="AM911" s="88"/>
      <c r="AN911" s="75"/>
      <c r="AO911" s="89"/>
      <c r="AP911" s="93"/>
      <c r="AQ911" s="84"/>
    </row>
    <row r="912" spans="2:43" ht="39.950000000000003" customHeight="1" thickTop="1" thickBot="1" x14ac:dyDescent="0.3">
      <c r="B912" s="78"/>
      <c r="C912" s="75"/>
      <c r="D912" s="75"/>
      <c r="E912" s="75"/>
      <c r="F912" s="10" t="str">
        <f>IF(Tabla1[[#This Row],[Nombre del Contrato]]="","",IF(VLOOKUP(Tabla1[[#This Row],[Nombre del Contrato]],Tabla3[],31,FALSE)="","#N/A",IFERROR(VLOOKUP(Tabla1[[#This Row],[Nombre del Contrato]],Tabla3[],31,FALSE),"#N/A")))</f>
        <v/>
      </c>
      <c r="G912" s="10" t="str">
        <f>IF(Tabla1[[#This Row],[Nombre del Contrato]]="","",IF(VLOOKUP(Tabla1[[#This Row],[Nombre del Contrato]],Tabla3[],20,FALSE)="","#N/A",IFERROR(VLOOKUP(Tabla1[[#This Row],[Nombre del Contrato]],Tabla3[],20,FALSE),"#N/A")))</f>
        <v/>
      </c>
      <c r="H912" s="47" t="str">
        <f>IF(Tabla1[[#This Row],[Nombre del Contrato]]="","",IF(VLOOKUP(Tabla1[[#This Row],[Nombre del Contrato]],Tabla3[],22,FALSE)="","#N/A",IFERROR(VLOOKUP(Tabla1[[#This Row],[Nombre del Contrato]],Tabla3[],22,FALSE),"#N/A")))</f>
        <v/>
      </c>
      <c r="I912" s="81"/>
      <c r="J912" s="81"/>
      <c r="K912" s="75"/>
      <c r="L912" s="10" t="str">
        <f>IF(Tabla1[[#This Row],[Nombre del Contrato]]="","",IF(VLOOKUP(Tabla1[[#This Row],[Nombre del Contrato]],Tabla3[],6,FALSE)="","#N/A",IFERROR(VLOOKUP(Tabla1[[#This Row],[Nombre del Contrato]],Tabla3[],6,FALSE),"#N/A")))</f>
        <v/>
      </c>
      <c r="M912" s="55" t="str">
        <f>IF(Tabla1[[#This Row],[Nombre del Contrato]]="","",IF(VLOOKUP(Tabla1[[#This Row],[Nombre del Contrato]],Tabla3[],19,FALSE)="","#N/A",IFERROR(VLOOKUP(Tabla1[[#This Row],[Nombre del Contrato]],Tabla3[],19,FALSE),"#N/A")))</f>
        <v/>
      </c>
      <c r="N912" s="75"/>
      <c r="O912" s="75"/>
      <c r="P912" s="75"/>
      <c r="Q912" s="75"/>
      <c r="R912" s="75"/>
      <c r="S912" s="75"/>
      <c r="T912" s="75"/>
      <c r="U912" s="75"/>
      <c r="V912" s="75"/>
      <c r="W912" s="75"/>
      <c r="X912" s="75"/>
      <c r="Y912" s="75"/>
      <c r="Z912" s="75"/>
      <c r="AA912" s="75"/>
      <c r="AB912" s="75"/>
      <c r="AC912" s="75"/>
      <c r="AD912" s="75" t="str">
        <f>IF(SUM(Tabla1[[#This Row],[Primera Infancia]:[Adulto Mayor]])=0,"",SUM(Tabla1[[#This Row],[Primera Infancia]:[Adulto Mayor]]))</f>
        <v/>
      </c>
      <c r="AE912" s="75"/>
      <c r="AF912" s="75"/>
      <c r="AG912" s="10"/>
      <c r="AH912" s="10"/>
      <c r="AI912" s="88"/>
      <c r="AJ912" s="88"/>
      <c r="AK912" s="88"/>
      <c r="AL912" s="88"/>
      <c r="AM912" s="88"/>
      <c r="AN912" s="75"/>
      <c r="AO912" s="89"/>
      <c r="AP912" s="93"/>
      <c r="AQ912" s="84"/>
    </row>
    <row r="913" spans="2:43" ht="39.950000000000003" customHeight="1" thickTop="1" thickBot="1" x14ac:dyDescent="0.3">
      <c r="B913" s="78"/>
      <c r="C913" s="75"/>
      <c r="D913" s="75"/>
      <c r="E913" s="75"/>
      <c r="F913" s="10" t="str">
        <f>IF(Tabla1[[#This Row],[Nombre del Contrato]]="","",IF(VLOOKUP(Tabla1[[#This Row],[Nombre del Contrato]],Tabla3[],31,FALSE)="","#N/A",IFERROR(VLOOKUP(Tabla1[[#This Row],[Nombre del Contrato]],Tabla3[],31,FALSE),"#N/A")))</f>
        <v/>
      </c>
      <c r="G913" s="10" t="str">
        <f>IF(Tabla1[[#This Row],[Nombre del Contrato]]="","",IF(VLOOKUP(Tabla1[[#This Row],[Nombre del Contrato]],Tabla3[],20,FALSE)="","#N/A",IFERROR(VLOOKUP(Tabla1[[#This Row],[Nombre del Contrato]],Tabla3[],20,FALSE),"#N/A")))</f>
        <v/>
      </c>
      <c r="H913" s="47" t="str">
        <f>IF(Tabla1[[#This Row],[Nombre del Contrato]]="","",IF(VLOOKUP(Tabla1[[#This Row],[Nombre del Contrato]],Tabla3[],22,FALSE)="","#N/A",IFERROR(VLOOKUP(Tabla1[[#This Row],[Nombre del Contrato]],Tabla3[],22,FALSE),"#N/A")))</f>
        <v/>
      </c>
      <c r="I913" s="81"/>
      <c r="J913" s="81"/>
      <c r="K913" s="75"/>
      <c r="L913" s="10" t="str">
        <f>IF(Tabla1[[#This Row],[Nombre del Contrato]]="","",IF(VLOOKUP(Tabla1[[#This Row],[Nombre del Contrato]],Tabla3[],6,FALSE)="","#N/A",IFERROR(VLOOKUP(Tabla1[[#This Row],[Nombre del Contrato]],Tabla3[],6,FALSE),"#N/A")))</f>
        <v/>
      </c>
      <c r="M913" s="55" t="str">
        <f>IF(Tabla1[[#This Row],[Nombre del Contrato]]="","",IF(VLOOKUP(Tabla1[[#This Row],[Nombre del Contrato]],Tabla3[],19,FALSE)="","#N/A",IFERROR(VLOOKUP(Tabla1[[#This Row],[Nombre del Contrato]],Tabla3[],19,FALSE),"#N/A")))</f>
        <v/>
      </c>
      <c r="N913" s="75"/>
      <c r="O913" s="75"/>
      <c r="P913" s="75"/>
      <c r="Q913" s="75"/>
      <c r="R913" s="75"/>
      <c r="S913" s="75"/>
      <c r="T913" s="75"/>
      <c r="U913" s="75"/>
      <c r="V913" s="75"/>
      <c r="W913" s="75"/>
      <c r="X913" s="75"/>
      <c r="Y913" s="75"/>
      <c r="Z913" s="75"/>
      <c r="AA913" s="75"/>
      <c r="AB913" s="75"/>
      <c r="AC913" s="75"/>
      <c r="AD913" s="75" t="str">
        <f>IF(SUM(Tabla1[[#This Row],[Primera Infancia]:[Adulto Mayor]])=0,"",SUM(Tabla1[[#This Row],[Primera Infancia]:[Adulto Mayor]]))</f>
        <v/>
      </c>
      <c r="AE913" s="75"/>
      <c r="AF913" s="75"/>
      <c r="AG913" s="10"/>
      <c r="AH913" s="10"/>
      <c r="AI913" s="88"/>
      <c r="AJ913" s="88"/>
      <c r="AK913" s="88"/>
      <c r="AL913" s="88"/>
      <c r="AM913" s="88"/>
      <c r="AN913" s="75"/>
      <c r="AO913" s="89"/>
      <c r="AP913" s="93"/>
      <c r="AQ913" s="84"/>
    </row>
    <row r="914" spans="2:43" ht="39.950000000000003" customHeight="1" thickTop="1" thickBot="1" x14ac:dyDescent="0.3">
      <c r="B914" s="78"/>
      <c r="C914" s="75"/>
      <c r="D914" s="75"/>
      <c r="E914" s="75"/>
      <c r="F914" s="10" t="str">
        <f>IF(Tabla1[[#This Row],[Nombre del Contrato]]="","",IF(VLOOKUP(Tabla1[[#This Row],[Nombre del Contrato]],Tabla3[],31,FALSE)="","#N/A",IFERROR(VLOOKUP(Tabla1[[#This Row],[Nombre del Contrato]],Tabla3[],31,FALSE),"#N/A")))</f>
        <v/>
      </c>
      <c r="G914" s="10" t="str">
        <f>IF(Tabla1[[#This Row],[Nombre del Contrato]]="","",IF(VLOOKUP(Tabla1[[#This Row],[Nombre del Contrato]],Tabla3[],20,FALSE)="","#N/A",IFERROR(VLOOKUP(Tabla1[[#This Row],[Nombre del Contrato]],Tabla3[],20,FALSE),"#N/A")))</f>
        <v/>
      </c>
      <c r="H914" s="47" t="str">
        <f>IF(Tabla1[[#This Row],[Nombre del Contrato]]="","",IF(VLOOKUP(Tabla1[[#This Row],[Nombre del Contrato]],Tabla3[],22,FALSE)="","#N/A",IFERROR(VLOOKUP(Tabla1[[#This Row],[Nombre del Contrato]],Tabla3[],22,FALSE),"#N/A")))</f>
        <v/>
      </c>
      <c r="I914" s="81"/>
      <c r="J914" s="81"/>
      <c r="K914" s="75"/>
      <c r="L914" s="10" t="str">
        <f>IF(Tabla1[[#This Row],[Nombre del Contrato]]="","",IF(VLOOKUP(Tabla1[[#This Row],[Nombre del Contrato]],Tabla3[],6,FALSE)="","#N/A",IFERROR(VLOOKUP(Tabla1[[#This Row],[Nombre del Contrato]],Tabla3[],6,FALSE),"#N/A")))</f>
        <v/>
      </c>
      <c r="M914" s="55" t="str">
        <f>IF(Tabla1[[#This Row],[Nombre del Contrato]]="","",IF(VLOOKUP(Tabla1[[#This Row],[Nombre del Contrato]],Tabla3[],19,FALSE)="","#N/A",IFERROR(VLOOKUP(Tabla1[[#This Row],[Nombre del Contrato]],Tabla3[],19,FALSE),"#N/A")))</f>
        <v/>
      </c>
      <c r="N914" s="75"/>
      <c r="O914" s="75"/>
      <c r="P914" s="75"/>
      <c r="Q914" s="75"/>
      <c r="R914" s="75"/>
      <c r="S914" s="75"/>
      <c r="T914" s="75"/>
      <c r="U914" s="75"/>
      <c r="V914" s="75"/>
      <c r="W914" s="75"/>
      <c r="X914" s="75"/>
      <c r="Y914" s="75"/>
      <c r="Z914" s="75"/>
      <c r="AA914" s="75"/>
      <c r="AB914" s="75"/>
      <c r="AC914" s="75"/>
      <c r="AD914" s="75" t="str">
        <f>IF(SUM(Tabla1[[#This Row],[Primera Infancia]:[Adulto Mayor]])=0,"",SUM(Tabla1[[#This Row],[Primera Infancia]:[Adulto Mayor]]))</f>
        <v/>
      </c>
      <c r="AE914" s="75"/>
      <c r="AF914" s="75"/>
      <c r="AG914" s="10"/>
      <c r="AH914" s="10"/>
      <c r="AI914" s="88"/>
      <c r="AJ914" s="88"/>
      <c r="AK914" s="88"/>
      <c r="AL914" s="88"/>
      <c r="AM914" s="88"/>
      <c r="AN914" s="75"/>
      <c r="AO914" s="89"/>
      <c r="AP914" s="93"/>
      <c r="AQ914" s="84"/>
    </row>
    <row r="915" spans="2:43" ht="39.950000000000003" customHeight="1" thickTop="1" thickBot="1" x14ac:dyDescent="0.3">
      <c r="B915" s="78"/>
      <c r="C915" s="75"/>
      <c r="D915" s="75"/>
      <c r="E915" s="75"/>
      <c r="F915" s="10" t="str">
        <f>IF(Tabla1[[#This Row],[Nombre del Contrato]]="","",IF(VLOOKUP(Tabla1[[#This Row],[Nombre del Contrato]],Tabla3[],31,FALSE)="","#N/A",IFERROR(VLOOKUP(Tabla1[[#This Row],[Nombre del Contrato]],Tabla3[],31,FALSE),"#N/A")))</f>
        <v/>
      </c>
      <c r="G915" s="10" t="str">
        <f>IF(Tabla1[[#This Row],[Nombre del Contrato]]="","",IF(VLOOKUP(Tabla1[[#This Row],[Nombre del Contrato]],Tabla3[],20,FALSE)="","#N/A",IFERROR(VLOOKUP(Tabla1[[#This Row],[Nombre del Contrato]],Tabla3[],20,FALSE),"#N/A")))</f>
        <v/>
      </c>
      <c r="H915" s="47" t="str">
        <f>IF(Tabla1[[#This Row],[Nombre del Contrato]]="","",IF(VLOOKUP(Tabla1[[#This Row],[Nombre del Contrato]],Tabla3[],22,FALSE)="","#N/A",IFERROR(VLOOKUP(Tabla1[[#This Row],[Nombre del Contrato]],Tabla3[],22,FALSE),"#N/A")))</f>
        <v/>
      </c>
      <c r="I915" s="81"/>
      <c r="J915" s="81"/>
      <c r="K915" s="75"/>
      <c r="L915" s="10" t="str">
        <f>IF(Tabla1[[#This Row],[Nombre del Contrato]]="","",IF(VLOOKUP(Tabla1[[#This Row],[Nombre del Contrato]],Tabla3[],6,FALSE)="","#N/A",IFERROR(VLOOKUP(Tabla1[[#This Row],[Nombre del Contrato]],Tabla3[],6,FALSE),"#N/A")))</f>
        <v/>
      </c>
      <c r="M915" s="55" t="str">
        <f>IF(Tabla1[[#This Row],[Nombre del Contrato]]="","",IF(VLOOKUP(Tabla1[[#This Row],[Nombre del Contrato]],Tabla3[],19,FALSE)="","#N/A",IFERROR(VLOOKUP(Tabla1[[#This Row],[Nombre del Contrato]],Tabla3[],19,FALSE),"#N/A")))</f>
        <v/>
      </c>
      <c r="N915" s="75"/>
      <c r="O915" s="75"/>
      <c r="P915" s="75"/>
      <c r="Q915" s="75"/>
      <c r="R915" s="75"/>
      <c r="S915" s="75"/>
      <c r="T915" s="75"/>
      <c r="U915" s="75"/>
      <c r="V915" s="75"/>
      <c r="W915" s="75"/>
      <c r="X915" s="75"/>
      <c r="Y915" s="75"/>
      <c r="Z915" s="75"/>
      <c r="AA915" s="75"/>
      <c r="AB915" s="75"/>
      <c r="AC915" s="75"/>
      <c r="AD915" s="75" t="str">
        <f>IF(SUM(Tabla1[[#This Row],[Primera Infancia]:[Adulto Mayor]])=0,"",SUM(Tabla1[[#This Row],[Primera Infancia]:[Adulto Mayor]]))</f>
        <v/>
      </c>
      <c r="AE915" s="75"/>
      <c r="AF915" s="75"/>
      <c r="AG915" s="10"/>
      <c r="AH915" s="10"/>
      <c r="AI915" s="88"/>
      <c r="AJ915" s="88"/>
      <c r="AK915" s="88"/>
      <c r="AL915" s="88"/>
      <c r="AM915" s="88"/>
      <c r="AN915" s="75"/>
      <c r="AO915" s="89"/>
      <c r="AP915" s="93"/>
      <c r="AQ915" s="84"/>
    </row>
    <row r="916" spans="2:43" ht="39.950000000000003" customHeight="1" thickTop="1" thickBot="1" x14ac:dyDescent="0.3">
      <c r="B916" s="78"/>
      <c r="C916" s="75"/>
      <c r="D916" s="75"/>
      <c r="E916" s="75"/>
      <c r="F916" s="10" t="str">
        <f>IF(Tabla1[[#This Row],[Nombre del Contrato]]="","",IF(VLOOKUP(Tabla1[[#This Row],[Nombre del Contrato]],Tabla3[],31,FALSE)="","#N/A",IFERROR(VLOOKUP(Tabla1[[#This Row],[Nombre del Contrato]],Tabla3[],31,FALSE),"#N/A")))</f>
        <v/>
      </c>
      <c r="G916" s="10" t="str">
        <f>IF(Tabla1[[#This Row],[Nombre del Contrato]]="","",IF(VLOOKUP(Tabla1[[#This Row],[Nombre del Contrato]],Tabla3[],20,FALSE)="","#N/A",IFERROR(VLOOKUP(Tabla1[[#This Row],[Nombre del Contrato]],Tabla3[],20,FALSE),"#N/A")))</f>
        <v/>
      </c>
      <c r="H916" s="47" t="str">
        <f>IF(Tabla1[[#This Row],[Nombre del Contrato]]="","",IF(VLOOKUP(Tabla1[[#This Row],[Nombre del Contrato]],Tabla3[],22,FALSE)="","#N/A",IFERROR(VLOOKUP(Tabla1[[#This Row],[Nombre del Contrato]],Tabla3[],22,FALSE),"#N/A")))</f>
        <v/>
      </c>
      <c r="I916" s="81"/>
      <c r="J916" s="81"/>
      <c r="K916" s="75"/>
      <c r="L916" s="10" t="str">
        <f>IF(Tabla1[[#This Row],[Nombre del Contrato]]="","",IF(VLOOKUP(Tabla1[[#This Row],[Nombre del Contrato]],Tabla3[],6,FALSE)="","#N/A",IFERROR(VLOOKUP(Tabla1[[#This Row],[Nombre del Contrato]],Tabla3[],6,FALSE),"#N/A")))</f>
        <v/>
      </c>
      <c r="M916" s="55" t="str">
        <f>IF(Tabla1[[#This Row],[Nombre del Contrato]]="","",IF(VLOOKUP(Tabla1[[#This Row],[Nombre del Contrato]],Tabla3[],19,FALSE)="","#N/A",IFERROR(VLOOKUP(Tabla1[[#This Row],[Nombre del Contrato]],Tabla3[],19,FALSE),"#N/A")))</f>
        <v/>
      </c>
      <c r="N916" s="75"/>
      <c r="O916" s="75"/>
      <c r="P916" s="75"/>
      <c r="Q916" s="75"/>
      <c r="R916" s="75"/>
      <c r="S916" s="75"/>
      <c r="T916" s="75"/>
      <c r="U916" s="75"/>
      <c r="V916" s="75"/>
      <c r="W916" s="75"/>
      <c r="X916" s="75"/>
      <c r="Y916" s="75"/>
      <c r="Z916" s="75"/>
      <c r="AA916" s="75"/>
      <c r="AB916" s="75"/>
      <c r="AC916" s="75"/>
      <c r="AD916" s="75" t="str">
        <f>IF(SUM(Tabla1[[#This Row],[Primera Infancia]:[Adulto Mayor]])=0,"",SUM(Tabla1[[#This Row],[Primera Infancia]:[Adulto Mayor]]))</f>
        <v/>
      </c>
      <c r="AE916" s="75"/>
      <c r="AF916" s="75"/>
      <c r="AG916" s="10"/>
      <c r="AH916" s="10"/>
      <c r="AI916" s="88"/>
      <c r="AJ916" s="88"/>
      <c r="AK916" s="88"/>
      <c r="AL916" s="88"/>
      <c r="AM916" s="88"/>
      <c r="AN916" s="75"/>
      <c r="AO916" s="89"/>
      <c r="AP916" s="93"/>
      <c r="AQ916" s="84"/>
    </row>
    <row r="917" spans="2:43" ht="39.950000000000003" customHeight="1" thickTop="1" thickBot="1" x14ac:dyDescent="0.3">
      <c r="B917" s="78"/>
      <c r="C917" s="75"/>
      <c r="D917" s="75"/>
      <c r="E917" s="75"/>
      <c r="F917" s="10" t="str">
        <f>IF(Tabla1[[#This Row],[Nombre del Contrato]]="","",IF(VLOOKUP(Tabla1[[#This Row],[Nombre del Contrato]],Tabla3[],31,FALSE)="","#N/A",IFERROR(VLOOKUP(Tabla1[[#This Row],[Nombre del Contrato]],Tabla3[],31,FALSE),"#N/A")))</f>
        <v/>
      </c>
      <c r="G917" s="10" t="str">
        <f>IF(Tabla1[[#This Row],[Nombre del Contrato]]="","",IF(VLOOKUP(Tabla1[[#This Row],[Nombre del Contrato]],Tabla3[],20,FALSE)="","#N/A",IFERROR(VLOOKUP(Tabla1[[#This Row],[Nombre del Contrato]],Tabla3[],20,FALSE),"#N/A")))</f>
        <v/>
      </c>
      <c r="H917" s="47" t="str">
        <f>IF(Tabla1[[#This Row],[Nombre del Contrato]]="","",IF(VLOOKUP(Tabla1[[#This Row],[Nombre del Contrato]],Tabla3[],22,FALSE)="","#N/A",IFERROR(VLOOKUP(Tabla1[[#This Row],[Nombre del Contrato]],Tabla3[],22,FALSE),"#N/A")))</f>
        <v/>
      </c>
      <c r="I917" s="81"/>
      <c r="J917" s="81"/>
      <c r="K917" s="75"/>
      <c r="L917" s="10" t="str">
        <f>IF(Tabla1[[#This Row],[Nombre del Contrato]]="","",IF(VLOOKUP(Tabla1[[#This Row],[Nombre del Contrato]],Tabla3[],6,FALSE)="","#N/A",IFERROR(VLOOKUP(Tabla1[[#This Row],[Nombre del Contrato]],Tabla3[],6,FALSE),"#N/A")))</f>
        <v/>
      </c>
      <c r="M917" s="55" t="str">
        <f>IF(Tabla1[[#This Row],[Nombre del Contrato]]="","",IF(VLOOKUP(Tabla1[[#This Row],[Nombre del Contrato]],Tabla3[],19,FALSE)="","#N/A",IFERROR(VLOOKUP(Tabla1[[#This Row],[Nombre del Contrato]],Tabla3[],19,FALSE),"#N/A")))</f>
        <v/>
      </c>
      <c r="N917" s="75"/>
      <c r="O917" s="75"/>
      <c r="P917" s="75"/>
      <c r="Q917" s="75"/>
      <c r="R917" s="75"/>
      <c r="S917" s="75"/>
      <c r="T917" s="75"/>
      <c r="U917" s="75"/>
      <c r="V917" s="75"/>
      <c r="W917" s="75"/>
      <c r="X917" s="75"/>
      <c r="Y917" s="75"/>
      <c r="Z917" s="75"/>
      <c r="AA917" s="75"/>
      <c r="AB917" s="75"/>
      <c r="AC917" s="75"/>
      <c r="AD917" s="75" t="str">
        <f>IF(SUM(Tabla1[[#This Row],[Primera Infancia]:[Adulto Mayor]])=0,"",SUM(Tabla1[[#This Row],[Primera Infancia]:[Adulto Mayor]]))</f>
        <v/>
      </c>
      <c r="AE917" s="75"/>
      <c r="AF917" s="75"/>
      <c r="AG917" s="10"/>
      <c r="AH917" s="10"/>
      <c r="AI917" s="88"/>
      <c r="AJ917" s="88"/>
      <c r="AK917" s="88"/>
      <c r="AL917" s="88"/>
      <c r="AM917" s="88"/>
      <c r="AN917" s="75"/>
      <c r="AO917" s="89"/>
      <c r="AP917" s="93"/>
      <c r="AQ917" s="84"/>
    </row>
    <row r="918" spans="2:43" ht="39.950000000000003" customHeight="1" thickTop="1" thickBot="1" x14ac:dyDescent="0.3">
      <c r="B918" s="78"/>
      <c r="C918" s="75"/>
      <c r="D918" s="75"/>
      <c r="E918" s="75"/>
      <c r="F918" s="10" t="str">
        <f>IF(Tabla1[[#This Row],[Nombre del Contrato]]="","",IF(VLOOKUP(Tabla1[[#This Row],[Nombre del Contrato]],Tabla3[],31,FALSE)="","#N/A",IFERROR(VLOOKUP(Tabla1[[#This Row],[Nombre del Contrato]],Tabla3[],31,FALSE),"#N/A")))</f>
        <v/>
      </c>
      <c r="G918" s="10" t="str">
        <f>IF(Tabla1[[#This Row],[Nombre del Contrato]]="","",IF(VLOOKUP(Tabla1[[#This Row],[Nombre del Contrato]],Tabla3[],20,FALSE)="","#N/A",IFERROR(VLOOKUP(Tabla1[[#This Row],[Nombre del Contrato]],Tabla3[],20,FALSE),"#N/A")))</f>
        <v/>
      </c>
      <c r="H918" s="47" t="str">
        <f>IF(Tabla1[[#This Row],[Nombre del Contrato]]="","",IF(VLOOKUP(Tabla1[[#This Row],[Nombre del Contrato]],Tabla3[],22,FALSE)="","#N/A",IFERROR(VLOOKUP(Tabla1[[#This Row],[Nombre del Contrato]],Tabla3[],22,FALSE),"#N/A")))</f>
        <v/>
      </c>
      <c r="I918" s="81"/>
      <c r="J918" s="81"/>
      <c r="K918" s="75"/>
      <c r="L918" s="10" t="str">
        <f>IF(Tabla1[[#This Row],[Nombre del Contrato]]="","",IF(VLOOKUP(Tabla1[[#This Row],[Nombre del Contrato]],Tabla3[],6,FALSE)="","#N/A",IFERROR(VLOOKUP(Tabla1[[#This Row],[Nombre del Contrato]],Tabla3[],6,FALSE),"#N/A")))</f>
        <v/>
      </c>
      <c r="M918" s="55" t="str">
        <f>IF(Tabla1[[#This Row],[Nombre del Contrato]]="","",IF(VLOOKUP(Tabla1[[#This Row],[Nombre del Contrato]],Tabla3[],19,FALSE)="","#N/A",IFERROR(VLOOKUP(Tabla1[[#This Row],[Nombre del Contrato]],Tabla3[],19,FALSE),"#N/A")))</f>
        <v/>
      </c>
      <c r="N918" s="75"/>
      <c r="O918" s="75"/>
      <c r="P918" s="75"/>
      <c r="Q918" s="75"/>
      <c r="R918" s="75"/>
      <c r="S918" s="75"/>
      <c r="T918" s="75"/>
      <c r="U918" s="75"/>
      <c r="V918" s="75"/>
      <c r="W918" s="75"/>
      <c r="X918" s="75"/>
      <c r="Y918" s="75"/>
      <c r="Z918" s="75"/>
      <c r="AA918" s="75"/>
      <c r="AB918" s="75"/>
      <c r="AC918" s="75"/>
      <c r="AD918" s="75" t="str">
        <f>IF(SUM(Tabla1[[#This Row],[Primera Infancia]:[Adulto Mayor]])=0,"",SUM(Tabla1[[#This Row],[Primera Infancia]:[Adulto Mayor]]))</f>
        <v/>
      </c>
      <c r="AE918" s="75"/>
      <c r="AF918" s="75"/>
      <c r="AG918" s="10"/>
      <c r="AH918" s="10"/>
      <c r="AI918" s="88"/>
      <c r="AJ918" s="88"/>
      <c r="AK918" s="88"/>
      <c r="AL918" s="88"/>
      <c r="AM918" s="88"/>
      <c r="AN918" s="75"/>
      <c r="AO918" s="89"/>
      <c r="AP918" s="93"/>
      <c r="AQ918" s="84"/>
    </row>
    <row r="919" spans="2:43" ht="39.950000000000003" customHeight="1" thickTop="1" thickBot="1" x14ac:dyDescent="0.3">
      <c r="B919" s="78"/>
      <c r="C919" s="75"/>
      <c r="D919" s="75"/>
      <c r="E919" s="75"/>
      <c r="F919" s="10" t="str">
        <f>IF(Tabla1[[#This Row],[Nombre del Contrato]]="","",IF(VLOOKUP(Tabla1[[#This Row],[Nombre del Contrato]],Tabla3[],31,FALSE)="","#N/A",IFERROR(VLOOKUP(Tabla1[[#This Row],[Nombre del Contrato]],Tabla3[],31,FALSE),"#N/A")))</f>
        <v/>
      </c>
      <c r="G919" s="10" t="str">
        <f>IF(Tabla1[[#This Row],[Nombre del Contrato]]="","",IF(VLOOKUP(Tabla1[[#This Row],[Nombre del Contrato]],Tabla3[],20,FALSE)="","#N/A",IFERROR(VLOOKUP(Tabla1[[#This Row],[Nombre del Contrato]],Tabla3[],20,FALSE),"#N/A")))</f>
        <v/>
      </c>
      <c r="H919" s="47" t="str">
        <f>IF(Tabla1[[#This Row],[Nombre del Contrato]]="","",IF(VLOOKUP(Tabla1[[#This Row],[Nombre del Contrato]],Tabla3[],22,FALSE)="","#N/A",IFERROR(VLOOKUP(Tabla1[[#This Row],[Nombre del Contrato]],Tabla3[],22,FALSE),"#N/A")))</f>
        <v/>
      </c>
      <c r="I919" s="81"/>
      <c r="J919" s="81"/>
      <c r="K919" s="75"/>
      <c r="L919" s="10" t="str">
        <f>IF(Tabla1[[#This Row],[Nombre del Contrato]]="","",IF(VLOOKUP(Tabla1[[#This Row],[Nombre del Contrato]],Tabla3[],6,FALSE)="","#N/A",IFERROR(VLOOKUP(Tabla1[[#This Row],[Nombre del Contrato]],Tabla3[],6,FALSE),"#N/A")))</f>
        <v/>
      </c>
      <c r="M919" s="55" t="str">
        <f>IF(Tabla1[[#This Row],[Nombre del Contrato]]="","",IF(VLOOKUP(Tabla1[[#This Row],[Nombre del Contrato]],Tabla3[],19,FALSE)="","#N/A",IFERROR(VLOOKUP(Tabla1[[#This Row],[Nombre del Contrato]],Tabla3[],19,FALSE),"#N/A")))</f>
        <v/>
      </c>
      <c r="N919" s="75"/>
      <c r="O919" s="75"/>
      <c r="P919" s="75"/>
      <c r="Q919" s="75"/>
      <c r="R919" s="75"/>
      <c r="S919" s="75"/>
      <c r="T919" s="75"/>
      <c r="U919" s="75"/>
      <c r="V919" s="75"/>
      <c r="W919" s="75"/>
      <c r="X919" s="75"/>
      <c r="Y919" s="75"/>
      <c r="Z919" s="75"/>
      <c r="AA919" s="75"/>
      <c r="AB919" s="75"/>
      <c r="AC919" s="75"/>
      <c r="AD919" s="75" t="str">
        <f>IF(SUM(Tabla1[[#This Row],[Primera Infancia]:[Adulto Mayor]])=0,"",SUM(Tabla1[[#This Row],[Primera Infancia]:[Adulto Mayor]]))</f>
        <v/>
      </c>
      <c r="AE919" s="75"/>
      <c r="AF919" s="75"/>
      <c r="AG919" s="10"/>
      <c r="AH919" s="10"/>
      <c r="AI919" s="88"/>
      <c r="AJ919" s="88"/>
      <c r="AK919" s="88"/>
      <c r="AL919" s="88"/>
      <c r="AM919" s="88"/>
      <c r="AN919" s="75"/>
      <c r="AO919" s="89"/>
      <c r="AP919" s="93"/>
      <c r="AQ919" s="84"/>
    </row>
    <row r="920" spans="2:43" ht="39.950000000000003" customHeight="1" thickTop="1" thickBot="1" x14ac:dyDescent="0.3">
      <c r="B920" s="78"/>
      <c r="C920" s="75"/>
      <c r="D920" s="75"/>
      <c r="E920" s="75"/>
      <c r="F920" s="10" t="str">
        <f>IF(Tabla1[[#This Row],[Nombre del Contrato]]="","",IF(VLOOKUP(Tabla1[[#This Row],[Nombre del Contrato]],Tabla3[],31,FALSE)="","#N/A",IFERROR(VLOOKUP(Tabla1[[#This Row],[Nombre del Contrato]],Tabla3[],31,FALSE),"#N/A")))</f>
        <v/>
      </c>
      <c r="G920" s="10" t="str">
        <f>IF(Tabla1[[#This Row],[Nombre del Contrato]]="","",IF(VLOOKUP(Tabla1[[#This Row],[Nombre del Contrato]],Tabla3[],20,FALSE)="","#N/A",IFERROR(VLOOKUP(Tabla1[[#This Row],[Nombre del Contrato]],Tabla3[],20,FALSE),"#N/A")))</f>
        <v/>
      </c>
      <c r="H920" s="47" t="str">
        <f>IF(Tabla1[[#This Row],[Nombre del Contrato]]="","",IF(VLOOKUP(Tabla1[[#This Row],[Nombre del Contrato]],Tabla3[],22,FALSE)="","#N/A",IFERROR(VLOOKUP(Tabla1[[#This Row],[Nombre del Contrato]],Tabla3[],22,FALSE),"#N/A")))</f>
        <v/>
      </c>
      <c r="I920" s="81"/>
      <c r="J920" s="81"/>
      <c r="K920" s="75"/>
      <c r="L920" s="10" t="str">
        <f>IF(Tabla1[[#This Row],[Nombre del Contrato]]="","",IF(VLOOKUP(Tabla1[[#This Row],[Nombre del Contrato]],Tabla3[],6,FALSE)="","#N/A",IFERROR(VLOOKUP(Tabla1[[#This Row],[Nombre del Contrato]],Tabla3[],6,FALSE),"#N/A")))</f>
        <v/>
      </c>
      <c r="M920" s="55" t="str">
        <f>IF(Tabla1[[#This Row],[Nombre del Contrato]]="","",IF(VLOOKUP(Tabla1[[#This Row],[Nombre del Contrato]],Tabla3[],19,FALSE)="","#N/A",IFERROR(VLOOKUP(Tabla1[[#This Row],[Nombre del Contrato]],Tabla3[],19,FALSE),"#N/A")))</f>
        <v/>
      </c>
      <c r="N920" s="75"/>
      <c r="O920" s="75"/>
      <c r="P920" s="75"/>
      <c r="Q920" s="75"/>
      <c r="R920" s="75"/>
      <c r="S920" s="75"/>
      <c r="T920" s="75"/>
      <c r="U920" s="75"/>
      <c r="V920" s="75"/>
      <c r="W920" s="75"/>
      <c r="X920" s="75"/>
      <c r="Y920" s="75"/>
      <c r="Z920" s="75"/>
      <c r="AA920" s="75"/>
      <c r="AB920" s="75"/>
      <c r="AC920" s="75"/>
      <c r="AD920" s="75" t="str">
        <f>IF(SUM(Tabla1[[#This Row],[Primera Infancia]:[Adulto Mayor]])=0,"",SUM(Tabla1[[#This Row],[Primera Infancia]:[Adulto Mayor]]))</f>
        <v/>
      </c>
      <c r="AE920" s="75"/>
      <c r="AF920" s="75"/>
      <c r="AG920" s="10"/>
      <c r="AH920" s="10"/>
      <c r="AI920" s="88"/>
      <c r="AJ920" s="88"/>
      <c r="AK920" s="88"/>
      <c r="AL920" s="88"/>
      <c r="AM920" s="88"/>
      <c r="AN920" s="75"/>
      <c r="AO920" s="89"/>
      <c r="AP920" s="93"/>
      <c r="AQ920" s="84"/>
    </row>
    <row r="921" spans="2:43" ht="39.950000000000003" customHeight="1" thickTop="1" thickBot="1" x14ac:dyDescent="0.3">
      <c r="B921" s="78"/>
      <c r="C921" s="75"/>
      <c r="D921" s="75"/>
      <c r="E921" s="75"/>
      <c r="F921" s="10" t="str">
        <f>IF(Tabla1[[#This Row],[Nombre del Contrato]]="","",IF(VLOOKUP(Tabla1[[#This Row],[Nombre del Contrato]],Tabla3[],31,FALSE)="","#N/A",IFERROR(VLOOKUP(Tabla1[[#This Row],[Nombre del Contrato]],Tabla3[],31,FALSE),"#N/A")))</f>
        <v/>
      </c>
      <c r="G921" s="10" t="str">
        <f>IF(Tabla1[[#This Row],[Nombre del Contrato]]="","",IF(VLOOKUP(Tabla1[[#This Row],[Nombre del Contrato]],Tabla3[],20,FALSE)="","#N/A",IFERROR(VLOOKUP(Tabla1[[#This Row],[Nombre del Contrato]],Tabla3[],20,FALSE),"#N/A")))</f>
        <v/>
      </c>
      <c r="H921" s="47" t="str">
        <f>IF(Tabla1[[#This Row],[Nombre del Contrato]]="","",IF(VLOOKUP(Tabla1[[#This Row],[Nombre del Contrato]],Tabla3[],22,FALSE)="","#N/A",IFERROR(VLOOKUP(Tabla1[[#This Row],[Nombre del Contrato]],Tabla3[],22,FALSE),"#N/A")))</f>
        <v/>
      </c>
      <c r="I921" s="81"/>
      <c r="J921" s="81"/>
      <c r="K921" s="75"/>
      <c r="L921" s="10" t="str">
        <f>IF(Tabla1[[#This Row],[Nombre del Contrato]]="","",IF(VLOOKUP(Tabla1[[#This Row],[Nombre del Contrato]],Tabla3[],6,FALSE)="","#N/A",IFERROR(VLOOKUP(Tabla1[[#This Row],[Nombre del Contrato]],Tabla3[],6,FALSE),"#N/A")))</f>
        <v/>
      </c>
      <c r="M921" s="55" t="str">
        <f>IF(Tabla1[[#This Row],[Nombre del Contrato]]="","",IF(VLOOKUP(Tabla1[[#This Row],[Nombre del Contrato]],Tabla3[],19,FALSE)="","#N/A",IFERROR(VLOOKUP(Tabla1[[#This Row],[Nombre del Contrato]],Tabla3[],19,FALSE),"#N/A")))</f>
        <v/>
      </c>
      <c r="N921" s="75"/>
      <c r="O921" s="75"/>
      <c r="P921" s="75"/>
      <c r="Q921" s="75"/>
      <c r="R921" s="75"/>
      <c r="S921" s="75"/>
      <c r="T921" s="75"/>
      <c r="U921" s="75"/>
      <c r="V921" s="75"/>
      <c r="W921" s="75"/>
      <c r="X921" s="75"/>
      <c r="Y921" s="75"/>
      <c r="Z921" s="75"/>
      <c r="AA921" s="75"/>
      <c r="AB921" s="75"/>
      <c r="AC921" s="75"/>
      <c r="AD921" s="75" t="str">
        <f>IF(SUM(Tabla1[[#This Row],[Primera Infancia]:[Adulto Mayor]])=0,"",SUM(Tabla1[[#This Row],[Primera Infancia]:[Adulto Mayor]]))</f>
        <v/>
      </c>
      <c r="AE921" s="75"/>
      <c r="AF921" s="75"/>
      <c r="AG921" s="10"/>
      <c r="AH921" s="10"/>
      <c r="AI921" s="88"/>
      <c r="AJ921" s="88"/>
      <c r="AK921" s="88"/>
      <c r="AL921" s="88"/>
      <c r="AM921" s="88"/>
      <c r="AN921" s="75"/>
      <c r="AO921" s="89"/>
      <c r="AP921" s="93"/>
      <c r="AQ921" s="84"/>
    </row>
    <row r="922" spans="2:43" ht="39.950000000000003" customHeight="1" thickTop="1" thickBot="1" x14ac:dyDescent="0.3">
      <c r="B922" s="78"/>
      <c r="C922" s="75"/>
      <c r="D922" s="75"/>
      <c r="E922" s="75"/>
      <c r="F922" s="10" t="str">
        <f>IF(Tabla1[[#This Row],[Nombre del Contrato]]="","",IF(VLOOKUP(Tabla1[[#This Row],[Nombre del Contrato]],Tabla3[],31,FALSE)="","#N/A",IFERROR(VLOOKUP(Tabla1[[#This Row],[Nombre del Contrato]],Tabla3[],31,FALSE),"#N/A")))</f>
        <v/>
      </c>
      <c r="G922" s="10" t="str">
        <f>IF(Tabla1[[#This Row],[Nombre del Contrato]]="","",IF(VLOOKUP(Tabla1[[#This Row],[Nombre del Contrato]],Tabla3[],20,FALSE)="","#N/A",IFERROR(VLOOKUP(Tabla1[[#This Row],[Nombre del Contrato]],Tabla3[],20,FALSE),"#N/A")))</f>
        <v/>
      </c>
      <c r="H922" s="47" t="str">
        <f>IF(Tabla1[[#This Row],[Nombre del Contrato]]="","",IF(VLOOKUP(Tabla1[[#This Row],[Nombre del Contrato]],Tabla3[],22,FALSE)="","#N/A",IFERROR(VLOOKUP(Tabla1[[#This Row],[Nombre del Contrato]],Tabla3[],22,FALSE),"#N/A")))</f>
        <v/>
      </c>
      <c r="I922" s="81"/>
      <c r="J922" s="81"/>
      <c r="K922" s="75"/>
      <c r="L922" s="10" t="str">
        <f>IF(Tabla1[[#This Row],[Nombre del Contrato]]="","",IF(VLOOKUP(Tabla1[[#This Row],[Nombre del Contrato]],Tabla3[],6,FALSE)="","#N/A",IFERROR(VLOOKUP(Tabla1[[#This Row],[Nombre del Contrato]],Tabla3[],6,FALSE),"#N/A")))</f>
        <v/>
      </c>
      <c r="M922" s="55" t="str">
        <f>IF(Tabla1[[#This Row],[Nombre del Contrato]]="","",IF(VLOOKUP(Tabla1[[#This Row],[Nombre del Contrato]],Tabla3[],19,FALSE)="","#N/A",IFERROR(VLOOKUP(Tabla1[[#This Row],[Nombre del Contrato]],Tabla3[],19,FALSE),"#N/A")))</f>
        <v/>
      </c>
      <c r="N922" s="75"/>
      <c r="O922" s="75"/>
      <c r="P922" s="75"/>
      <c r="Q922" s="75"/>
      <c r="R922" s="75"/>
      <c r="S922" s="75"/>
      <c r="T922" s="75"/>
      <c r="U922" s="75"/>
      <c r="V922" s="75"/>
      <c r="W922" s="75"/>
      <c r="X922" s="75"/>
      <c r="Y922" s="75"/>
      <c r="Z922" s="75"/>
      <c r="AA922" s="75"/>
      <c r="AB922" s="75"/>
      <c r="AC922" s="75"/>
      <c r="AD922" s="75" t="str">
        <f>IF(SUM(Tabla1[[#This Row],[Primera Infancia]:[Adulto Mayor]])=0,"",SUM(Tabla1[[#This Row],[Primera Infancia]:[Adulto Mayor]]))</f>
        <v/>
      </c>
      <c r="AE922" s="75"/>
      <c r="AF922" s="75"/>
      <c r="AG922" s="10"/>
      <c r="AH922" s="10"/>
      <c r="AI922" s="88"/>
      <c r="AJ922" s="88"/>
      <c r="AK922" s="88"/>
      <c r="AL922" s="88"/>
      <c r="AM922" s="88"/>
      <c r="AN922" s="75"/>
      <c r="AO922" s="89"/>
      <c r="AP922" s="93"/>
      <c r="AQ922" s="84"/>
    </row>
    <row r="923" spans="2:43" ht="39.950000000000003" customHeight="1" thickTop="1" thickBot="1" x14ac:dyDescent="0.3">
      <c r="B923" s="78"/>
      <c r="C923" s="75"/>
      <c r="D923" s="75"/>
      <c r="E923" s="75"/>
      <c r="F923" s="10" t="str">
        <f>IF(Tabla1[[#This Row],[Nombre del Contrato]]="","",IF(VLOOKUP(Tabla1[[#This Row],[Nombre del Contrato]],Tabla3[],31,FALSE)="","#N/A",IFERROR(VLOOKUP(Tabla1[[#This Row],[Nombre del Contrato]],Tabla3[],31,FALSE),"#N/A")))</f>
        <v/>
      </c>
      <c r="G923" s="10" t="str">
        <f>IF(Tabla1[[#This Row],[Nombre del Contrato]]="","",IF(VLOOKUP(Tabla1[[#This Row],[Nombre del Contrato]],Tabla3[],20,FALSE)="","#N/A",IFERROR(VLOOKUP(Tabla1[[#This Row],[Nombre del Contrato]],Tabla3[],20,FALSE),"#N/A")))</f>
        <v/>
      </c>
      <c r="H923" s="47" t="str">
        <f>IF(Tabla1[[#This Row],[Nombre del Contrato]]="","",IF(VLOOKUP(Tabla1[[#This Row],[Nombre del Contrato]],Tabla3[],22,FALSE)="","#N/A",IFERROR(VLOOKUP(Tabla1[[#This Row],[Nombre del Contrato]],Tabla3[],22,FALSE),"#N/A")))</f>
        <v/>
      </c>
      <c r="I923" s="81"/>
      <c r="J923" s="81"/>
      <c r="K923" s="75"/>
      <c r="L923" s="10" t="str">
        <f>IF(Tabla1[[#This Row],[Nombre del Contrato]]="","",IF(VLOOKUP(Tabla1[[#This Row],[Nombre del Contrato]],Tabla3[],6,FALSE)="","#N/A",IFERROR(VLOOKUP(Tabla1[[#This Row],[Nombre del Contrato]],Tabla3[],6,FALSE),"#N/A")))</f>
        <v/>
      </c>
      <c r="M923" s="55" t="str">
        <f>IF(Tabla1[[#This Row],[Nombre del Contrato]]="","",IF(VLOOKUP(Tabla1[[#This Row],[Nombre del Contrato]],Tabla3[],19,FALSE)="","#N/A",IFERROR(VLOOKUP(Tabla1[[#This Row],[Nombre del Contrato]],Tabla3[],19,FALSE),"#N/A")))</f>
        <v/>
      </c>
      <c r="N923" s="75"/>
      <c r="O923" s="75"/>
      <c r="P923" s="75"/>
      <c r="Q923" s="75"/>
      <c r="R923" s="75"/>
      <c r="S923" s="75"/>
      <c r="T923" s="75"/>
      <c r="U923" s="75"/>
      <c r="V923" s="75"/>
      <c r="W923" s="75"/>
      <c r="X923" s="75"/>
      <c r="Y923" s="75"/>
      <c r="Z923" s="75"/>
      <c r="AA923" s="75"/>
      <c r="AB923" s="75"/>
      <c r="AC923" s="75"/>
      <c r="AD923" s="75" t="str">
        <f>IF(SUM(Tabla1[[#This Row],[Primera Infancia]:[Adulto Mayor]])=0,"",SUM(Tabla1[[#This Row],[Primera Infancia]:[Adulto Mayor]]))</f>
        <v/>
      </c>
      <c r="AE923" s="75"/>
      <c r="AF923" s="75"/>
      <c r="AG923" s="10"/>
      <c r="AH923" s="10"/>
      <c r="AI923" s="88"/>
      <c r="AJ923" s="88"/>
      <c r="AK923" s="88"/>
      <c r="AL923" s="88"/>
      <c r="AM923" s="88"/>
      <c r="AN923" s="75"/>
      <c r="AO923" s="89"/>
      <c r="AP923" s="93"/>
      <c r="AQ923" s="84"/>
    </row>
    <row r="924" spans="2:43" ht="39.950000000000003" customHeight="1" thickTop="1" thickBot="1" x14ac:dyDescent="0.3">
      <c r="B924" s="78"/>
      <c r="C924" s="75"/>
      <c r="D924" s="75"/>
      <c r="E924" s="75"/>
      <c r="F924" s="10" t="str">
        <f>IF(Tabla1[[#This Row],[Nombre del Contrato]]="","",IF(VLOOKUP(Tabla1[[#This Row],[Nombre del Contrato]],Tabla3[],31,FALSE)="","#N/A",IFERROR(VLOOKUP(Tabla1[[#This Row],[Nombre del Contrato]],Tabla3[],31,FALSE),"#N/A")))</f>
        <v/>
      </c>
      <c r="G924" s="10" t="str">
        <f>IF(Tabla1[[#This Row],[Nombre del Contrato]]="","",IF(VLOOKUP(Tabla1[[#This Row],[Nombre del Contrato]],Tabla3[],20,FALSE)="","#N/A",IFERROR(VLOOKUP(Tabla1[[#This Row],[Nombre del Contrato]],Tabla3[],20,FALSE),"#N/A")))</f>
        <v/>
      </c>
      <c r="H924" s="47" t="str">
        <f>IF(Tabla1[[#This Row],[Nombre del Contrato]]="","",IF(VLOOKUP(Tabla1[[#This Row],[Nombre del Contrato]],Tabla3[],22,FALSE)="","#N/A",IFERROR(VLOOKUP(Tabla1[[#This Row],[Nombre del Contrato]],Tabla3[],22,FALSE),"#N/A")))</f>
        <v/>
      </c>
      <c r="I924" s="81"/>
      <c r="J924" s="81"/>
      <c r="K924" s="75"/>
      <c r="L924" s="10" t="str">
        <f>IF(Tabla1[[#This Row],[Nombre del Contrato]]="","",IF(VLOOKUP(Tabla1[[#This Row],[Nombre del Contrato]],Tabla3[],6,FALSE)="","#N/A",IFERROR(VLOOKUP(Tabla1[[#This Row],[Nombre del Contrato]],Tabla3[],6,FALSE),"#N/A")))</f>
        <v/>
      </c>
      <c r="M924" s="55" t="str">
        <f>IF(Tabla1[[#This Row],[Nombre del Contrato]]="","",IF(VLOOKUP(Tabla1[[#This Row],[Nombre del Contrato]],Tabla3[],19,FALSE)="","#N/A",IFERROR(VLOOKUP(Tabla1[[#This Row],[Nombre del Contrato]],Tabla3[],19,FALSE),"#N/A")))</f>
        <v/>
      </c>
      <c r="N924" s="75"/>
      <c r="O924" s="75"/>
      <c r="P924" s="75"/>
      <c r="Q924" s="75"/>
      <c r="R924" s="75"/>
      <c r="S924" s="75"/>
      <c r="T924" s="75"/>
      <c r="U924" s="75"/>
      <c r="V924" s="75"/>
      <c r="W924" s="75"/>
      <c r="X924" s="75"/>
      <c r="Y924" s="75"/>
      <c r="Z924" s="75"/>
      <c r="AA924" s="75"/>
      <c r="AB924" s="75"/>
      <c r="AC924" s="75"/>
      <c r="AD924" s="75" t="str">
        <f>IF(SUM(Tabla1[[#This Row],[Primera Infancia]:[Adulto Mayor]])=0,"",SUM(Tabla1[[#This Row],[Primera Infancia]:[Adulto Mayor]]))</f>
        <v/>
      </c>
      <c r="AE924" s="75"/>
      <c r="AF924" s="75"/>
      <c r="AG924" s="10"/>
      <c r="AH924" s="10"/>
      <c r="AI924" s="88"/>
      <c r="AJ924" s="88"/>
      <c r="AK924" s="88"/>
      <c r="AL924" s="88"/>
      <c r="AM924" s="88"/>
      <c r="AN924" s="75"/>
      <c r="AO924" s="89"/>
      <c r="AP924" s="93"/>
      <c r="AQ924" s="84"/>
    </row>
    <row r="925" spans="2:43" ht="39.950000000000003" customHeight="1" thickTop="1" thickBot="1" x14ac:dyDescent="0.3">
      <c r="B925" s="78"/>
      <c r="C925" s="75"/>
      <c r="D925" s="75"/>
      <c r="E925" s="75"/>
      <c r="F925" s="10" t="str">
        <f>IF(Tabla1[[#This Row],[Nombre del Contrato]]="","",IF(VLOOKUP(Tabla1[[#This Row],[Nombre del Contrato]],Tabla3[],31,FALSE)="","#N/A",IFERROR(VLOOKUP(Tabla1[[#This Row],[Nombre del Contrato]],Tabla3[],31,FALSE),"#N/A")))</f>
        <v/>
      </c>
      <c r="G925" s="10" t="str">
        <f>IF(Tabla1[[#This Row],[Nombre del Contrato]]="","",IF(VLOOKUP(Tabla1[[#This Row],[Nombre del Contrato]],Tabla3[],20,FALSE)="","#N/A",IFERROR(VLOOKUP(Tabla1[[#This Row],[Nombre del Contrato]],Tabla3[],20,FALSE),"#N/A")))</f>
        <v/>
      </c>
      <c r="H925" s="47" t="str">
        <f>IF(Tabla1[[#This Row],[Nombre del Contrato]]="","",IF(VLOOKUP(Tabla1[[#This Row],[Nombre del Contrato]],Tabla3[],22,FALSE)="","#N/A",IFERROR(VLOOKUP(Tabla1[[#This Row],[Nombre del Contrato]],Tabla3[],22,FALSE),"#N/A")))</f>
        <v/>
      </c>
      <c r="I925" s="81"/>
      <c r="J925" s="81"/>
      <c r="K925" s="75"/>
      <c r="L925" s="10" t="str">
        <f>IF(Tabla1[[#This Row],[Nombre del Contrato]]="","",IF(VLOOKUP(Tabla1[[#This Row],[Nombre del Contrato]],Tabla3[],6,FALSE)="","#N/A",IFERROR(VLOOKUP(Tabla1[[#This Row],[Nombre del Contrato]],Tabla3[],6,FALSE),"#N/A")))</f>
        <v/>
      </c>
      <c r="M925" s="55" t="str">
        <f>IF(Tabla1[[#This Row],[Nombre del Contrato]]="","",IF(VLOOKUP(Tabla1[[#This Row],[Nombre del Contrato]],Tabla3[],19,FALSE)="","#N/A",IFERROR(VLOOKUP(Tabla1[[#This Row],[Nombre del Contrato]],Tabla3[],19,FALSE),"#N/A")))</f>
        <v/>
      </c>
      <c r="N925" s="75"/>
      <c r="O925" s="75"/>
      <c r="P925" s="75"/>
      <c r="Q925" s="75"/>
      <c r="R925" s="75"/>
      <c r="S925" s="75"/>
      <c r="T925" s="75"/>
      <c r="U925" s="75"/>
      <c r="V925" s="75"/>
      <c r="W925" s="75"/>
      <c r="X925" s="75"/>
      <c r="Y925" s="75"/>
      <c r="Z925" s="75"/>
      <c r="AA925" s="75"/>
      <c r="AB925" s="75"/>
      <c r="AC925" s="75"/>
      <c r="AD925" s="75" t="str">
        <f>IF(SUM(Tabla1[[#This Row],[Primera Infancia]:[Adulto Mayor]])=0,"",SUM(Tabla1[[#This Row],[Primera Infancia]:[Adulto Mayor]]))</f>
        <v/>
      </c>
      <c r="AE925" s="75"/>
      <c r="AF925" s="75"/>
      <c r="AG925" s="10"/>
      <c r="AH925" s="10"/>
      <c r="AI925" s="88"/>
      <c r="AJ925" s="88"/>
      <c r="AK925" s="88"/>
      <c r="AL925" s="88"/>
      <c r="AM925" s="88"/>
      <c r="AN925" s="75"/>
      <c r="AO925" s="89"/>
      <c r="AP925" s="93"/>
      <c r="AQ925" s="84"/>
    </row>
    <row r="926" spans="2:43" ht="39.950000000000003" customHeight="1" thickTop="1" thickBot="1" x14ac:dyDescent="0.3">
      <c r="B926" s="78"/>
      <c r="C926" s="75"/>
      <c r="D926" s="75"/>
      <c r="E926" s="75"/>
      <c r="F926" s="10" t="str">
        <f>IF(Tabla1[[#This Row],[Nombre del Contrato]]="","",IF(VLOOKUP(Tabla1[[#This Row],[Nombre del Contrato]],Tabla3[],31,FALSE)="","#N/A",IFERROR(VLOOKUP(Tabla1[[#This Row],[Nombre del Contrato]],Tabla3[],31,FALSE),"#N/A")))</f>
        <v/>
      </c>
      <c r="G926" s="10" t="str">
        <f>IF(Tabla1[[#This Row],[Nombre del Contrato]]="","",IF(VLOOKUP(Tabla1[[#This Row],[Nombre del Contrato]],Tabla3[],20,FALSE)="","#N/A",IFERROR(VLOOKUP(Tabla1[[#This Row],[Nombre del Contrato]],Tabla3[],20,FALSE),"#N/A")))</f>
        <v/>
      </c>
      <c r="H926" s="47" t="str">
        <f>IF(Tabla1[[#This Row],[Nombre del Contrato]]="","",IF(VLOOKUP(Tabla1[[#This Row],[Nombre del Contrato]],Tabla3[],22,FALSE)="","#N/A",IFERROR(VLOOKUP(Tabla1[[#This Row],[Nombre del Contrato]],Tabla3[],22,FALSE),"#N/A")))</f>
        <v/>
      </c>
      <c r="I926" s="81"/>
      <c r="J926" s="81"/>
      <c r="K926" s="75"/>
      <c r="L926" s="10" t="str">
        <f>IF(Tabla1[[#This Row],[Nombre del Contrato]]="","",IF(VLOOKUP(Tabla1[[#This Row],[Nombre del Contrato]],Tabla3[],6,FALSE)="","#N/A",IFERROR(VLOOKUP(Tabla1[[#This Row],[Nombre del Contrato]],Tabla3[],6,FALSE),"#N/A")))</f>
        <v/>
      </c>
      <c r="M926" s="55" t="str">
        <f>IF(Tabla1[[#This Row],[Nombre del Contrato]]="","",IF(VLOOKUP(Tabla1[[#This Row],[Nombre del Contrato]],Tabla3[],19,FALSE)="","#N/A",IFERROR(VLOOKUP(Tabla1[[#This Row],[Nombre del Contrato]],Tabla3[],19,FALSE),"#N/A")))</f>
        <v/>
      </c>
      <c r="N926" s="75"/>
      <c r="O926" s="75"/>
      <c r="P926" s="75"/>
      <c r="Q926" s="75"/>
      <c r="R926" s="75"/>
      <c r="S926" s="75"/>
      <c r="T926" s="75"/>
      <c r="U926" s="75"/>
      <c r="V926" s="75"/>
      <c r="W926" s="75"/>
      <c r="X926" s="75"/>
      <c r="Y926" s="75"/>
      <c r="Z926" s="75"/>
      <c r="AA926" s="75"/>
      <c r="AB926" s="75"/>
      <c r="AC926" s="75"/>
      <c r="AD926" s="75" t="str">
        <f>IF(SUM(Tabla1[[#This Row],[Primera Infancia]:[Adulto Mayor]])=0,"",SUM(Tabla1[[#This Row],[Primera Infancia]:[Adulto Mayor]]))</f>
        <v/>
      </c>
      <c r="AE926" s="75"/>
      <c r="AF926" s="75"/>
      <c r="AG926" s="10"/>
      <c r="AH926" s="10"/>
      <c r="AI926" s="88"/>
      <c r="AJ926" s="88"/>
      <c r="AK926" s="88"/>
      <c r="AL926" s="88"/>
      <c r="AM926" s="88"/>
      <c r="AN926" s="75"/>
      <c r="AO926" s="89"/>
      <c r="AP926" s="93"/>
      <c r="AQ926" s="84"/>
    </row>
    <row r="927" spans="2:43" ht="39.950000000000003" customHeight="1" thickTop="1" thickBot="1" x14ac:dyDescent="0.3">
      <c r="B927" s="78"/>
      <c r="C927" s="75"/>
      <c r="D927" s="75"/>
      <c r="E927" s="75"/>
      <c r="F927" s="10" t="str">
        <f>IF(Tabla1[[#This Row],[Nombre del Contrato]]="","",IF(VLOOKUP(Tabla1[[#This Row],[Nombre del Contrato]],Tabla3[],31,FALSE)="","#N/A",IFERROR(VLOOKUP(Tabla1[[#This Row],[Nombre del Contrato]],Tabla3[],31,FALSE),"#N/A")))</f>
        <v/>
      </c>
      <c r="G927" s="10" t="str">
        <f>IF(Tabla1[[#This Row],[Nombre del Contrato]]="","",IF(VLOOKUP(Tabla1[[#This Row],[Nombre del Contrato]],Tabla3[],20,FALSE)="","#N/A",IFERROR(VLOOKUP(Tabla1[[#This Row],[Nombre del Contrato]],Tabla3[],20,FALSE),"#N/A")))</f>
        <v/>
      </c>
      <c r="H927" s="47" t="str">
        <f>IF(Tabla1[[#This Row],[Nombre del Contrato]]="","",IF(VLOOKUP(Tabla1[[#This Row],[Nombre del Contrato]],Tabla3[],22,FALSE)="","#N/A",IFERROR(VLOOKUP(Tabla1[[#This Row],[Nombre del Contrato]],Tabla3[],22,FALSE),"#N/A")))</f>
        <v/>
      </c>
      <c r="I927" s="81"/>
      <c r="J927" s="81"/>
      <c r="K927" s="75"/>
      <c r="L927" s="10" t="str">
        <f>IF(Tabla1[[#This Row],[Nombre del Contrato]]="","",IF(VLOOKUP(Tabla1[[#This Row],[Nombre del Contrato]],Tabla3[],6,FALSE)="","#N/A",IFERROR(VLOOKUP(Tabla1[[#This Row],[Nombre del Contrato]],Tabla3[],6,FALSE),"#N/A")))</f>
        <v/>
      </c>
      <c r="M927" s="55" t="str">
        <f>IF(Tabla1[[#This Row],[Nombre del Contrato]]="","",IF(VLOOKUP(Tabla1[[#This Row],[Nombre del Contrato]],Tabla3[],19,FALSE)="","#N/A",IFERROR(VLOOKUP(Tabla1[[#This Row],[Nombre del Contrato]],Tabla3[],19,FALSE),"#N/A")))</f>
        <v/>
      </c>
      <c r="N927" s="75"/>
      <c r="O927" s="75"/>
      <c r="P927" s="75"/>
      <c r="Q927" s="75"/>
      <c r="R927" s="75"/>
      <c r="S927" s="75"/>
      <c r="T927" s="75"/>
      <c r="U927" s="75"/>
      <c r="V927" s="75"/>
      <c r="W927" s="75"/>
      <c r="X927" s="75"/>
      <c r="Y927" s="75"/>
      <c r="Z927" s="75"/>
      <c r="AA927" s="75"/>
      <c r="AB927" s="75"/>
      <c r="AC927" s="75"/>
      <c r="AD927" s="75" t="str">
        <f>IF(SUM(Tabla1[[#This Row],[Primera Infancia]:[Adulto Mayor]])=0,"",SUM(Tabla1[[#This Row],[Primera Infancia]:[Adulto Mayor]]))</f>
        <v/>
      </c>
      <c r="AE927" s="75"/>
      <c r="AF927" s="75"/>
      <c r="AG927" s="10"/>
      <c r="AH927" s="10"/>
      <c r="AI927" s="88"/>
      <c r="AJ927" s="88"/>
      <c r="AK927" s="88"/>
      <c r="AL927" s="88"/>
      <c r="AM927" s="88"/>
      <c r="AN927" s="75"/>
      <c r="AO927" s="89"/>
      <c r="AP927" s="93"/>
      <c r="AQ927" s="84"/>
    </row>
    <row r="928" spans="2:43" ht="39.950000000000003" customHeight="1" thickTop="1" thickBot="1" x14ac:dyDescent="0.3">
      <c r="B928" s="78"/>
      <c r="C928" s="75"/>
      <c r="D928" s="75"/>
      <c r="E928" s="75"/>
      <c r="F928" s="10" t="str">
        <f>IF(Tabla1[[#This Row],[Nombre del Contrato]]="","",IF(VLOOKUP(Tabla1[[#This Row],[Nombre del Contrato]],Tabla3[],31,FALSE)="","#N/A",IFERROR(VLOOKUP(Tabla1[[#This Row],[Nombre del Contrato]],Tabla3[],31,FALSE),"#N/A")))</f>
        <v/>
      </c>
      <c r="G928" s="10" t="str">
        <f>IF(Tabla1[[#This Row],[Nombre del Contrato]]="","",IF(VLOOKUP(Tabla1[[#This Row],[Nombre del Contrato]],Tabla3[],20,FALSE)="","#N/A",IFERROR(VLOOKUP(Tabla1[[#This Row],[Nombre del Contrato]],Tabla3[],20,FALSE),"#N/A")))</f>
        <v/>
      </c>
      <c r="H928" s="47" t="str">
        <f>IF(Tabla1[[#This Row],[Nombre del Contrato]]="","",IF(VLOOKUP(Tabla1[[#This Row],[Nombre del Contrato]],Tabla3[],22,FALSE)="","#N/A",IFERROR(VLOOKUP(Tabla1[[#This Row],[Nombre del Contrato]],Tabla3[],22,FALSE),"#N/A")))</f>
        <v/>
      </c>
      <c r="I928" s="81"/>
      <c r="J928" s="81"/>
      <c r="K928" s="75"/>
      <c r="L928" s="10" t="str">
        <f>IF(Tabla1[[#This Row],[Nombre del Contrato]]="","",IF(VLOOKUP(Tabla1[[#This Row],[Nombre del Contrato]],Tabla3[],6,FALSE)="","#N/A",IFERROR(VLOOKUP(Tabla1[[#This Row],[Nombre del Contrato]],Tabla3[],6,FALSE),"#N/A")))</f>
        <v/>
      </c>
      <c r="M928" s="55" t="str">
        <f>IF(Tabla1[[#This Row],[Nombre del Contrato]]="","",IF(VLOOKUP(Tabla1[[#This Row],[Nombre del Contrato]],Tabla3[],19,FALSE)="","#N/A",IFERROR(VLOOKUP(Tabla1[[#This Row],[Nombre del Contrato]],Tabla3[],19,FALSE),"#N/A")))</f>
        <v/>
      </c>
      <c r="N928" s="75"/>
      <c r="O928" s="75"/>
      <c r="P928" s="75"/>
      <c r="Q928" s="75"/>
      <c r="R928" s="75"/>
      <c r="S928" s="75"/>
      <c r="T928" s="75"/>
      <c r="U928" s="75"/>
      <c r="V928" s="75"/>
      <c r="W928" s="75"/>
      <c r="X928" s="75"/>
      <c r="Y928" s="75"/>
      <c r="Z928" s="75"/>
      <c r="AA928" s="75"/>
      <c r="AB928" s="75"/>
      <c r="AC928" s="75"/>
      <c r="AD928" s="75" t="str">
        <f>IF(SUM(Tabla1[[#This Row],[Primera Infancia]:[Adulto Mayor]])=0,"",SUM(Tabla1[[#This Row],[Primera Infancia]:[Adulto Mayor]]))</f>
        <v/>
      </c>
      <c r="AE928" s="75"/>
      <c r="AF928" s="75"/>
      <c r="AG928" s="10"/>
      <c r="AH928" s="10"/>
      <c r="AI928" s="88"/>
      <c r="AJ928" s="88"/>
      <c r="AK928" s="88"/>
      <c r="AL928" s="88"/>
      <c r="AM928" s="88"/>
      <c r="AN928" s="75"/>
      <c r="AO928" s="89"/>
      <c r="AP928" s="93"/>
      <c r="AQ928" s="84"/>
    </row>
    <row r="929" spans="2:43" ht="39.950000000000003" customHeight="1" thickTop="1" thickBot="1" x14ac:dyDescent="0.3">
      <c r="B929" s="78"/>
      <c r="C929" s="75"/>
      <c r="D929" s="75"/>
      <c r="E929" s="75"/>
      <c r="F929" s="10" t="str">
        <f>IF(Tabla1[[#This Row],[Nombre del Contrato]]="","",IF(VLOOKUP(Tabla1[[#This Row],[Nombre del Contrato]],Tabla3[],31,FALSE)="","#N/A",IFERROR(VLOOKUP(Tabla1[[#This Row],[Nombre del Contrato]],Tabla3[],31,FALSE),"#N/A")))</f>
        <v/>
      </c>
      <c r="G929" s="10" t="str">
        <f>IF(Tabla1[[#This Row],[Nombre del Contrato]]="","",IF(VLOOKUP(Tabla1[[#This Row],[Nombre del Contrato]],Tabla3[],20,FALSE)="","#N/A",IFERROR(VLOOKUP(Tabla1[[#This Row],[Nombre del Contrato]],Tabla3[],20,FALSE),"#N/A")))</f>
        <v/>
      </c>
      <c r="H929" s="47" t="str">
        <f>IF(Tabla1[[#This Row],[Nombre del Contrato]]="","",IF(VLOOKUP(Tabla1[[#This Row],[Nombre del Contrato]],Tabla3[],22,FALSE)="","#N/A",IFERROR(VLOOKUP(Tabla1[[#This Row],[Nombre del Contrato]],Tabla3[],22,FALSE),"#N/A")))</f>
        <v/>
      </c>
      <c r="I929" s="81"/>
      <c r="J929" s="81"/>
      <c r="K929" s="75"/>
      <c r="L929" s="10" t="str">
        <f>IF(Tabla1[[#This Row],[Nombre del Contrato]]="","",IF(VLOOKUP(Tabla1[[#This Row],[Nombre del Contrato]],Tabla3[],6,FALSE)="","#N/A",IFERROR(VLOOKUP(Tabla1[[#This Row],[Nombre del Contrato]],Tabla3[],6,FALSE),"#N/A")))</f>
        <v/>
      </c>
      <c r="M929" s="55" t="str">
        <f>IF(Tabla1[[#This Row],[Nombre del Contrato]]="","",IF(VLOOKUP(Tabla1[[#This Row],[Nombre del Contrato]],Tabla3[],19,FALSE)="","#N/A",IFERROR(VLOOKUP(Tabla1[[#This Row],[Nombre del Contrato]],Tabla3[],19,FALSE),"#N/A")))</f>
        <v/>
      </c>
      <c r="N929" s="75"/>
      <c r="O929" s="75"/>
      <c r="P929" s="75"/>
      <c r="Q929" s="75"/>
      <c r="R929" s="75"/>
      <c r="S929" s="75"/>
      <c r="T929" s="75"/>
      <c r="U929" s="75"/>
      <c r="V929" s="75"/>
      <c r="W929" s="75"/>
      <c r="X929" s="75"/>
      <c r="Y929" s="75"/>
      <c r="Z929" s="75"/>
      <c r="AA929" s="75"/>
      <c r="AB929" s="75"/>
      <c r="AC929" s="75"/>
      <c r="AD929" s="75" t="str">
        <f>IF(SUM(Tabla1[[#This Row],[Primera Infancia]:[Adulto Mayor]])=0,"",SUM(Tabla1[[#This Row],[Primera Infancia]:[Adulto Mayor]]))</f>
        <v/>
      </c>
      <c r="AE929" s="75"/>
      <c r="AF929" s="75"/>
      <c r="AG929" s="10"/>
      <c r="AH929" s="10"/>
      <c r="AI929" s="88"/>
      <c r="AJ929" s="88"/>
      <c r="AK929" s="88"/>
      <c r="AL929" s="88"/>
      <c r="AM929" s="88"/>
      <c r="AN929" s="75"/>
      <c r="AO929" s="89"/>
      <c r="AP929" s="93"/>
      <c r="AQ929" s="84"/>
    </row>
    <row r="930" spans="2:43" ht="39.950000000000003" customHeight="1" thickTop="1" thickBot="1" x14ac:dyDescent="0.3">
      <c r="B930" s="78"/>
      <c r="C930" s="75"/>
      <c r="D930" s="75"/>
      <c r="E930" s="75"/>
      <c r="F930" s="10" t="str">
        <f>IF(Tabla1[[#This Row],[Nombre del Contrato]]="","",IF(VLOOKUP(Tabla1[[#This Row],[Nombre del Contrato]],Tabla3[],31,FALSE)="","#N/A",IFERROR(VLOOKUP(Tabla1[[#This Row],[Nombre del Contrato]],Tabla3[],31,FALSE),"#N/A")))</f>
        <v/>
      </c>
      <c r="G930" s="10" t="str">
        <f>IF(Tabla1[[#This Row],[Nombre del Contrato]]="","",IF(VLOOKUP(Tabla1[[#This Row],[Nombre del Contrato]],Tabla3[],20,FALSE)="","#N/A",IFERROR(VLOOKUP(Tabla1[[#This Row],[Nombre del Contrato]],Tabla3[],20,FALSE),"#N/A")))</f>
        <v/>
      </c>
      <c r="H930" s="47" t="str">
        <f>IF(Tabla1[[#This Row],[Nombre del Contrato]]="","",IF(VLOOKUP(Tabla1[[#This Row],[Nombre del Contrato]],Tabla3[],22,FALSE)="","#N/A",IFERROR(VLOOKUP(Tabla1[[#This Row],[Nombre del Contrato]],Tabla3[],22,FALSE),"#N/A")))</f>
        <v/>
      </c>
      <c r="I930" s="81"/>
      <c r="J930" s="81"/>
      <c r="K930" s="75"/>
      <c r="L930" s="10" t="str">
        <f>IF(Tabla1[[#This Row],[Nombre del Contrato]]="","",IF(VLOOKUP(Tabla1[[#This Row],[Nombre del Contrato]],Tabla3[],6,FALSE)="","#N/A",IFERROR(VLOOKUP(Tabla1[[#This Row],[Nombre del Contrato]],Tabla3[],6,FALSE),"#N/A")))</f>
        <v/>
      </c>
      <c r="M930" s="55" t="str">
        <f>IF(Tabla1[[#This Row],[Nombre del Contrato]]="","",IF(VLOOKUP(Tabla1[[#This Row],[Nombre del Contrato]],Tabla3[],19,FALSE)="","#N/A",IFERROR(VLOOKUP(Tabla1[[#This Row],[Nombre del Contrato]],Tabla3[],19,FALSE),"#N/A")))</f>
        <v/>
      </c>
      <c r="N930" s="75"/>
      <c r="O930" s="75"/>
      <c r="P930" s="75"/>
      <c r="Q930" s="75"/>
      <c r="R930" s="75"/>
      <c r="S930" s="75"/>
      <c r="T930" s="75"/>
      <c r="U930" s="75"/>
      <c r="V930" s="75"/>
      <c r="W930" s="75"/>
      <c r="X930" s="75"/>
      <c r="Y930" s="75"/>
      <c r="Z930" s="75"/>
      <c r="AA930" s="75"/>
      <c r="AB930" s="75"/>
      <c r="AC930" s="75"/>
      <c r="AD930" s="75" t="str">
        <f>IF(SUM(Tabla1[[#This Row],[Primera Infancia]:[Adulto Mayor]])=0,"",SUM(Tabla1[[#This Row],[Primera Infancia]:[Adulto Mayor]]))</f>
        <v/>
      </c>
      <c r="AE930" s="75"/>
      <c r="AF930" s="75"/>
      <c r="AG930" s="10"/>
      <c r="AH930" s="10"/>
      <c r="AI930" s="88"/>
      <c r="AJ930" s="88"/>
      <c r="AK930" s="88"/>
      <c r="AL930" s="88"/>
      <c r="AM930" s="88"/>
      <c r="AN930" s="75"/>
      <c r="AO930" s="89"/>
      <c r="AP930" s="93"/>
      <c r="AQ930" s="84"/>
    </row>
    <row r="931" spans="2:43" ht="39.950000000000003" customHeight="1" thickTop="1" thickBot="1" x14ac:dyDescent="0.3">
      <c r="B931" s="78"/>
      <c r="C931" s="75"/>
      <c r="D931" s="75"/>
      <c r="E931" s="75"/>
      <c r="F931" s="10" t="str">
        <f>IF(Tabla1[[#This Row],[Nombre del Contrato]]="","",IF(VLOOKUP(Tabla1[[#This Row],[Nombre del Contrato]],Tabla3[],31,FALSE)="","#N/A",IFERROR(VLOOKUP(Tabla1[[#This Row],[Nombre del Contrato]],Tabla3[],31,FALSE),"#N/A")))</f>
        <v/>
      </c>
      <c r="G931" s="10" t="str">
        <f>IF(Tabla1[[#This Row],[Nombre del Contrato]]="","",IF(VLOOKUP(Tabla1[[#This Row],[Nombre del Contrato]],Tabla3[],20,FALSE)="","#N/A",IFERROR(VLOOKUP(Tabla1[[#This Row],[Nombre del Contrato]],Tabla3[],20,FALSE),"#N/A")))</f>
        <v/>
      </c>
      <c r="H931" s="47" t="str">
        <f>IF(Tabla1[[#This Row],[Nombre del Contrato]]="","",IF(VLOOKUP(Tabla1[[#This Row],[Nombre del Contrato]],Tabla3[],22,FALSE)="","#N/A",IFERROR(VLOOKUP(Tabla1[[#This Row],[Nombre del Contrato]],Tabla3[],22,FALSE),"#N/A")))</f>
        <v/>
      </c>
      <c r="I931" s="81"/>
      <c r="J931" s="81"/>
      <c r="K931" s="75"/>
      <c r="L931" s="10" t="str">
        <f>IF(Tabla1[[#This Row],[Nombre del Contrato]]="","",IF(VLOOKUP(Tabla1[[#This Row],[Nombre del Contrato]],Tabla3[],6,FALSE)="","#N/A",IFERROR(VLOOKUP(Tabla1[[#This Row],[Nombre del Contrato]],Tabla3[],6,FALSE),"#N/A")))</f>
        <v/>
      </c>
      <c r="M931" s="55" t="str">
        <f>IF(Tabla1[[#This Row],[Nombre del Contrato]]="","",IF(VLOOKUP(Tabla1[[#This Row],[Nombre del Contrato]],Tabla3[],19,FALSE)="","#N/A",IFERROR(VLOOKUP(Tabla1[[#This Row],[Nombre del Contrato]],Tabla3[],19,FALSE),"#N/A")))</f>
        <v/>
      </c>
      <c r="N931" s="75"/>
      <c r="O931" s="75"/>
      <c r="P931" s="75"/>
      <c r="Q931" s="75"/>
      <c r="R931" s="75"/>
      <c r="S931" s="75"/>
      <c r="T931" s="75"/>
      <c r="U931" s="75"/>
      <c r="V931" s="75"/>
      <c r="W931" s="75"/>
      <c r="X931" s="75"/>
      <c r="Y931" s="75"/>
      <c r="Z931" s="75"/>
      <c r="AA931" s="75"/>
      <c r="AB931" s="75"/>
      <c r="AC931" s="75"/>
      <c r="AD931" s="75" t="str">
        <f>IF(SUM(Tabla1[[#This Row],[Primera Infancia]:[Adulto Mayor]])=0,"",SUM(Tabla1[[#This Row],[Primera Infancia]:[Adulto Mayor]]))</f>
        <v/>
      </c>
      <c r="AE931" s="75"/>
      <c r="AF931" s="75"/>
      <c r="AG931" s="10"/>
      <c r="AH931" s="10"/>
      <c r="AI931" s="88"/>
      <c r="AJ931" s="88"/>
      <c r="AK931" s="88"/>
      <c r="AL931" s="88"/>
      <c r="AM931" s="88"/>
      <c r="AN931" s="75"/>
      <c r="AO931" s="89"/>
      <c r="AP931" s="93"/>
      <c r="AQ931" s="84"/>
    </row>
    <row r="932" spans="2:43" ht="39.950000000000003" customHeight="1" thickTop="1" thickBot="1" x14ac:dyDescent="0.3">
      <c r="B932" s="78"/>
      <c r="C932" s="75"/>
      <c r="D932" s="75"/>
      <c r="E932" s="75"/>
      <c r="F932" s="10" t="str">
        <f>IF(Tabla1[[#This Row],[Nombre del Contrato]]="","",IF(VLOOKUP(Tabla1[[#This Row],[Nombre del Contrato]],Tabla3[],31,FALSE)="","#N/A",IFERROR(VLOOKUP(Tabla1[[#This Row],[Nombre del Contrato]],Tabla3[],31,FALSE),"#N/A")))</f>
        <v/>
      </c>
      <c r="G932" s="10" t="str">
        <f>IF(Tabla1[[#This Row],[Nombre del Contrato]]="","",IF(VLOOKUP(Tabla1[[#This Row],[Nombre del Contrato]],Tabla3[],20,FALSE)="","#N/A",IFERROR(VLOOKUP(Tabla1[[#This Row],[Nombre del Contrato]],Tabla3[],20,FALSE),"#N/A")))</f>
        <v/>
      </c>
      <c r="H932" s="47" t="str">
        <f>IF(Tabla1[[#This Row],[Nombre del Contrato]]="","",IF(VLOOKUP(Tabla1[[#This Row],[Nombre del Contrato]],Tabla3[],22,FALSE)="","#N/A",IFERROR(VLOOKUP(Tabla1[[#This Row],[Nombre del Contrato]],Tabla3[],22,FALSE),"#N/A")))</f>
        <v/>
      </c>
      <c r="I932" s="81"/>
      <c r="J932" s="81"/>
      <c r="K932" s="75"/>
      <c r="L932" s="10" t="str">
        <f>IF(Tabla1[[#This Row],[Nombre del Contrato]]="","",IF(VLOOKUP(Tabla1[[#This Row],[Nombre del Contrato]],Tabla3[],6,FALSE)="","#N/A",IFERROR(VLOOKUP(Tabla1[[#This Row],[Nombre del Contrato]],Tabla3[],6,FALSE),"#N/A")))</f>
        <v/>
      </c>
      <c r="M932" s="55" t="str">
        <f>IF(Tabla1[[#This Row],[Nombre del Contrato]]="","",IF(VLOOKUP(Tabla1[[#This Row],[Nombre del Contrato]],Tabla3[],19,FALSE)="","#N/A",IFERROR(VLOOKUP(Tabla1[[#This Row],[Nombre del Contrato]],Tabla3[],19,FALSE),"#N/A")))</f>
        <v/>
      </c>
      <c r="N932" s="75"/>
      <c r="O932" s="75"/>
      <c r="P932" s="75"/>
      <c r="Q932" s="75"/>
      <c r="R932" s="75"/>
      <c r="S932" s="75"/>
      <c r="T932" s="75"/>
      <c r="U932" s="75"/>
      <c r="V932" s="75"/>
      <c r="W932" s="75"/>
      <c r="X932" s="75"/>
      <c r="Y932" s="75"/>
      <c r="Z932" s="75"/>
      <c r="AA932" s="75"/>
      <c r="AB932" s="75"/>
      <c r="AC932" s="75"/>
      <c r="AD932" s="75" t="str">
        <f>IF(SUM(Tabla1[[#This Row],[Primera Infancia]:[Adulto Mayor]])=0,"",SUM(Tabla1[[#This Row],[Primera Infancia]:[Adulto Mayor]]))</f>
        <v/>
      </c>
      <c r="AE932" s="75"/>
      <c r="AF932" s="75"/>
      <c r="AG932" s="10"/>
      <c r="AH932" s="10"/>
      <c r="AI932" s="88"/>
      <c r="AJ932" s="88"/>
      <c r="AK932" s="88"/>
      <c r="AL932" s="88"/>
      <c r="AM932" s="88"/>
      <c r="AN932" s="75"/>
      <c r="AO932" s="89"/>
      <c r="AP932" s="93"/>
      <c r="AQ932" s="84"/>
    </row>
    <row r="933" spans="2:43" ht="39.950000000000003" customHeight="1" thickTop="1" thickBot="1" x14ac:dyDescent="0.3">
      <c r="B933" s="78"/>
      <c r="C933" s="75"/>
      <c r="D933" s="75"/>
      <c r="E933" s="75"/>
      <c r="F933" s="10" t="str">
        <f>IF(Tabla1[[#This Row],[Nombre del Contrato]]="","",IF(VLOOKUP(Tabla1[[#This Row],[Nombre del Contrato]],Tabla3[],31,FALSE)="","#N/A",IFERROR(VLOOKUP(Tabla1[[#This Row],[Nombre del Contrato]],Tabla3[],31,FALSE),"#N/A")))</f>
        <v/>
      </c>
      <c r="G933" s="10" t="str">
        <f>IF(Tabla1[[#This Row],[Nombre del Contrato]]="","",IF(VLOOKUP(Tabla1[[#This Row],[Nombre del Contrato]],Tabla3[],20,FALSE)="","#N/A",IFERROR(VLOOKUP(Tabla1[[#This Row],[Nombre del Contrato]],Tabla3[],20,FALSE),"#N/A")))</f>
        <v/>
      </c>
      <c r="H933" s="47" t="str">
        <f>IF(Tabla1[[#This Row],[Nombre del Contrato]]="","",IF(VLOOKUP(Tabla1[[#This Row],[Nombre del Contrato]],Tabla3[],22,FALSE)="","#N/A",IFERROR(VLOOKUP(Tabla1[[#This Row],[Nombre del Contrato]],Tabla3[],22,FALSE),"#N/A")))</f>
        <v/>
      </c>
      <c r="I933" s="81"/>
      <c r="J933" s="81"/>
      <c r="K933" s="75"/>
      <c r="L933" s="10" t="str">
        <f>IF(Tabla1[[#This Row],[Nombre del Contrato]]="","",IF(VLOOKUP(Tabla1[[#This Row],[Nombre del Contrato]],Tabla3[],6,FALSE)="","#N/A",IFERROR(VLOOKUP(Tabla1[[#This Row],[Nombre del Contrato]],Tabla3[],6,FALSE),"#N/A")))</f>
        <v/>
      </c>
      <c r="M933" s="55" t="str">
        <f>IF(Tabla1[[#This Row],[Nombre del Contrato]]="","",IF(VLOOKUP(Tabla1[[#This Row],[Nombre del Contrato]],Tabla3[],19,FALSE)="","#N/A",IFERROR(VLOOKUP(Tabla1[[#This Row],[Nombre del Contrato]],Tabla3[],19,FALSE),"#N/A")))</f>
        <v/>
      </c>
      <c r="N933" s="75"/>
      <c r="O933" s="75"/>
      <c r="P933" s="75"/>
      <c r="Q933" s="75"/>
      <c r="R933" s="75"/>
      <c r="S933" s="75"/>
      <c r="T933" s="75"/>
      <c r="U933" s="75"/>
      <c r="V933" s="75"/>
      <c r="W933" s="75"/>
      <c r="X933" s="75"/>
      <c r="Y933" s="75"/>
      <c r="Z933" s="75"/>
      <c r="AA933" s="75"/>
      <c r="AB933" s="75"/>
      <c r="AC933" s="75"/>
      <c r="AD933" s="75" t="str">
        <f>IF(SUM(Tabla1[[#This Row],[Primera Infancia]:[Adulto Mayor]])=0,"",SUM(Tabla1[[#This Row],[Primera Infancia]:[Adulto Mayor]]))</f>
        <v/>
      </c>
      <c r="AE933" s="75"/>
      <c r="AF933" s="75"/>
      <c r="AG933" s="10"/>
      <c r="AH933" s="10"/>
      <c r="AI933" s="88"/>
      <c r="AJ933" s="88"/>
      <c r="AK933" s="88"/>
      <c r="AL933" s="88"/>
      <c r="AM933" s="88"/>
      <c r="AN933" s="75"/>
      <c r="AO933" s="89"/>
      <c r="AP933" s="93"/>
      <c r="AQ933" s="84"/>
    </row>
    <row r="934" spans="2:43" ht="39.950000000000003" customHeight="1" thickTop="1" thickBot="1" x14ac:dyDescent="0.3">
      <c r="B934" s="78"/>
      <c r="C934" s="75"/>
      <c r="D934" s="75"/>
      <c r="E934" s="75"/>
      <c r="F934" s="10" t="str">
        <f>IF(Tabla1[[#This Row],[Nombre del Contrato]]="","",IF(VLOOKUP(Tabla1[[#This Row],[Nombre del Contrato]],Tabla3[],31,FALSE)="","#N/A",IFERROR(VLOOKUP(Tabla1[[#This Row],[Nombre del Contrato]],Tabla3[],31,FALSE),"#N/A")))</f>
        <v/>
      </c>
      <c r="G934" s="10" t="str">
        <f>IF(Tabla1[[#This Row],[Nombre del Contrato]]="","",IF(VLOOKUP(Tabla1[[#This Row],[Nombre del Contrato]],Tabla3[],20,FALSE)="","#N/A",IFERROR(VLOOKUP(Tabla1[[#This Row],[Nombre del Contrato]],Tabla3[],20,FALSE),"#N/A")))</f>
        <v/>
      </c>
      <c r="H934" s="47" t="str">
        <f>IF(Tabla1[[#This Row],[Nombre del Contrato]]="","",IF(VLOOKUP(Tabla1[[#This Row],[Nombre del Contrato]],Tabla3[],22,FALSE)="","#N/A",IFERROR(VLOOKUP(Tabla1[[#This Row],[Nombre del Contrato]],Tabla3[],22,FALSE),"#N/A")))</f>
        <v/>
      </c>
      <c r="I934" s="81"/>
      <c r="J934" s="81"/>
      <c r="K934" s="75"/>
      <c r="L934" s="10" t="str">
        <f>IF(Tabla1[[#This Row],[Nombre del Contrato]]="","",IF(VLOOKUP(Tabla1[[#This Row],[Nombre del Contrato]],Tabla3[],6,FALSE)="","#N/A",IFERROR(VLOOKUP(Tabla1[[#This Row],[Nombre del Contrato]],Tabla3[],6,FALSE),"#N/A")))</f>
        <v/>
      </c>
      <c r="M934" s="55" t="str">
        <f>IF(Tabla1[[#This Row],[Nombre del Contrato]]="","",IF(VLOOKUP(Tabla1[[#This Row],[Nombre del Contrato]],Tabla3[],19,FALSE)="","#N/A",IFERROR(VLOOKUP(Tabla1[[#This Row],[Nombre del Contrato]],Tabla3[],19,FALSE),"#N/A")))</f>
        <v/>
      </c>
      <c r="N934" s="75"/>
      <c r="O934" s="75"/>
      <c r="P934" s="75"/>
      <c r="Q934" s="75"/>
      <c r="R934" s="75"/>
      <c r="S934" s="75"/>
      <c r="T934" s="75"/>
      <c r="U934" s="75"/>
      <c r="V934" s="75"/>
      <c r="W934" s="75"/>
      <c r="X934" s="75"/>
      <c r="Y934" s="75"/>
      <c r="Z934" s="75"/>
      <c r="AA934" s="75"/>
      <c r="AB934" s="75"/>
      <c r="AC934" s="75"/>
      <c r="AD934" s="75" t="str">
        <f>IF(SUM(Tabla1[[#This Row],[Primera Infancia]:[Adulto Mayor]])=0,"",SUM(Tabla1[[#This Row],[Primera Infancia]:[Adulto Mayor]]))</f>
        <v/>
      </c>
      <c r="AE934" s="75"/>
      <c r="AF934" s="75"/>
      <c r="AG934" s="10"/>
      <c r="AH934" s="10"/>
      <c r="AI934" s="88"/>
      <c r="AJ934" s="88"/>
      <c r="AK934" s="88"/>
      <c r="AL934" s="88"/>
      <c r="AM934" s="88"/>
      <c r="AN934" s="75"/>
      <c r="AO934" s="89"/>
      <c r="AP934" s="93"/>
      <c r="AQ934" s="84"/>
    </row>
    <row r="935" spans="2:43" ht="39.950000000000003" customHeight="1" thickTop="1" thickBot="1" x14ac:dyDescent="0.3">
      <c r="B935" s="78"/>
      <c r="C935" s="75"/>
      <c r="D935" s="75"/>
      <c r="E935" s="75"/>
      <c r="F935" s="10" t="str">
        <f>IF(Tabla1[[#This Row],[Nombre del Contrato]]="","",IF(VLOOKUP(Tabla1[[#This Row],[Nombre del Contrato]],Tabla3[],31,FALSE)="","#N/A",IFERROR(VLOOKUP(Tabla1[[#This Row],[Nombre del Contrato]],Tabla3[],31,FALSE),"#N/A")))</f>
        <v/>
      </c>
      <c r="G935" s="10" t="str">
        <f>IF(Tabla1[[#This Row],[Nombre del Contrato]]="","",IF(VLOOKUP(Tabla1[[#This Row],[Nombre del Contrato]],Tabla3[],20,FALSE)="","#N/A",IFERROR(VLOOKUP(Tabla1[[#This Row],[Nombre del Contrato]],Tabla3[],20,FALSE),"#N/A")))</f>
        <v/>
      </c>
      <c r="H935" s="47" t="str">
        <f>IF(Tabla1[[#This Row],[Nombre del Contrato]]="","",IF(VLOOKUP(Tabla1[[#This Row],[Nombre del Contrato]],Tabla3[],22,FALSE)="","#N/A",IFERROR(VLOOKUP(Tabla1[[#This Row],[Nombre del Contrato]],Tabla3[],22,FALSE),"#N/A")))</f>
        <v/>
      </c>
      <c r="I935" s="81"/>
      <c r="J935" s="81"/>
      <c r="K935" s="75"/>
      <c r="L935" s="10" t="str">
        <f>IF(Tabla1[[#This Row],[Nombre del Contrato]]="","",IF(VLOOKUP(Tabla1[[#This Row],[Nombre del Contrato]],Tabla3[],6,FALSE)="","#N/A",IFERROR(VLOOKUP(Tabla1[[#This Row],[Nombre del Contrato]],Tabla3[],6,FALSE),"#N/A")))</f>
        <v/>
      </c>
      <c r="M935" s="55" t="str">
        <f>IF(Tabla1[[#This Row],[Nombre del Contrato]]="","",IF(VLOOKUP(Tabla1[[#This Row],[Nombre del Contrato]],Tabla3[],19,FALSE)="","#N/A",IFERROR(VLOOKUP(Tabla1[[#This Row],[Nombre del Contrato]],Tabla3[],19,FALSE),"#N/A")))</f>
        <v/>
      </c>
      <c r="N935" s="75"/>
      <c r="O935" s="75"/>
      <c r="P935" s="75"/>
      <c r="Q935" s="75"/>
      <c r="R935" s="75"/>
      <c r="S935" s="75"/>
      <c r="T935" s="75"/>
      <c r="U935" s="75"/>
      <c r="V935" s="75"/>
      <c r="W935" s="75"/>
      <c r="X935" s="75"/>
      <c r="Y935" s="75"/>
      <c r="Z935" s="75"/>
      <c r="AA935" s="75"/>
      <c r="AB935" s="75"/>
      <c r="AC935" s="75"/>
      <c r="AD935" s="75" t="str">
        <f>IF(SUM(Tabla1[[#This Row],[Primera Infancia]:[Adulto Mayor]])=0,"",SUM(Tabla1[[#This Row],[Primera Infancia]:[Adulto Mayor]]))</f>
        <v/>
      </c>
      <c r="AE935" s="75"/>
      <c r="AF935" s="75"/>
      <c r="AG935" s="10"/>
      <c r="AH935" s="10"/>
      <c r="AI935" s="88"/>
      <c r="AJ935" s="88"/>
      <c r="AK935" s="88"/>
      <c r="AL935" s="88"/>
      <c r="AM935" s="88"/>
      <c r="AN935" s="75"/>
      <c r="AO935" s="89"/>
      <c r="AP935" s="93"/>
      <c r="AQ935" s="84"/>
    </row>
    <row r="936" spans="2:43" ht="39.950000000000003" customHeight="1" thickTop="1" thickBot="1" x14ac:dyDescent="0.3">
      <c r="B936" s="78"/>
      <c r="C936" s="75"/>
      <c r="D936" s="75"/>
      <c r="E936" s="75"/>
      <c r="F936" s="10" t="str">
        <f>IF(Tabla1[[#This Row],[Nombre del Contrato]]="","",IF(VLOOKUP(Tabla1[[#This Row],[Nombre del Contrato]],Tabla3[],31,FALSE)="","#N/A",IFERROR(VLOOKUP(Tabla1[[#This Row],[Nombre del Contrato]],Tabla3[],31,FALSE),"#N/A")))</f>
        <v/>
      </c>
      <c r="G936" s="10" t="str">
        <f>IF(Tabla1[[#This Row],[Nombre del Contrato]]="","",IF(VLOOKUP(Tabla1[[#This Row],[Nombre del Contrato]],Tabla3[],20,FALSE)="","#N/A",IFERROR(VLOOKUP(Tabla1[[#This Row],[Nombre del Contrato]],Tabla3[],20,FALSE),"#N/A")))</f>
        <v/>
      </c>
      <c r="H936" s="47" t="str">
        <f>IF(Tabla1[[#This Row],[Nombre del Contrato]]="","",IF(VLOOKUP(Tabla1[[#This Row],[Nombre del Contrato]],Tabla3[],22,FALSE)="","#N/A",IFERROR(VLOOKUP(Tabla1[[#This Row],[Nombre del Contrato]],Tabla3[],22,FALSE),"#N/A")))</f>
        <v/>
      </c>
      <c r="I936" s="81"/>
      <c r="J936" s="81"/>
      <c r="K936" s="75"/>
      <c r="L936" s="10" t="str">
        <f>IF(Tabla1[[#This Row],[Nombre del Contrato]]="","",IF(VLOOKUP(Tabla1[[#This Row],[Nombre del Contrato]],Tabla3[],6,FALSE)="","#N/A",IFERROR(VLOOKUP(Tabla1[[#This Row],[Nombre del Contrato]],Tabla3[],6,FALSE),"#N/A")))</f>
        <v/>
      </c>
      <c r="M936" s="55" t="str">
        <f>IF(Tabla1[[#This Row],[Nombre del Contrato]]="","",IF(VLOOKUP(Tabla1[[#This Row],[Nombre del Contrato]],Tabla3[],19,FALSE)="","#N/A",IFERROR(VLOOKUP(Tabla1[[#This Row],[Nombre del Contrato]],Tabla3[],19,FALSE),"#N/A")))</f>
        <v/>
      </c>
      <c r="N936" s="75"/>
      <c r="O936" s="75"/>
      <c r="P936" s="75"/>
      <c r="Q936" s="75"/>
      <c r="R936" s="75"/>
      <c r="S936" s="75"/>
      <c r="T936" s="75"/>
      <c r="U936" s="75"/>
      <c r="V936" s="75"/>
      <c r="W936" s="75"/>
      <c r="X936" s="75"/>
      <c r="Y936" s="75"/>
      <c r="Z936" s="75"/>
      <c r="AA936" s="75"/>
      <c r="AB936" s="75"/>
      <c r="AC936" s="75"/>
      <c r="AD936" s="75" t="str">
        <f>IF(SUM(Tabla1[[#This Row],[Primera Infancia]:[Adulto Mayor]])=0,"",SUM(Tabla1[[#This Row],[Primera Infancia]:[Adulto Mayor]]))</f>
        <v/>
      </c>
      <c r="AE936" s="75"/>
      <c r="AF936" s="75"/>
      <c r="AG936" s="10"/>
      <c r="AH936" s="10"/>
      <c r="AI936" s="88"/>
      <c r="AJ936" s="88"/>
      <c r="AK936" s="88"/>
      <c r="AL936" s="88"/>
      <c r="AM936" s="88"/>
      <c r="AN936" s="75"/>
      <c r="AO936" s="89"/>
      <c r="AP936" s="93"/>
      <c r="AQ936" s="84"/>
    </row>
    <row r="937" spans="2:43" ht="39.950000000000003" customHeight="1" thickTop="1" thickBot="1" x14ac:dyDescent="0.3">
      <c r="B937" s="78"/>
      <c r="C937" s="75"/>
      <c r="D937" s="75"/>
      <c r="E937" s="75"/>
      <c r="F937" s="10" t="str">
        <f>IF(Tabla1[[#This Row],[Nombre del Contrato]]="","",IF(VLOOKUP(Tabla1[[#This Row],[Nombre del Contrato]],Tabla3[],31,FALSE)="","#N/A",IFERROR(VLOOKUP(Tabla1[[#This Row],[Nombre del Contrato]],Tabla3[],31,FALSE),"#N/A")))</f>
        <v/>
      </c>
      <c r="G937" s="10" t="str">
        <f>IF(Tabla1[[#This Row],[Nombre del Contrato]]="","",IF(VLOOKUP(Tabla1[[#This Row],[Nombre del Contrato]],Tabla3[],20,FALSE)="","#N/A",IFERROR(VLOOKUP(Tabla1[[#This Row],[Nombre del Contrato]],Tabla3[],20,FALSE),"#N/A")))</f>
        <v/>
      </c>
      <c r="H937" s="47" t="str">
        <f>IF(Tabla1[[#This Row],[Nombre del Contrato]]="","",IF(VLOOKUP(Tabla1[[#This Row],[Nombre del Contrato]],Tabla3[],22,FALSE)="","#N/A",IFERROR(VLOOKUP(Tabla1[[#This Row],[Nombre del Contrato]],Tabla3[],22,FALSE),"#N/A")))</f>
        <v/>
      </c>
      <c r="I937" s="81"/>
      <c r="J937" s="81"/>
      <c r="K937" s="75"/>
      <c r="L937" s="10" t="str">
        <f>IF(Tabla1[[#This Row],[Nombre del Contrato]]="","",IF(VLOOKUP(Tabla1[[#This Row],[Nombre del Contrato]],Tabla3[],6,FALSE)="","#N/A",IFERROR(VLOOKUP(Tabla1[[#This Row],[Nombre del Contrato]],Tabla3[],6,FALSE),"#N/A")))</f>
        <v/>
      </c>
      <c r="M937" s="55" t="str">
        <f>IF(Tabla1[[#This Row],[Nombre del Contrato]]="","",IF(VLOOKUP(Tabla1[[#This Row],[Nombre del Contrato]],Tabla3[],19,FALSE)="","#N/A",IFERROR(VLOOKUP(Tabla1[[#This Row],[Nombre del Contrato]],Tabla3[],19,FALSE),"#N/A")))</f>
        <v/>
      </c>
      <c r="N937" s="75"/>
      <c r="O937" s="75"/>
      <c r="P937" s="75"/>
      <c r="Q937" s="75"/>
      <c r="R937" s="75"/>
      <c r="S937" s="75"/>
      <c r="T937" s="75"/>
      <c r="U937" s="75"/>
      <c r="V937" s="75"/>
      <c r="W937" s="75"/>
      <c r="X937" s="75"/>
      <c r="Y937" s="75"/>
      <c r="Z937" s="75"/>
      <c r="AA937" s="75"/>
      <c r="AB937" s="75"/>
      <c r="AC937" s="75"/>
      <c r="AD937" s="75" t="str">
        <f>IF(SUM(Tabla1[[#This Row],[Primera Infancia]:[Adulto Mayor]])=0,"",SUM(Tabla1[[#This Row],[Primera Infancia]:[Adulto Mayor]]))</f>
        <v/>
      </c>
      <c r="AE937" s="75"/>
      <c r="AF937" s="75"/>
      <c r="AG937" s="10"/>
      <c r="AH937" s="10"/>
      <c r="AI937" s="88"/>
      <c r="AJ937" s="88"/>
      <c r="AK937" s="88"/>
      <c r="AL937" s="88"/>
      <c r="AM937" s="88"/>
      <c r="AN937" s="75"/>
      <c r="AO937" s="89"/>
      <c r="AP937" s="93"/>
      <c r="AQ937" s="84"/>
    </row>
    <row r="938" spans="2:43" ht="39.950000000000003" customHeight="1" thickTop="1" thickBot="1" x14ac:dyDescent="0.3">
      <c r="B938" s="78"/>
      <c r="C938" s="75"/>
      <c r="D938" s="75"/>
      <c r="E938" s="75"/>
      <c r="F938" s="10" t="str">
        <f>IF(Tabla1[[#This Row],[Nombre del Contrato]]="","",IF(VLOOKUP(Tabla1[[#This Row],[Nombre del Contrato]],Tabla3[],31,FALSE)="","#N/A",IFERROR(VLOOKUP(Tabla1[[#This Row],[Nombre del Contrato]],Tabla3[],31,FALSE),"#N/A")))</f>
        <v/>
      </c>
      <c r="G938" s="10" t="str">
        <f>IF(Tabla1[[#This Row],[Nombre del Contrato]]="","",IF(VLOOKUP(Tabla1[[#This Row],[Nombre del Contrato]],Tabla3[],20,FALSE)="","#N/A",IFERROR(VLOOKUP(Tabla1[[#This Row],[Nombre del Contrato]],Tabla3[],20,FALSE),"#N/A")))</f>
        <v/>
      </c>
      <c r="H938" s="47" t="str">
        <f>IF(Tabla1[[#This Row],[Nombre del Contrato]]="","",IF(VLOOKUP(Tabla1[[#This Row],[Nombre del Contrato]],Tabla3[],22,FALSE)="","#N/A",IFERROR(VLOOKUP(Tabla1[[#This Row],[Nombre del Contrato]],Tabla3[],22,FALSE),"#N/A")))</f>
        <v/>
      </c>
      <c r="I938" s="81"/>
      <c r="J938" s="81"/>
      <c r="K938" s="75"/>
      <c r="L938" s="10" t="str">
        <f>IF(Tabla1[[#This Row],[Nombre del Contrato]]="","",IF(VLOOKUP(Tabla1[[#This Row],[Nombre del Contrato]],Tabla3[],6,FALSE)="","#N/A",IFERROR(VLOOKUP(Tabla1[[#This Row],[Nombre del Contrato]],Tabla3[],6,FALSE),"#N/A")))</f>
        <v/>
      </c>
      <c r="M938" s="55" t="str">
        <f>IF(Tabla1[[#This Row],[Nombre del Contrato]]="","",IF(VLOOKUP(Tabla1[[#This Row],[Nombre del Contrato]],Tabla3[],19,FALSE)="","#N/A",IFERROR(VLOOKUP(Tabla1[[#This Row],[Nombre del Contrato]],Tabla3[],19,FALSE),"#N/A")))</f>
        <v/>
      </c>
      <c r="N938" s="75"/>
      <c r="O938" s="75"/>
      <c r="P938" s="75"/>
      <c r="Q938" s="75"/>
      <c r="R938" s="75"/>
      <c r="S938" s="75"/>
      <c r="T938" s="75"/>
      <c r="U938" s="75"/>
      <c r="V938" s="75"/>
      <c r="W938" s="75"/>
      <c r="X938" s="75"/>
      <c r="Y938" s="75"/>
      <c r="Z938" s="75"/>
      <c r="AA938" s="75"/>
      <c r="AB938" s="75"/>
      <c r="AC938" s="75"/>
      <c r="AD938" s="75" t="str">
        <f>IF(SUM(Tabla1[[#This Row],[Primera Infancia]:[Adulto Mayor]])=0,"",SUM(Tabla1[[#This Row],[Primera Infancia]:[Adulto Mayor]]))</f>
        <v/>
      </c>
      <c r="AE938" s="75"/>
      <c r="AF938" s="75"/>
      <c r="AG938" s="10"/>
      <c r="AH938" s="10"/>
      <c r="AI938" s="88"/>
      <c r="AJ938" s="88"/>
      <c r="AK938" s="88"/>
      <c r="AL938" s="88"/>
      <c r="AM938" s="88"/>
      <c r="AN938" s="75"/>
      <c r="AO938" s="89"/>
      <c r="AP938" s="93"/>
      <c r="AQ938" s="84"/>
    </row>
    <row r="939" spans="2:43" ht="39.950000000000003" customHeight="1" thickTop="1" thickBot="1" x14ac:dyDescent="0.3">
      <c r="B939" s="78"/>
      <c r="C939" s="75"/>
      <c r="D939" s="75"/>
      <c r="E939" s="75"/>
      <c r="F939" s="10" t="str">
        <f>IF(Tabla1[[#This Row],[Nombre del Contrato]]="","",IF(VLOOKUP(Tabla1[[#This Row],[Nombre del Contrato]],Tabla3[],31,FALSE)="","#N/A",IFERROR(VLOOKUP(Tabla1[[#This Row],[Nombre del Contrato]],Tabla3[],31,FALSE),"#N/A")))</f>
        <v/>
      </c>
      <c r="G939" s="10" t="str">
        <f>IF(Tabla1[[#This Row],[Nombre del Contrato]]="","",IF(VLOOKUP(Tabla1[[#This Row],[Nombre del Contrato]],Tabla3[],20,FALSE)="","#N/A",IFERROR(VLOOKUP(Tabla1[[#This Row],[Nombre del Contrato]],Tabla3[],20,FALSE),"#N/A")))</f>
        <v/>
      </c>
      <c r="H939" s="47" t="str">
        <f>IF(Tabla1[[#This Row],[Nombre del Contrato]]="","",IF(VLOOKUP(Tabla1[[#This Row],[Nombre del Contrato]],Tabla3[],22,FALSE)="","#N/A",IFERROR(VLOOKUP(Tabla1[[#This Row],[Nombre del Contrato]],Tabla3[],22,FALSE),"#N/A")))</f>
        <v/>
      </c>
      <c r="I939" s="81"/>
      <c r="J939" s="81"/>
      <c r="K939" s="75"/>
      <c r="L939" s="10" t="str">
        <f>IF(Tabla1[[#This Row],[Nombre del Contrato]]="","",IF(VLOOKUP(Tabla1[[#This Row],[Nombre del Contrato]],Tabla3[],6,FALSE)="","#N/A",IFERROR(VLOOKUP(Tabla1[[#This Row],[Nombre del Contrato]],Tabla3[],6,FALSE),"#N/A")))</f>
        <v/>
      </c>
      <c r="M939" s="55" t="str">
        <f>IF(Tabla1[[#This Row],[Nombre del Contrato]]="","",IF(VLOOKUP(Tabla1[[#This Row],[Nombre del Contrato]],Tabla3[],19,FALSE)="","#N/A",IFERROR(VLOOKUP(Tabla1[[#This Row],[Nombre del Contrato]],Tabla3[],19,FALSE),"#N/A")))</f>
        <v/>
      </c>
      <c r="N939" s="75"/>
      <c r="O939" s="75"/>
      <c r="P939" s="75"/>
      <c r="Q939" s="75"/>
      <c r="R939" s="75"/>
      <c r="S939" s="75"/>
      <c r="T939" s="75"/>
      <c r="U939" s="75"/>
      <c r="V939" s="75"/>
      <c r="W939" s="75"/>
      <c r="X939" s="75"/>
      <c r="Y939" s="75"/>
      <c r="Z939" s="75"/>
      <c r="AA939" s="75"/>
      <c r="AB939" s="75"/>
      <c r="AC939" s="75"/>
      <c r="AD939" s="75" t="str">
        <f>IF(SUM(Tabla1[[#This Row],[Primera Infancia]:[Adulto Mayor]])=0,"",SUM(Tabla1[[#This Row],[Primera Infancia]:[Adulto Mayor]]))</f>
        <v/>
      </c>
      <c r="AE939" s="75"/>
      <c r="AF939" s="75"/>
      <c r="AG939" s="10"/>
      <c r="AH939" s="10"/>
      <c r="AI939" s="88"/>
      <c r="AJ939" s="88"/>
      <c r="AK939" s="88"/>
      <c r="AL939" s="88"/>
      <c r="AM939" s="88"/>
      <c r="AN939" s="75"/>
      <c r="AO939" s="89"/>
      <c r="AP939" s="93"/>
      <c r="AQ939" s="84"/>
    </row>
    <row r="940" spans="2:43" ht="39.950000000000003" customHeight="1" thickTop="1" thickBot="1" x14ac:dyDescent="0.3">
      <c r="B940" s="78"/>
      <c r="C940" s="75"/>
      <c r="D940" s="75"/>
      <c r="E940" s="75"/>
      <c r="F940" s="10" t="str">
        <f>IF(Tabla1[[#This Row],[Nombre del Contrato]]="","",IF(VLOOKUP(Tabla1[[#This Row],[Nombre del Contrato]],Tabla3[],31,FALSE)="","#N/A",IFERROR(VLOOKUP(Tabla1[[#This Row],[Nombre del Contrato]],Tabla3[],31,FALSE),"#N/A")))</f>
        <v/>
      </c>
      <c r="G940" s="10" t="str">
        <f>IF(Tabla1[[#This Row],[Nombre del Contrato]]="","",IF(VLOOKUP(Tabla1[[#This Row],[Nombre del Contrato]],Tabla3[],20,FALSE)="","#N/A",IFERROR(VLOOKUP(Tabla1[[#This Row],[Nombre del Contrato]],Tabla3[],20,FALSE),"#N/A")))</f>
        <v/>
      </c>
      <c r="H940" s="47" t="str">
        <f>IF(Tabla1[[#This Row],[Nombre del Contrato]]="","",IF(VLOOKUP(Tabla1[[#This Row],[Nombre del Contrato]],Tabla3[],22,FALSE)="","#N/A",IFERROR(VLOOKUP(Tabla1[[#This Row],[Nombre del Contrato]],Tabla3[],22,FALSE),"#N/A")))</f>
        <v/>
      </c>
      <c r="I940" s="81"/>
      <c r="J940" s="81"/>
      <c r="K940" s="75"/>
      <c r="L940" s="10" t="str">
        <f>IF(Tabla1[[#This Row],[Nombre del Contrato]]="","",IF(VLOOKUP(Tabla1[[#This Row],[Nombre del Contrato]],Tabla3[],6,FALSE)="","#N/A",IFERROR(VLOOKUP(Tabla1[[#This Row],[Nombre del Contrato]],Tabla3[],6,FALSE),"#N/A")))</f>
        <v/>
      </c>
      <c r="M940" s="55" t="str">
        <f>IF(Tabla1[[#This Row],[Nombre del Contrato]]="","",IF(VLOOKUP(Tabla1[[#This Row],[Nombre del Contrato]],Tabla3[],19,FALSE)="","#N/A",IFERROR(VLOOKUP(Tabla1[[#This Row],[Nombre del Contrato]],Tabla3[],19,FALSE),"#N/A")))</f>
        <v/>
      </c>
      <c r="N940" s="75"/>
      <c r="O940" s="75"/>
      <c r="P940" s="75"/>
      <c r="Q940" s="75"/>
      <c r="R940" s="75"/>
      <c r="S940" s="75"/>
      <c r="T940" s="75"/>
      <c r="U940" s="75"/>
      <c r="V940" s="75"/>
      <c r="W940" s="75"/>
      <c r="X940" s="75"/>
      <c r="Y940" s="75"/>
      <c r="Z940" s="75"/>
      <c r="AA940" s="75"/>
      <c r="AB940" s="75"/>
      <c r="AC940" s="75"/>
      <c r="AD940" s="75" t="str">
        <f>IF(SUM(Tabla1[[#This Row],[Primera Infancia]:[Adulto Mayor]])=0,"",SUM(Tabla1[[#This Row],[Primera Infancia]:[Adulto Mayor]]))</f>
        <v/>
      </c>
      <c r="AE940" s="75"/>
      <c r="AF940" s="75"/>
      <c r="AG940" s="10"/>
      <c r="AH940" s="10"/>
      <c r="AI940" s="88"/>
      <c r="AJ940" s="88"/>
      <c r="AK940" s="88"/>
      <c r="AL940" s="88"/>
      <c r="AM940" s="88"/>
      <c r="AN940" s="75"/>
      <c r="AO940" s="89"/>
      <c r="AP940" s="93"/>
      <c r="AQ940" s="84"/>
    </row>
    <row r="941" spans="2:43" ht="39.950000000000003" customHeight="1" thickTop="1" thickBot="1" x14ac:dyDescent="0.3">
      <c r="B941" s="78"/>
      <c r="C941" s="75"/>
      <c r="D941" s="75"/>
      <c r="E941" s="75"/>
      <c r="F941" s="10" t="str">
        <f>IF(Tabla1[[#This Row],[Nombre del Contrato]]="","",IF(VLOOKUP(Tabla1[[#This Row],[Nombre del Contrato]],Tabla3[],31,FALSE)="","#N/A",IFERROR(VLOOKUP(Tabla1[[#This Row],[Nombre del Contrato]],Tabla3[],31,FALSE),"#N/A")))</f>
        <v/>
      </c>
      <c r="G941" s="10" t="str">
        <f>IF(Tabla1[[#This Row],[Nombre del Contrato]]="","",IF(VLOOKUP(Tabla1[[#This Row],[Nombre del Contrato]],Tabla3[],20,FALSE)="","#N/A",IFERROR(VLOOKUP(Tabla1[[#This Row],[Nombre del Contrato]],Tabla3[],20,FALSE),"#N/A")))</f>
        <v/>
      </c>
      <c r="H941" s="47" t="str">
        <f>IF(Tabla1[[#This Row],[Nombre del Contrato]]="","",IF(VLOOKUP(Tabla1[[#This Row],[Nombre del Contrato]],Tabla3[],22,FALSE)="","#N/A",IFERROR(VLOOKUP(Tabla1[[#This Row],[Nombre del Contrato]],Tabla3[],22,FALSE),"#N/A")))</f>
        <v/>
      </c>
      <c r="I941" s="81"/>
      <c r="J941" s="81"/>
      <c r="K941" s="75"/>
      <c r="L941" s="10" t="str">
        <f>IF(Tabla1[[#This Row],[Nombre del Contrato]]="","",IF(VLOOKUP(Tabla1[[#This Row],[Nombre del Contrato]],Tabla3[],6,FALSE)="","#N/A",IFERROR(VLOOKUP(Tabla1[[#This Row],[Nombre del Contrato]],Tabla3[],6,FALSE),"#N/A")))</f>
        <v/>
      </c>
      <c r="M941" s="55" t="str">
        <f>IF(Tabla1[[#This Row],[Nombre del Contrato]]="","",IF(VLOOKUP(Tabla1[[#This Row],[Nombre del Contrato]],Tabla3[],19,FALSE)="","#N/A",IFERROR(VLOOKUP(Tabla1[[#This Row],[Nombre del Contrato]],Tabla3[],19,FALSE),"#N/A")))</f>
        <v/>
      </c>
      <c r="N941" s="75"/>
      <c r="O941" s="75"/>
      <c r="P941" s="75"/>
      <c r="Q941" s="75"/>
      <c r="R941" s="75"/>
      <c r="S941" s="75"/>
      <c r="T941" s="75"/>
      <c r="U941" s="75"/>
      <c r="V941" s="75"/>
      <c r="W941" s="75"/>
      <c r="X941" s="75"/>
      <c r="Y941" s="75"/>
      <c r="Z941" s="75"/>
      <c r="AA941" s="75"/>
      <c r="AB941" s="75"/>
      <c r="AC941" s="75"/>
      <c r="AD941" s="75" t="str">
        <f>IF(SUM(Tabla1[[#This Row],[Primera Infancia]:[Adulto Mayor]])=0,"",SUM(Tabla1[[#This Row],[Primera Infancia]:[Adulto Mayor]]))</f>
        <v/>
      </c>
      <c r="AE941" s="75"/>
      <c r="AF941" s="75"/>
      <c r="AG941" s="10"/>
      <c r="AH941" s="10"/>
      <c r="AI941" s="88"/>
      <c r="AJ941" s="88"/>
      <c r="AK941" s="88"/>
      <c r="AL941" s="88"/>
      <c r="AM941" s="88"/>
      <c r="AN941" s="75"/>
      <c r="AO941" s="89"/>
      <c r="AP941" s="93"/>
      <c r="AQ941" s="84"/>
    </row>
    <row r="942" spans="2:43" ht="39.950000000000003" customHeight="1" thickTop="1" thickBot="1" x14ac:dyDescent="0.3">
      <c r="B942" s="78"/>
      <c r="C942" s="75"/>
      <c r="D942" s="75"/>
      <c r="E942" s="75"/>
      <c r="F942" s="10" t="str">
        <f>IF(Tabla1[[#This Row],[Nombre del Contrato]]="","",IF(VLOOKUP(Tabla1[[#This Row],[Nombre del Contrato]],Tabla3[],31,FALSE)="","#N/A",IFERROR(VLOOKUP(Tabla1[[#This Row],[Nombre del Contrato]],Tabla3[],31,FALSE),"#N/A")))</f>
        <v/>
      </c>
      <c r="G942" s="10" t="str">
        <f>IF(Tabla1[[#This Row],[Nombre del Contrato]]="","",IF(VLOOKUP(Tabla1[[#This Row],[Nombre del Contrato]],Tabla3[],20,FALSE)="","#N/A",IFERROR(VLOOKUP(Tabla1[[#This Row],[Nombre del Contrato]],Tabla3[],20,FALSE),"#N/A")))</f>
        <v/>
      </c>
      <c r="H942" s="47" t="str">
        <f>IF(Tabla1[[#This Row],[Nombre del Contrato]]="","",IF(VLOOKUP(Tabla1[[#This Row],[Nombre del Contrato]],Tabla3[],22,FALSE)="","#N/A",IFERROR(VLOOKUP(Tabla1[[#This Row],[Nombre del Contrato]],Tabla3[],22,FALSE),"#N/A")))</f>
        <v/>
      </c>
      <c r="I942" s="81"/>
      <c r="J942" s="81"/>
      <c r="K942" s="75"/>
      <c r="L942" s="10" t="str">
        <f>IF(Tabla1[[#This Row],[Nombre del Contrato]]="","",IF(VLOOKUP(Tabla1[[#This Row],[Nombre del Contrato]],Tabla3[],6,FALSE)="","#N/A",IFERROR(VLOOKUP(Tabla1[[#This Row],[Nombre del Contrato]],Tabla3[],6,FALSE),"#N/A")))</f>
        <v/>
      </c>
      <c r="M942" s="55" t="str">
        <f>IF(Tabla1[[#This Row],[Nombre del Contrato]]="","",IF(VLOOKUP(Tabla1[[#This Row],[Nombre del Contrato]],Tabla3[],19,FALSE)="","#N/A",IFERROR(VLOOKUP(Tabla1[[#This Row],[Nombre del Contrato]],Tabla3[],19,FALSE),"#N/A")))</f>
        <v/>
      </c>
      <c r="N942" s="75"/>
      <c r="O942" s="75"/>
      <c r="P942" s="75"/>
      <c r="Q942" s="75"/>
      <c r="R942" s="75"/>
      <c r="S942" s="75"/>
      <c r="T942" s="75"/>
      <c r="U942" s="75"/>
      <c r="V942" s="75"/>
      <c r="W942" s="75"/>
      <c r="X942" s="75"/>
      <c r="Y942" s="75"/>
      <c r="Z942" s="75"/>
      <c r="AA942" s="75"/>
      <c r="AB942" s="75"/>
      <c r="AC942" s="75"/>
      <c r="AD942" s="75" t="str">
        <f>IF(SUM(Tabla1[[#This Row],[Primera Infancia]:[Adulto Mayor]])=0,"",SUM(Tabla1[[#This Row],[Primera Infancia]:[Adulto Mayor]]))</f>
        <v/>
      </c>
      <c r="AE942" s="75"/>
      <c r="AF942" s="75"/>
      <c r="AG942" s="10"/>
      <c r="AH942" s="10"/>
      <c r="AI942" s="88"/>
      <c r="AJ942" s="88"/>
      <c r="AK942" s="88"/>
      <c r="AL942" s="88"/>
      <c r="AM942" s="88"/>
      <c r="AN942" s="75"/>
      <c r="AO942" s="89"/>
      <c r="AP942" s="93"/>
      <c r="AQ942" s="84"/>
    </row>
    <row r="943" spans="2:43" ht="39.950000000000003" customHeight="1" thickTop="1" thickBot="1" x14ac:dyDescent="0.3">
      <c r="B943" s="78"/>
      <c r="C943" s="75"/>
      <c r="D943" s="75"/>
      <c r="E943" s="75"/>
      <c r="F943" s="10" t="str">
        <f>IF(Tabla1[[#This Row],[Nombre del Contrato]]="","",IF(VLOOKUP(Tabla1[[#This Row],[Nombre del Contrato]],Tabla3[],31,FALSE)="","#N/A",IFERROR(VLOOKUP(Tabla1[[#This Row],[Nombre del Contrato]],Tabla3[],31,FALSE),"#N/A")))</f>
        <v/>
      </c>
      <c r="G943" s="10" t="str">
        <f>IF(Tabla1[[#This Row],[Nombre del Contrato]]="","",IF(VLOOKUP(Tabla1[[#This Row],[Nombre del Contrato]],Tabla3[],20,FALSE)="","#N/A",IFERROR(VLOOKUP(Tabla1[[#This Row],[Nombre del Contrato]],Tabla3[],20,FALSE),"#N/A")))</f>
        <v/>
      </c>
      <c r="H943" s="47" t="str">
        <f>IF(Tabla1[[#This Row],[Nombre del Contrato]]="","",IF(VLOOKUP(Tabla1[[#This Row],[Nombre del Contrato]],Tabla3[],22,FALSE)="","#N/A",IFERROR(VLOOKUP(Tabla1[[#This Row],[Nombre del Contrato]],Tabla3[],22,FALSE),"#N/A")))</f>
        <v/>
      </c>
      <c r="I943" s="81"/>
      <c r="J943" s="81"/>
      <c r="K943" s="75"/>
      <c r="L943" s="10" t="str">
        <f>IF(Tabla1[[#This Row],[Nombre del Contrato]]="","",IF(VLOOKUP(Tabla1[[#This Row],[Nombre del Contrato]],Tabla3[],6,FALSE)="","#N/A",IFERROR(VLOOKUP(Tabla1[[#This Row],[Nombre del Contrato]],Tabla3[],6,FALSE),"#N/A")))</f>
        <v/>
      </c>
      <c r="M943" s="55" t="str">
        <f>IF(Tabla1[[#This Row],[Nombre del Contrato]]="","",IF(VLOOKUP(Tabla1[[#This Row],[Nombre del Contrato]],Tabla3[],19,FALSE)="","#N/A",IFERROR(VLOOKUP(Tabla1[[#This Row],[Nombre del Contrato]],Tabla3[],19,FALSE),"#N/A")))</f>
        <v/>
      </c>
      <c r="N943" s="75"/>
      <c r="O943" s="75"/>
      <c r="P943" s="75"/>
      <c r="Q943" s="75"/>
      <c r="R943" s="75"/>
      <c r="S943" s="75"/>
      <c r="T943" s="75"/>
      <c r="U943" s="75"/>
      <c r="V943" s="75"/>
      <c r="W943" s="75"/>
      <c r="X943" s="75"/>
      <c r="Y943" s="75"/>
      <c r="Z943" s="75"/>
      <c r="AA943" s="75"/>
      <c r="AB943" s="75"/>
      <c r="AC943" s="75"/>
      <c r="AD943" s="75" t="str">
        <f>IF(SUM(Tabla1[[#This Row],[Primera Infancia]:[Adulto Mayor]])=0,"",SUM(Tabla1[[#This Row],[Primera Infancia]:[Adulto Mayor]]))</f>
        <v/>
      </c>
      <c r="AE943" s="75"/>
      <c r="AF943" s="75"/>
      <c r="AG943" s="10"/>
      <c r="AH943" s="10"/>
      <c r="AI943" s="88"/>
      <c r="AJ943" s="88"/>
      <c r="AK943" s="88"/>
      <c r="AL943" s="88"/>
      <c r="AM943" s="88"/>
      <c r="AN943" s="75"/>
      <c r="AO943" s="89"/>
      <c r="AP943" s="93"/>
      <c r="AQ943" s="84"/>
    </row>
    <row r="944" spans="2:43" ht="39.950000000000003" customHeight="1" thickTop="1" thickBot="1" x14ac:dyDescent="0.3">
      <c r="B944" s="78"/>
      <c r="C944" s="75"/>
      <c r="D944" s="75"/>
      <c r="E944" s="75"/>
      <c r="F944" s="10" t="str">
        <f>IF(Tabla1[[#This Row],[Nombre del Contrato]]="","",IF(VLOOKUP(Tabla1[[#This Row],[Nombre del Contrato]],Tabla3[],31,FALSE)="","#N/A",IFERROR(VLOOKUP(Tabla1[[#This Row],[Nombre del Contrato]],Tabla3[],31,FALSE),"#N/A")))</f>
        <v/>
      </c>
      <c r="G944" s="10" t="str">
        <f>IF(Tabla1[[#This Row],[Nombre del Contrato]]="","",IF(VLOOKUP(Tabla1[[#This Row],[Nombre del Contrato]],Tabla3[],20,FALSE)="","#N/A",IFERROR(VLOOKUP(Tabla1[[#This Row],[Nombre del Contrato]],Tabla3[],20,FALSE),"#N/A")))</f>
        <v/>
      </c>
      <c r="H944" s="47" t="str">
        <f>IF(Tabla1[[#This Row],[Nombre del Contrato]]="","",IF(VLOOKUP(Tabla1[[#This Row],[Nombre del Contrato]],Tabla3[],22,FALSE)="","#N/A",IFERROR(VLOOKUP(Tabla1[[#This Row],[Nombre del Contrato]],Tabla3[],22,FALSE),"#N/A")))</f>
        <v/>
      </c>
      <c r="I944" s="81"/>
      <c r="J944" s="81"/>
      <c r="K944" s="75"/>
      <c r="L944" s="10" t="str">
        <f>IF(Tabla1[[#This Row],[Nombre del Contrato]]="","",IF(VLOOKUP(Tabla1[[#This Row],[Nombre del Contrato]],Tabla3[],6,FALSE)="","#N/A",IFERROR(VLOOKUP(Tabla1[[#This Row],[Nombre del Contrato]],Tabla3[],6,FALSE),"#N/A")))</f>
        <v/>
      </c>
      <c r="M944" s="55" t="str">
        <f>IF(Tabla1[[#This Row],[Nombre del Contrato]]="","",IF(VLOOKUP(Tabla1[[#This Row],[Nombre del Contrato]],Tabla3[],19,FALSE)="","#N/A",IFERROR(VLOOKUP(Tabla1[[#This Row],[Nombre del Contrato]],Tabla3[],19,FALSE),"#N/A")))</f>
        <v/>
      </c>
      <c r="N944" s="75"/>
      <c r="O944" s="75"/>
      <c r="P944" s="75"/>
      <c r="Q944" s="75"/>
      <c r="R944" s="75"/>
      <c r="S944" s="75"/>
      <c r="T944" s="75"/>
      <c r="U944" s="75"/>
      <c r="V944" s="75"/>
      <c r="W944" s="75"/>
      <c r="X944" s="75"/>
      <c r="Y944" s="75"/>
      <c r="Z944" s="75"/>
      <c r="AA944" s="75"/>
      <c r="AB944" s="75"/>
      <c r="AC944" s="75"/>
      <c r="AD944" s="75" t="str">
        <f>IF(SUM(Tabla1[[#This Row],[Primera Infancia]:[Adulto Mayor]])=0,"",SUM(Tabla1[[#This Row],[Primera Infancia]:[Adulto Mayor]]))</f>
        <v/>
      </c>
      <c r="AE944" s="75"/>
      <c r="AF944" s="75"/>
      <c r="AG944" s="10"/>
      <c r="AH944" s="10"/>
      <c r="AI944" s="88"/>
      <c r="AJ944" s="88"/>
      <c r="AK944" s="88"/>
      <c r="AL944" s="88"/>
      <c r="AM944" s="88"/>
      <c r="AN944" s="75"/>
      <c r="AO944" s="89"/>
      <c r="AP944" s="93"/>
      <c r="AQ944" s="84"/>
    </row>
    <row r="945" spans="2:43" ht="39.950000000000003" customHeight="1" thickTop="1" thickBot="1" x14ac:dyDescent="0.3">
      <c r="B945" s="78"/>
      <c r="C945" s="75"/>
      <c r="D945" s="75"/>
      <c r="E945" s="75"/>
      <c r="F945" s="10" t="str">
        <f>IF(Tabla1[[#This Row],[Nombre del Contrato]]="","",IF(VLOOKUP(Tabla1[[#This Row],[Nombre del Contrato]],Tabla3[],31,FALSE)="","#N/A",IFERROR(VLOOKUP(Tabla1[[#This Row],[Nombre del Contrato]],Tabla3[],31,FALSE),"#N/A")))</f>
        <v/>
      </c>
      <c r="G945" s="10" t="str">
        <f>IF(Tabla1[[#This Row],[Nombre del Contrato]]="","",IF(VLOOKUP(Tabla1[[#This Row],[Nombre del Contrato]],Tabla3[],20,FALSE)="","#N/A",IFERROR(VLOOKUP(Tabla1[[#This Row],[Nombre del Contrato]],Tabla3[],20,FALSE),"#N/A")))</f>
        <v/>
      </c>
      <c r="H945" s="47" t="str">
        <f>IF(Tabla1[[#This Row],[Nombre del Contrato]]="","",IF(VLOOKUP(Tabla1[[#This Row],[Nombre del Contrato]],Tabla3[],22,FALSE)="","#N/A",IFERROR(VLOOKUP(Tabla1[[#This Row],[Nombre del Contrato]],Tabla3[],22,FALSE),"#N/A")))</f>
        <v/>
      </c>
      <c r="I945" s="81"/>
      <c r="J945" s="81"/>
      <c r="K945" s="75"/>
      <c r="L945" s="10" t="str">
        <f>IF(Tabla1[[#This Row],[Nombre del Contrato]]="","",IF(VLOOKUP(Tabla1[[#This Row],[Nombre del Contrato]],Tabla3[],6,FALSE)="","#N/A",IFERROR(VLOOKUP(Tabla1[[#This Row],[Nombre del Contrato]],Tabla3[],6,FALSE),"#N/A")))</f>
        <v/>
      </c>
      <c r="M945" s="55" t="str">
        <f>IF(Tabla1[[#This Row],[Nombre del Contrato]]="","",IF(VLOOKUP(Tabla1[[#This Row],[Nombre del Contrato]],Tabla3[],19,FALSE)="","#N/A",IFERROR(VLOOKUP(Tabla1[[#This Row],[Nombre del Contrato]],Tabla3[],19,FALSE),"#N/A")))</f>
        <v/>
      </c>
      <c r="N945" s="75"/>
      <c r="O945" s="75"/>
      <c r="P945" s="75"/>
      <c r="Q945" s="75"/>
      <c r="R945" s="75"/>
      <c r="S945" s="75"/>
      <c r="T945" s="75"/>
      <c r="U945" s="75"/>
      <c r="V945" s="75"/>
      <c r="W945" s="75"/>
      <c r="X945" s="75"/>
      <c r="Y945" s="75"/>
      <c r="Z945" s="75"/>
      <c r="AA945" s="75"/>
      <c r="AB945" s="75"/>
      <c r="AC945" s="75"/>
      <c r="AD945" s="75" t="str">
        <f>IF(SUM(Tabla1[[#This Row],[Primera Infancia]:[Adulto Mayor]])=0,"",SUM(Tabla1[[#This Row],[Primera Infancia]:[Adulto Mayor]]))</f>
        <v/>
      </c>
      <c r="AE945" s="75"/>
      <c r="AF945" s="75"/>
      <c r="AG945" s="10"/>
      <c r="AH945" s="10"/>
      <c r="AI945" s="88"/>
      <c r="AJ945" s="88"/>
      <c r="AK945" s="88"/>
      <c r="AL945" s="88"/>
      <c r="AM945" s="88"/>
      <c r="AN945" s="75"/>
      <c r="AO945" s="89"/>
      <c r="AP945" s="93"/>
      <c r="AQ945" s="84"/>
    </row>
    <row r="946" spans="2:43" ht="39.950000000000003" customHeight="1" thickTop="1" thickBot="1" x14ac:dyDescent="0.3">
      <c r="B946" s="78"/>
      <c r="C946" s="75"/>
      <c r="D946" s="75"/>
      <c r="E946" s="75"/>
      <c r="F946" s="10" t="str">
        <f>IF(Tabla1[[#This Row],[Nombre del Contrato]]="","",IF(VLOOKUP(Tabla1[[#This Row],[Nombre del Contrato]],Tabla3[],31,FALSE)="","#N/A",IFERROR(VLOOKUP(Tabla1[[#This Row],[Nombre del Contrato]],Tabla3[],31,FALSE),"#N/A")))</f>
        <v/>
      </c>
      <c r="G946" s="10" t="str">
        <f>IF(Tabla1[[#This Row],[Nombre del Contrato]]="","",IF(VLOOKUP(Tabla1[[#This Row],[Nombre del Contrato]],Tabla3[],20,FALSE)="","#N/A",IFERROR(VLOOKUP(Tabla1[[#This Row],[Nombre del Contrato]],Tabla3[],20,FALSE),"#N/A")))</f>
        <v/>
      </c>
      <c r="H946" s="47" t="str">
        <f>IF(Tabla1[[#This Row],[Nombre del Contrato]]="","",IF(VLOOKUP(Tabla1[[#This Row],[Nombre del Contrato]],Tabla3[],22,FALSE)="","#N/A",IFERROR(VLOOKUP(Tabla1[[#This Row],[Nombre del Contrato]],Tabla3[],22,FALSE),"#N/A")))</f>
        <v/>
      </c>
      <c r="I946" s="81"/>
      <c r="J946" s="81"/>
      <c r="K946" s="75"/>
      <c r="L946" s="10" t="str">
        <f>IF(Tabla1[[#This Row],[Nombre del Contrato]]="","",IF(VLOOKUP(Tabla1[[#This Row],[Nombre del Contrato]],Tabla3[],6,FALSE)="","#N/A",IFERROR(VLOOKUP(Tabla1[[#This Row],[Nombre del Contrato]],Tabla3[],6,FALSE),"#N/A")))</f>
        <v/>
      </c>
      <c r="M946" s="55" t="str">
        <f>IF(Tabla1[[#This Row],[Nombre del Contrato]]="","",IF(VLOOKUP(Tabla1[[#This Row],[Nombre del Contrato]],Tabla3[],19,FALSE)="","#N/A",IFERROR(VLOOKUP(Tabla1[[#This Row],[Nombre del Contrato]],Tabla3[],19,FALSE),"#N/A")))</f>
        <v/>
      </c>
      <c r="N946" s="75"/>
      <c r="O946" s="75"/>
      <c r="P946" s="75"/>
      <c r="Q946" s="75"/>
      <c r="R946" s="75"/>
      <c r="S946" s="75"/>
      <c r="T946" s="75"/>
      <c r="U946" s="75"/>
      <c r="V946" s="75"/>
      <c r="W946" s="75"/>
      <c r="X946" s="75"/>
      <c r="Y946" s="75"/>
      <c r="Z946" s="75"/>
      <c r="AA946" s="75"/>
      <c r="AB946" s="75"/>
      <c r="AC946" s="75"/>
      <c r="AD946" s="75" t="str">
        <f>IF(SUM(Tabla1[[#This Row],[Primera Infancia]:[Adulto Mayor]])=0,"",SUM(Tabla1[[#This Row],[Primera Infancia]:[Adulto Mayor]]))</f>
        <v/>
      </c>
      <c r="AE946" s="75"/>
      <c r="AF946" s="75"/>
      <c r="AG946" s="10"/>
      <c r="AH946" s="10"/>
      <c r="AI946" s="88"/>
      <c r="AJ946" s="88"/>
      <c r="AK946" s="88"/>
      <c r="AL946" s="88"/>
      <c r="AM946" s="88"/>
      <c r="AN946" s="75"/>
      <c r="AO946" s="89"/>
      <c r="AP946" s="93"/>
      <c r="AQ946" s="84"/>
    </row>
    <row r="947" spans="2:43" ht="39.950000000000003" customHeight="1" thickTop="1" thickBot="1" x14ac:dyDescent="0.3">
      <c r="B947" s="78"/>
      <c r="C947" s="75"/>
      <c r="D947" s="75"/>
      <c r="E947" s="75"/>
      <c r="F947" s="10" t="str">
        <f>IF(Tabla1[[#This Row],[Nombre del Contrato]]="","",IF(VLOOKUP(Tabla1[[#This Row],[Nombre del Contrato]],Tabla3[],31,FALSE)="","#N/A",IFERROR(VLOOKUP(Tabla1[[#This Row],[Nombre del Contrato]],Tabla3[],31,FALSE),"#N/A")))</f>
        <v/>
      </c>
      <c r="G947" s="10" t="str">
        <f>IF(Tabla1[[#This Row],[Nombre del Contrato]]="","",IF(VLOOKUP(Tabla1[[#This Row],[Nombre del Contrato]],Tabla3[],20,FALSE)="","#N/A",IFERROR(VLOOKUP(Tabla1[[#This Row],[Nombre del Contrato]],Tabla3[],20,FALSE),"#N/A")))</f>
        <v/>
      </c>
      <c r="H947" s="47" t="str">
        <f>IF(Tabla1[[#This Row],[Nombre del Contrato]]="","",IF(VLOOKUP(Tabla1[[#This Row],[Nombre del Contrato]],Tabla3[],22,FALSE)="","#N/A",IFERROR(VLOOKUP(Tabla1[[#This Row],[Nombre del Contrato]],Tabla3[],22,FALSE),"#N/A")))</f>
        <v/>
      </c>
      <c r="I947" s="81"/>
      <c r="J947" s="81"/>
      <c r="K947" s="75"/>
      <c r="L947" s="10" t="str">
        <f>IF(Tabla1[[#This Row],[Nombre del Contrato]]="","",IF(VLOOKUP(Tabla1[[#This Row],[Nombre del Contrato]],Tabla3[],6,FALSE)="","#N/A",IFERROR(VLOOKUP(Tabla1[[#This Row],[Nombre del Contrato]],Tabla3[],6,FALSE),"#N/A")))</f>
        <v/>
      </c>
      <c r="M947" s="55" t="str">
        <f>IF(Tabla1[[#This Row],[Nombre del Contrato]]="","",IF(VLOOKUP(Tabla1[[#This Row],[Nombre del Contrato]],Tabla3[],19,FALSE)="","#N/A",IFERROR(VLOOKUP(Tabla1[[#This Row],[Nombre del Contrato]],Tabla3[],19,FALSE),"#N/A")))</f>
        <v/>
      </c>
      <c r="N947" s="75"/>
      <c r="O947" s="75"/>
      <c r="P947" s="75"/>
      <c r="Q947" s="75"/>
      <c r="R947" s="75"/>
      <c r="S947" s="75"/>
      <c r="T947" s="75"/>
      <c r="U947" s="75"/>
      <c r="V947" s="75"/>
      <c r="W947" s="75"/>
      <c r="X947" s="75"/>
      <c r="Y947" s="75"/>
      <c r="Z947" s="75"/>
      <c r="AA947" s="75"/>
      <c r="AB947" s="75"/>
      <c r="AC947" s="75"/>
      <c r="AD947" s="75" t="str">
        <f>IF(SUM(Tabla1[[#This Row],[Primera Infancia]:[Adulto Mayor]])=0,"",SUM(Tabla1[[#This Row],[Primera Infancia]:[Adulto Mayor]]))</f>
        <v/>
      </c>
      <c r="AE947" s="75"/>
      <c r="AF947" s="75"/>
      <c r="AG947" s="10"/>
      <c r="AH947" s="10"/>
      <c r="AI947" s="88"/>
      <c r="AJ947" s="88"/>
      <c r="AK947" s="88"/>
      <c r="AL947" s="88"/>
      <c r="AM947" s="88"/>
      <c r="AN947" s="75"/>
      <c r="AO947" s="89"/>
      <c r="AP947" s="93"/>
      <c r="AQ947" s="84"/>
    </row>
    <row r="948" spans="2:43" ht="39.950000000000003" customHeight="1" thickTop="1" thickBot="1" x14ac:dyDescent="0.3">
      <c r="B948" s="78"/>
      <c r="C948" s="75"/>
      <c r="D948" s="75"/>
      <c r="E948" s="75"/>
      <c r="F948" s="10" t="str">
        <f>IF(Tabla1[[#This Row],[Nombre del Contrato]]="","",IF(VLOOKUP(Tabla1[[#This Row],[Nombre del Contrato]],Tabla3[],31,FALSE)="","#N/A",IFERROR(VLOOKUP(Tabla1[[#This Row],[Nombre del Contrato]],Tabla3[],31,FALSE),"#N/A")))</f>
        <v/>
      </c>
      <c r="G948" s="10" t="str">
        <f>IF(Tabla1[[#This Row],[Nombre del Contrato]]="","",IF(VLOOKUP(Tabla1[[#This Row],[Nombre del Contrato]],Tabla3[],20,FALSE)="","#N/A",IFERROR(VLOOKUP(Tabla1[[#This Row],[Nombre del Contrato]],Tabla3[],20,FALSE),"#N/A")))</f>
        <v/>
      </c>
      <c r="H948" s="47" t="str">
        <f>IF(Tabla1[[#This Row],[Nombre del Contrato]]="","",IF(VLOOKUP(Tabla1[[#This Row],[Nombre del Contrato]],Tabla3[],22,FALSE)="","#N/A",IFERROR(VLOOKUP(Tabla1[[#This Row],[Nombre del Contrato]],Tabla3[],22,FALSE),"#N/A")))</f>
        <v/>
      </c>
      <c r="I948" s="81"/>
      <c r="J948" s="81"/>
      <c r="K948" s="75"/>
      <c r="L948" s="10" t="str">
        <f>IF(Tabla1[[#This Row],[Nombre del Contrato]]="","",IF(VLOOKUP(Tabla1[[#This Row],[Nombre del Contrato]],Tabla3[],6,FALSE)="","#N/A",IFERROR(VLOOKUP(Tabla1[[#This Row],[Nombre del Contrato]],Tabla3[],6,FALSE),"#N/A")))</f>
        <v/>
      </c>
      <c r="M948" s="55" t="str">
        <f>IF(Tabla1[[#This Row],[Nombre del Contrato]]="","",IF(VLOOKUP(Tabla1[[#This Row],[Nombre del Contrato]],Tabla3[],19,FALSE)="","#N/A",IFERROR(VLOOKUP(Tabla1[[#This Row],[Nombre del Contrato]],Tabla3[],19,FALSE),"#N/A")))</f>
        <v/>
      </c>
      <c r="N948" s="75"/>
      <c r="O948" s="75"/>
      <c r="P948" s="75"/>
      <c r="Q948" s="75"/>
      <c r="R948" s="75"/>
      <c r="S948" s="75"/>
      <c r="T948" s="75"/>
      <c r="U948" s="75"/>
      <c r="V948" s="75"/>
      <c r="W948" s="75"/>
      <c r="X948" s="75"/>
      <c r="Y948" s="75"/>
      <c r="Z948" s="75"/>
      <c r="AA948" s="75"/>
      <c r="AB948" s="75"/>
      <c r="AC948" s="75"/>
      <c r="AD948" s="75" t="str">
        <f>IF(SUM(Tabla1[[#This Row],[Primera Infancia]:[Adulto Mayor]])=0,"",SUM(Tabla1[[#This Row],[Primera Infancia]:[Adulto Mayor]]))</f>
        <v/>
      </c>
      <c r="AE948" s="75"/>
      <c r="AF948" s="75"/>
      <c r="AG948" s="10"/>
      <c r="AH948" s="10"/>
      <c r="AI948" s="88"/>
      <c r="AJ948" s="88"/>
      <c r="AK948" s="88"/>
      <c r="AL948" s="88"/>
      <c r="AM948" s="88"/>
      <c r="AN948" s="75"/>
      <c r="AO948" s="89"/>
      <c r="AP948" s="93"/>
      <c r="AQ948" s="84"/>
    </row>
    <row r="949" spans="2:43" ht="39.950000000000003" customHeight="1" thickTop="1" thickBot="1" x14ac:dyDescent="0.3">
      <c r="B949" s="78"/>
      <c r="C949" s="75"/>
      <c r="D949" s="75"/>
      <c r="E949" s="75"/>
      <c r="F949" s="10" t="str">
        <f>IF(Tabla1[[#This Row],[Nombre del Contrato]]="","",IF(VLOOKUP(Tabla1[[#This Row],[Nombre del Contrato]],Tabla3[],31,FALSE)="","#N/A",IFERROR(VLOOKUP(Tabla1[[#This Row],[Nombre del Contrato]],Tabla3[],31,FALSE),"#N/A")))</f>
        <v/>
      </c>
      <c r="G949" s="10" t="str">
        <f>IF(Tabla1[[#This Row],[Nombre del Contrato]]="","",IF(VLOOKUP(Tabla1[[#This Row],[Nombre del Contrato]],Tabla3[],20,FALSE)="","#N/A",IFERROR(VLOOKUP(Tabla1[[#This Row],[Nombre del Contrato]],Tabla3[],20,FALSE),"#N/A")))</f>
        <v/>
      </c>
      <c r="H949" s="47" t="str">
        <f>IF(Tabla1[[#This Row],[Nombre del Contrato]]="","",IF(VLOOKUP(Tabla1[[#This Row],[Nombre del Contrato]],Tabla3[],22,FALSE)="","#N/A",IFERROR(VLOOKUP(Tabla1[[#This Row],[Nombre del Contrato]],Tabla3[],22,FALSE),"#N/A")))</f>
        <v/>
      </c>
      <c r="I949" s="81"/>
      <c r="J949" s="81"/>
      <c r="K949" s="75"/>
      <c r="L949" s="10" t="str">
        <f>IF(Tabla1[[#This Row],[Nombre del Contrato]]="","",IF(VLOOKUP(Tabla1[[#This Row],[Nombre del Contrato]],Tabla3[],6,FALSE)="","#N/A",IFERROR(VLOOKUP(Tabla1[[#This Row],[Nombre del Contrato]],Tabla3[],6,FALSE),"#N/A")))</f>
        <v/>
      </c>
      <c r="M949" s="55" t="str">
        <f>IF(Tabla1[[#This Row],[Nombre del Contrato]]="","",IF(VLOOKUP(Tabla1[[#This Row],[Nombre del Contrato]],Tabla3[],19,FALSE)="","#N/A",IFERROR(VLOOKUP(Tabla1[[#This Row],[Nombre del Contrato]],Tabla3[],19,FALSE),"#N/A")))</f>
        <v/>
      </c>
      <c r="N949" s="75"/>
      <c r="O949" s="75"/>
      <c r="P949" s="75"/>
      <c r="Q949" s="75"/>
      <c r="R949" s="75"/>
      <c r="S949" s="75"/>
      <c r="T949" s="75"/>
      <c r="U949" s="75"/>
      <c r="V949" s="75"/>
      <c r="W949" s="75"/>
      <c r="X949" s="75"/>
      <c r="Y949" s="75"/>
      <c r="Z949" s="75"/>
      <c r="AA949" s="75"/>
      <c r="AB949" s="75"/>
      <c r="AC949" s="75"/>
      <c r="AD949" s="75" t="str">
        <f>IF(SUM(Tabla1[[#This Row],[Primera Infancia]:[Adulto Mayor]])=0,"",SUM(Tabla1[[#This Row],[Primera Infancia]:[Adulto Mayor]]))</f>
        <v/>
      </c>
      <c r="AE949" s="75"/>
      <c r="AF949" s="75"/>
      <c r="AG949" s="10"/>
      <c r="AH949" s="10"/>
      <c r="AI949" s="88"/>
      <c r="AJ949" s="88"/>
      <c r="AK949" s="88"/>
      <c r="AL949" s="88"/>
      <c r="AM949" s="88"/>
      <c r="AN949" s="75"/>
      <c r="AO949" s="89"/>
      <c r="AP949" s="93"/>
      <c r="AQ949" s="84"/>
    </row>
    <row r="950" spans="2:43" ht="39.950000000000003" customHeight="1" thickTop="1" thickBot="1" x14ac:dyDescent="0.3">
      <c r="B950" s="78"/>
      <c r="C950" s="75"/>
      <c r="D950" s="75"/>
      <c r="E950" s="75"/>
      <c r="F950" s="10" t="str">
        <f>IF(Tabla1[[#This Row],[Nombre del Contrato]]="","",IF(VLOOKUP(Tabla1[[#This Row],[Nombre del Contrato]],Tabla3[],31,FALSE)="","#N/A",IFERROR(VLOOKUP(Tabla1[[#This Row],[Nombre del Contrato]],Tabla3[],31,FALSE),"#N/A")))</f>
        <v/>
      </c>
      <c r="G950" s="10" t="str">
        <f>IF(Tabla1[[#This Row],[Nombre del Contrato]]="","",IF(VLOOKUP(Tabla1[[#This Row],[Nombre del Contrato]],Tabla3[],20,FALSE)="","#N/A",IFERROR(VLOOKUP(Tabla1[[#This Row],[Nombre del Contrato]],Tabla3[],20,FALSE),"#N/A")))</f>
        <v/>
      </c>
      <c r="H950" s="47" t="str">
        <f>IF(Tabla1[[#This Row],[Nombre del Contrato]]="","",IF(VLOOKUP(Tabla1[[#This Row],[Nombre del Contrato]],Tabla3[],22,FALSE)="","#N/A",IFERROR(VLOOKUP(Tabla1[[#This Row],[Nombre del Contrato]],Tabla3[],22,FALSE),"#N/A")))</f>
        <v/>
      </c>
      <c r="I950" s="81"/>
      <c r="J950" s="81"/>
      <c r="K950" s="75"/>
      <c r="L950" s="10" t="str">
        <f>IF(Tabla1[[#This Row],[Nombre del Contrato]]="","",IF(VLOOKUP(Tabla1[[#This Row],[Nombre del Contrato]],Tabla3[],6,FALSE)="","#N/A",IFERROR(VLOOKUP(Tabla1[[#This Row],[Nombre del Contrato]],Tabla3[],6,FALSE),"#N/A")))</f>
        <v/>
      </c>
      <c r="M950" s="55" t="str">
        <f>IF(Tabla1[[#This Row],[Nombre del Contrato]]="","",IF(VLOOKUP(Tabla1[[#This Row],[Nombre del Contrato]],Tabla3[],19,FALSE)="","#N/A",IFERROR(VLOOKUP(Tabla1[[#This Row],[Nombre del Contrato]],Tabla3[],19,FALSE),"#N/A")))</f>
        <v/>
      </c>
      <c r="N950" s="75"/>
      <c r="O950" s="75"/>
      <c r="P950" s="75"/>
      <c r="Q950" s="75"/>
      <c r="R950" s="75"/>
      <c r="S950" s="75"/>
      <c r="T950" s="75"/>
      <c r="U950" s="75"/>
      <c r="V950" s="75"/>
      <c r="W950" s="75"/>
      <c r="X950" s="75"/>
      <c r="Y950" s="75"/>
      <c r="Z950" s="75"/>
      <c r="AA950" s="75"/>
      <c r="AB950" s="75"/>
      <c r="AC950" s="75"/>
      <c r="AD950" s="75" t="str">
        <f>IF(SUM(Tabla1[[#This Row],[Primera Infancia]:[Adulto Mayor]])=0,"",SUM(Tabla1[[#This Row],[Primera Infancia]:[Adulto Mayor]]))</f>
        <v/>
      </c>
      <c r="AE950" s="75"/>
      <c r="AF950" s="75"/>
      <c r="AG950" s="10"/>
      <c r="AH950" s="10"/>
      <c r="AI950" s="88"/>
      <c r="AJ950" s="88"/>
      <c r="AK950" s="88"/>
      <c r="AL950" s="88"/>
      <c r="AM950" s="88"/>
      <c r="AN950" s="75"/>
      <c r="AO950" s="89"/>
      <c r="AP950" s="93"/>
      <c r="AQ950" s="84"/>
    </row>
    <row r="951" spans="2:43" ht="39.950000000000003" customHeight="1" thickTop="1" thickBot="1" x14ac:dyDescent="0.3">
      <c r="B951" s="78"/>
      <c r="C951" s="75"/>
      <c r="D951" s="75"/>
      <c r="E951" s="75"/>
      <c r="F951" s="10" t="str">
        <f>IF(Tabla1[[#This Row],[Nombre del Contrato]]="","",IF(VLOOKUP(Tabla1[[#This Row],[Nombre del Contrato]],Tabla3[],31,FALSE)="","#N/A",IFERROR(VLOOKUP(Tabla1[[#This Row],[Nombre del Contrato]],Tabla3[],31,FALSE),"#N/A")))</f>
        <v/>
      </c>
      <c r="G951" s="10" t="str">
        <f>IF(Tabla1[[#This Row],[Nombre del Contrato]]="","",IF(VLOOKUP(Tabla1[[#This Row],[Nombre del Contrato]],Tabla3[],20,FALSE)="","#N/A",IFERROR(VLOOKUP(Tabla1[[#This Row],[Nombre del Contrato]],Tabla3[],20,FALSE),"#N/A")))</f>
        <v/>
      </c>
      <c r="H951" s="47" t="str">
        <f>IF(Tabla1[[#This Row],[Nombre del Contrato]]="","",IF(VLOOKUP(Tabla1[[#This Row],[Nombre del Contrato]],Tabla3[],22,FALSE)="","#N/A",IFERROR(VLOOKUP(Tabla1[[#This Row],[Nombre del Contrato]],Tabla3[],22,FALSE),"#N/A")))</f>
        <v/>
      </c>
      <c r="I951" s="81"/>
      <c r="J951" s="81"/>
      <c r="K951" s="75"/>
      <c r="L951" s="10" t="str">
        <f>IF(Tabla1[[#This Row],[Nombre del Contrato]]="","",IF(VLOOKUP(Tabla1[[#This Row],[Nombre del Contrato]],Tabla3[],6,FALSE)="","#N/A",IFERROR(VLOOKUP(Tabla1[[#This Row],[Nombre del Contrato]],Tabla3[],6,FALSE),"#N/A")))</f>
        <v/>
      </c>
      <c r="M951" s="55" t="str">
        <f>IF(Tabla1[[#This Row],[Nombre del Contrato]]="","",IF(VLOOKUP(Tabla1[[#This Row],[Nombre del Contrato]],Tabla3[],19,FALSE)="","#N/A",IFERROR(VLOOKUP(Tabla1[[#This Row],[Nombre del Contrato]],Tabla3[],19,FALSE),"#N/A")))</f>
        <v/>
      </c>
      <c r="N951" s="75"/>
      <c r="O951" s="75"/>
      <c r="P951" s="75"/>
      <c r="Q951" s="75"/>
      <c r="R951" s="75"/>
      <c r="S951" s="75"/>
      <c r="T951" s="75"/>
      <c r="U951" s="75"/>
      <c r="V951" s="75"/>
      <c r="W951" s="75"/>
      <c r="X951" s="75"/>
      <c r="Y951" s="75"/>
      <c r="Z951" s="75"/>
      <c r="AA951" s="75"/>
      <c r="AB951" s="75"/>
      <c r="AC951" s="75"/>
      <c r="AD951" s="75" t="str">
        <f>IF(SUM(Tabla1[[#This Row],[Primera Infancia]:[Adulto Mayor]])=0,"",SUM(Tabla1[[#This Row],[Primera Infancia]:[Adulto Mayor]]))</f>
        <v/>
      </c>
      <c r="AE951" s="75"/>
      <c r="AF951" s="75"/>
      <c r="AG951" s="10"/>
      <c r="AH951" s="10"/>
      <c r="AI951" s="88"/>
      <c r="AJ951" s="88"/>
      <c r="AK951" s="88"/>
      <c r="AL951" s="88"/>
      <c r="AM951" s="88"/>
      <c r="AN951" s="75"/>
      <c r="AO951" s="89"/>
      <c r="AP951" s="93"/>
      <c r="AQ951" s="84"/>
    </row>
    <row r="952" spans="2:43" ht="39.950000000000003" customHeight="1" thickTop="1" thickBot="1" x14ac:dyDescent="0.3">
      <c r="B952" s="78"/>
      <c r="C952" s="75"/>
      <c r="D952" s="75"/>
      <c r="E952" s="75"/>
      <c r="F952" s="10" t="str">
        <f>IF(Tabla1[[#This Row],[Nombre del Contrato]]="","",IF(VLOOKUP(Tabla1[[#This Row],[Nombre del Contrato]],Tabla3[],31,FALSE)="","#N/A",IFERROR(VLOOKUP(Tabla1[[#This Row],[Nombre del Contrato]],Tabla3[],31,FALSE),"#N/A")))</f>
        <v/>
      </c>
      <c r="G952" s="10" t="str">
        <f>IF(Tabla1[[#This Row],[Nombre del Contrato]]="","",IF(VLOOKUP(Tabla1[[#This Row],[Nombre del Contrato]],Tabla3[],20,FALSE)="","#N/A",IFERROR(VLOOKUP(Tabla1[[#This Row],[Nombre del Contrato]],Tabla3[],20,FALSE),"#N/A")))</f>
        <v/>
      </c>
      <c r="H952" s="47" t="str">
        <f>IF(Tabla1[[#This Row],[Nombre del Contrato]]="","",IF(VLOOKUP(Tabla1[[#This Row],[Nombre del Contrato]],Tabla3[],22,FALSE)="","#N/A",IFERROR(VLOOKUP(Tabla1[[#This Row],[Nombre del Contrato]],Tabla3[],22,FALSE),"#N/A")))</f>
        <v/>
      </c>
      <c r="I952" s="81"/>
      <c r="J952" s="81"/>
      <c r="K952" s="75"/>
      <c r="L952" s="10" t="str">
        <f>IF(Tabla1[[#This Row],[Nombre del Contrato]]="","",IF(VLOOKUP(Tabla1[[#This Row],[Nombre del Contrato]],Tabla3[],6,FALSE)="","#N/A",IFERROR(VLOOKUP(Tabla1[[#This Row],[Nombre del Contrato]],Tabla3[],6,FALSE),"#N/A")))</f>
        <v/>
      </c>
      <c r="M952" s="55" t="str">
        <f>IF(Tabla1[[#This Row],[Nombre del Contrato]]="","",IF(VLOOKUP(Tabla1[[#This Row],[Nombre del Contrato]],Tabla3[],19,FALSE)="","#N/A",IFERROR(VLOOKUP(Tabla1[[#This Row],[Nombre del Contrato]],Tabla3[],19,FALSE),"#N/A")))</f>
        <v/>
      </c>
      <c r="N952" s="75"/>
      <c r="O952" s="75"/>
      <c r="P952" s="75"/>
      <c r="Q952" s="75"/>
      <c r="R952" s="75"/>
      <c r="S952" s="75"/>
      <c r="T952" s="75"/>
      <c r="U952" s="75"/>
      <c r="V952" s="75"/>
      <c r="W952" s="75"/>
      <c r="X952" s="75"/>
      <c r="Y952" s="75"/>
      <c r="Z952" s="75"/>
      <c r="AA952" s="75"/>
      <c r="AB952" s="75"/>
      <c r="AC952" s="75"/>
      <c r="AD952" s="75" t="str">
        <f>IF(SUM(Tabla1[[#This Row],[Primera Infancia]:[Adulto Mayor]])=0,"",SUM(Tabla1[[#This Row],[Primera Infancia]:[Adulto Mayor]]))</f>
        <v/>
      </c>
      <c r="AE952" s="75"/>
      <c r="AF952" s="75"/>
      <c r="AG952" s="10"/>
      <c r="AH952" s="10"/>
      <c r="AI952" s="88"/>
      <c r="AJ952" s="88"/>
      <c r="AK952" s="88"/>
      <c r="AL952" s="88"/>
      <c r="AM952" s="88"/>
      <c r="AN952" s="75"/>
      <c r="AO952" s="89"/>
      <c r="AP952" s="93"/>
      <c r="AQ952" s="84"/>
    </row>
    <row r="953" spans="2:43" ht="39.950000000000003" customHeight="1" thickTop="1" thickBot="1" x14ac:dyDescent="0.3">
      <c r="B953" s="78"/>
      <c r="C953" s="75"/>
      <c r="D953" s="75"/>
      <c r="E953" s="75"/>
      <c r="F953" s="10" t="str">
        <f>IF(Tabla1[[#This Row],[Nombre del Contrato]]="","",IF(VLOOKUP(Tabla1[[#This Row],[Nombre del Contrato]],Tabla3[],31,FALSE)="","#N/A",IFERROR(VLOOKUP(Tabla1[[#This Row],[Nombre del Contrato]],Tabla3[],31,FALSE),"#N/A")))</f>
        <v/>
      </c>
      <c r="G953" s="10" t="str">
        <f>IF(Tabla1[[#This Row],[Nombre del Contrato]]="","",IF(VLOOKUP(Tabla1[[#This Row],[Nombre del Contrato]],Tabla3[],20,FALSE)="","#N/A",IFERROR(VLOOKUP(Tabla1[[#This Row],[Nombre del Contrato]],Tabla3[],20,FALSE),"#N/A")))</f>
        <v/>
      </c>
      <c r="H953" s="47" t="str">
        <f>IF(Tabla1[[#This Row],[Nombre del Contrato]]="","",IF(VLOOKUP(Tabla1[[#This Row],[Nombre del Contrato]],Tabla3[],22,FALSE)="","#N/A",IFERROR(VLOOKUP(Tabla1[[#This Row],[Nombre del Contrato]],Tabla3[],22,FALSE),"#N/A")))</f>
        <v/>
      </c>
      <c r="I953" s="81"/>
      <c r="J953" s="81"/>
      <c r="K953" s="75"/>
      <c r="L953" s="10" t="str">
        <f>IF(Tabla1[[#This Row],[Nombre del Contrato]]="","",IF(VLOOKUP(Tabla1[[#This Row],[Nombre del Contrato]],Tabla3[],6,FALSE)="","#N/A",IFERROR(VLOOKUP(Tabla1[[#This Row],[Nombre del Contrato]],Tabla3[],6,FALSE),"#N/A")))</f>
        <v/>
      </c>
      <c r="M953" s="55" t="str">
        <f>IF(Tabla1[[#This Row],[Nombre del Contrato]]="","",IF(VLOOKUP(Tabla1[[#This Row],[Nombre del Contrato]],Tabla3[],19,FALSE)="","#N/A",IFERROR(VLOOKUP(Tabla1[[#This Row],[Nombre del Contrato]],Tabla3[],19,FALSE),"#N/A")))</f>
        <v/>
      </c>
      <c r="N953" s="75"/>
      <c r="O953" s="75"/>
      <c r="P953" s="75"/>
      <c r="Q953" s="75"/>
      <c r="R953" s="75"/>
      <c r="S953" s="75"/>
      <c r="T953" s="75"/>
      <c r="U953" s="75"/>
      <c r="V953" s="75"/>
      <c r="W953" s="75"/>
      <c r="X953" s="75"/>
      <c r="Y953" s="75"/>
      <c r="Z953" s="75"/>
      <c r="AA953" s="75"/>
      <c r="AB953" s="75"/>
      <c r="AC953" s="75"/>
      <c r="AD953" s="75" t="str">
        <f>IF(SUM(Tabla1[[#This Row],[Primera Infancia]:[Adulto Mayor]])=0,"",SUM(Tabla1[[#This Row],[Primera Infancia]:[Adulto Mayor]]))</f>
        <v/>
      </c>
      <c r="AE953" s="75"/>
      <c r="AF953" s="75"/>
      <c r="AG953" s="10"/>
      <c r="AH953" s="10"/>
      <c r="AI953" s="88"/>
      <c r="AJ953" s="88"/>
      <c r="AK953" s="88"/>
      <c r="AL953" s="88"/>
      <c r="AM953" s="88"/>
      <c r="AN953" s="75"/>
      <c r="AO953" s="89"/>
      <c r="AP953" s="93"/>
      <c r="AQ953" s="84"/>
    </row>
    <row r="954" spans="2:43" ht="39.950000000000003" customHeight="1" thickTop="1" thickBot="1" x14ac:dyDescent="0.3">
      <c r="B954" s="78"/>
      <c r="C954" s="75"/>
      <c r="D954" s="75"/>
      <c r="E954" s="75"/>
      <c r="F954" s="10" t="str">
        <f>IF(Tabla1[[#This Row],[Nombre del Contrato]]="","",IF(VLOOKUP(Tabla1[[#This Row],[Nombre del Contrato]],Tabla3[],31,FALSE)="","#N/A",IFERROR(VLOOKUP(Tabla1[[#This Row],[Nombre del Contrato]],Tabla3[],31,FALSE),"#N/A")))</f>
        <v/>
      </c>
      <c r="G954" s="10" t="str">
        <f>IF(Tabla1[[#This Row],[Nombre del Contrato]]="","",IF(VLOOKUP(Tabla1[[#This Row],[Nombre del Contrato]],Tabla3[],20,FALSE)="","#N/A",IFERROR(VLOOKUP(Tabla1[[#This Row],[Nombre del Contrato]],Tabla3[],20,FALSE),"#N/A")))</f>
        <v/>
      </c>
      <c r="H954" s="47" t="str">
        <f>IF(Tabla1[[#This Row],[Nombre del Contrato]]="","",IF(VLOOKUP(Tabla1[[#This Row],[Nombre del Contrato]],Tabla3[],22,FALSE)="","#N/A",IFERROR(VLOOKUP(Tabla1[[#This Row],[Nombre del Contrato]],Tabla3[],22,FALSE),"#N/A")))</f>
        <v/>
      </c>
      <c r="I954" s="81"/>
      <c r="J954" s="81"/>
      <c r="K954" s="75"/>
      <c r="L954" s="10" t="str">
        <f>IF(Tabla1[[#This Row],[Nombre del Contrato]]="","",IF(VLOOKUP(Tabla1[[#This Row],[Nombre del Contrato]],Tabla3[],6,FALSE)="","#N/A",IFERROR(VLOOKUP(Tabla1[[#This Row],[Nombre del Contrato]],Tabla3[],6,FALSE),"#N/A")))</f>
        <v/>
      </c>
      <c r="M954" s="55" t="str">
        <f>IF(Tabla1[[#This Row],[Nombre del Contrato]]="","",IF(VLOOKUP(Tabla1[[#This Row],[Nombre del Contrato]],Tabla3[],19,FALSE)="","#N/A",IFERROR(VLOOKUP(Tabla1[[#This Row],[Nombre del Contrato]],Tabla3[],19,FALSE),"#N/A")))</f>
        <v/>
      </c>
      <c r="N954" s="75"/>
      <c r="O954" s="75"/>
      <c r="P954" s="75"/>
      <c r="Q954" s="75"/>
      <c r="R954" s="75"/>
      <c r="S954" s="75"/>
      <c r="T954" s="75"/>
      <c r="U954" s="75"/>
      <c r="V954" s="75"/>
      <c r="W954" s="75"/>
      <c r="X954" s="75"/>
      <c r="Y954" s="75"/>
      <c r="Z954" s="75"/>
      <c r="AA954" s="75"/>
      <c r="AB954" s="75"/>
      <c r="AC954" s="75"/>
      <c r="AD954" s="75" t="str">
        <f>IF(SUM(Tabla1[[#This Row],[Primera Infancia]:[Adulto Mayor]])=0,"",SUM(Tabla1[[#This Row],[Primera Infancia]:[Adulto Mayor]]))</f>
        <v/>
      </c>
      <c r="AE954" s="75"/>
      <c r="AF954" s="75"/>
      <c r="AG954" s="10"/>
      <c r="AH954" s="10"/>
      <c r="AI954" s="88"/>
      <c r="AJ954" s="88"/>
      <c r="AK954" s="88"/>
      <c r="AL954" s="88"/>
      <c r="AM954" s="88"/>
      <c r="AN954" s="75"/>
      <c r="AO954" s="89"/>
      <c r="AP954" s="93"/>
      <c r="AQ954" s="84"/>
    </row>
    <row r="955" spans="2:43" ht="39.950000000000003" customHeight="1" thickTop="1" thickBot="1" x14ac:dyDescent="0.3">
      <c r="B955" s="78"/>
      <c r="C955" s="75"/>
      <c r="D955" s="75"/>
      <c r="E955" s="75"/>
      <c r="F955" s="10" t="str">
        <f>IF(Tabla1[[#This Row],[Nombre del Contrato]]="","",IF(VLOOKUP(Tabla1[[#This Row],[Nombre del Contrato]],Tabla3[],31,FALSE)="","#N/A",IFERROR(VLOOKUP(Tabla1[[#This Row],[Nombre del Contrato]],Tabla3[],31,FALSE),"#N/A")))</f>
        <v/>
      </c>
      <c r="G955" s="10" t="str">
        <f>IF(Tabla1[[#This Row],[Nombre del Contrato]]="","",IF(VLOOKUP(Tabla1[[#This Row],[Nombre del Contrato]],Tabla3[],20,FALSE)="","#N/A",IFERROR(VLOOKUP(Tabla1[[#This Row],[Nombre del Contrato]],Tabla3[],20,FALSE),"#N/A")))</f>
        <v/>
      </c>
      <c r="H955" s="47" t="str">
        <f>IF(Tabla1[[#This Row],[Nombre del Contrato]]="","",IF(VLOOKUP(Tabla1[[#This Row],[Nombre del Contrato]],Tabla3[],22,FALSE)="","#N/A",IFERROR(VLOOKUP(Tabla1[[#This Row],[Nombre del Contrato]],Tabla3[],22,FALSE),"#N/A")))</f>
        <v/>
      </c>
      <c r="I955" s="81"/>
      <c r="J955" s="81"/>
      <c r="K955" s="75"/>
      <c r="L955" s="10" t="str">
        <f>IF(Tabla1[[#This Row],[Nombre del Contrato]]="","",IF(VLOOKUP(Tabla1[[#This Row],[Nombre del Contrato]],Tabla3[],6,FALSE)="","#N/A",IFERROR(VLOOKUP(Tabla1[[#This Row],[Nombre del Contrato]],Tabla3[],6,FALSE),"#N/A")))</f>
        <v/>
      </c>
      <c r="M955" s="55" t="str">
        <f>IF(Tabla1[[#This Row],[Nombre del Contrato]]="","",IF(VLOOKUP(Tabla1[[#This Row],[Nombre del Contrato]],Tabla3[],19,FALSE)="","#N/A",IFERROR(VLOOKUP(Tabla1[[#This Row],[Nombre del Contrato]],Tabla3[],19,FALSE),"#N/A")))</f>
        <v/>
      </c>
      <c r="N955" s="75"/>
      <c r="O955" s="75"/>
      <c r="P955" s="75"/>
      <c r="Q955" s="75"/>
      <c r="R955" s="75"/>
      <c r="S955" s="75"/>
      <c r="T955" s="75"/>
      <c r="U955" s="75"/>
      <c r="V955" s="75"/>
      <c r="W955" s="75"/>
      <c r="X955" s="75"/>
      <c r="Y955" s="75"/>
      <c r="Z955" s="75"/>
      <c r="AA955" s="75"/>
      <c r="AB955" s="75"/>
      <c r="AC955" s="75"/>
      <c r="AD955" s="75" t="str">
        <f>IF(SUM(Tabla1[[#This Row],[Primera Infancia]:[Adulto Mayor]])=0,"",SUM(Tabla1[[#This Row],[Primera Infancia]:[Adulto Mayor]]))</f>
        <v/>
      </c>
      <c r="AE955" s="75"/>
      <c r="AF955" s="75"/>
      <c r="AG955" s="10"/>
      <c r="AH955" s="10"/>
      <c r="AI955" s="88"/>
      <c r="AJ955" s="88"/>
      <c r="AK955" s="88"/>
      <c r="AL955" s="88"/>
      <c r="AM955" s="88"/>
      <c r="AN955" s="75"/>
      <c r="AO955" s="89"/>
      <c r="AP955" s="93"/>
      <c r="AQ955" s="84"/>
    </row>
    <row r="956" spans="2:43" ht="39.950000000000003" customHeight="1" thickTop="1" thickBot="1" x14ac:dyDescent="0.3">
      <c r="B956" s="78"/>
      <c r="C956" s="75"/>
      <c r="D956" s="75"/>
      <c r="E956" s="75"/>
      <c r="F956" s="10" t="str">
        <f>IF(Tabla1[[#This Row],[Nombre del Contrato]]="","",IF(VLOOKUP(Tabla1[[#This Row],[Nombre del Contrato]],Tabla3[],31,FALSE)="","#N/A",IFERROR(VLOOKUP(Tabla1[[#This Row],[Nombre del Contrato]],Tabla3[],31,FALSE),"#N/A")))</f>
        <v/>
      </c>
      <c r="G956" s="10" t="str">
        <f>IF(Tabla1[[#This Row],[Nombre del Contrato]]="","",IF(VLOOKUP(Tabla1[[#This Row],[Nombre del Contrato]],Tabla3[],20,FALSE)="","#N/A",IFERROR(VLOOKUP(Tabla1[[#This Row],[Nombre del Contrato]],Tabla3[],20,FALSE),"#N/A")))</f>
        <v/>
      </c>
      <c r="H956" s="47" t="str">
        <f>IF(Tabla1[[#This Row],[Nombre del Contrato]]="","",IF(VLOOKUP(Tabla1[[#This Row],[Nombre del Contrato]],Tabla3[],22,FALSE)="","#N/A",IFERROR(VLOOKUP(Tabla1[[#This Row],[Nombre del Contrato]],Tabla3[],22,FALSE),"#N/A")))</f>
        <v/>
      </c>
      <c r="I956" s="81"/>
      <c r="J956" s="81"/>
      <c r="K956" s="75"/>
      <c r="L956" s="10" t="str">
        <f>IF(Tabla1[[#This Row],[Nombre del Contrato]]="","",IF(VLOOKUP(Tabla1[[#This Row],[Nombre del Contrato]],Tabla3[],6,FALSE)="","#N/A",IFERROR(VLOOKUP(Tabla1[[#This Row],[Nombre del Contrato]],Tabla3[],6,FALSE),"#N/A")))</f>
        <v/>
      </c>
      <c r="M956" s="55" t="str">
        <f>IF(Tabla1[[#This Row],[Nombre del Contrato]]="","",IF(VLOOKUP(Tabla1[[#This Row],[Nombre del Contrato]],Tabla3[],19,FALSE)="","#N/A",IFERROR(VLOOKUP(Tabla1[[#This Row],[Nombre del Contrato]],Tabla3[],19,FALSE),"#N/A")))</f>
        <v/>
      </c>
      <c r="N956" s="75"/>
      <c r="O956" s="75"/>
      <c r="P956" s="75"/>
      <c r="Q956" s="75"/>
      <c r="R956" s="75"/>
      <c r="S956" s="75"/>
      <c r="T956" s="75"/>
      <c r="U956" s="75"/>
      <c r="V956" s="75"/>
      <c r="W956" s="75"/>
      <c r="X956" s="75"/>
      <c r="Y956" s="75"/>
      <c r="Z956" s="75"/>
      <c r="AA956" s="75"/>
      <c r="AB956" s="75"/>
      <c r="AC956" s="75"/>
      <c r="AD956" s="75" t="str">
        <f>IF(SUM(Tabla1[[#This Row],[Primera Infancia]:[Adulto Mayor]])=0,"",SUM(Tabla1[[#This Row],[Primera Infancia]:[Adulto Mayor]]))</f>
        <v/>
      </c>
      <c r="AE956" s="75"/>
      <c r="AF956" s="75"/>
      <c r="AG956" s="10"/>
      <c r="AH956" s="10"/>
      <c r="AI956" s="88"/>
      <c r="AJ956" s="88"/>
      <c r="AK956" s="88"/>
      <c r="AL956" s="88"/>
      <c r="AM956" s="88"/>
      <c r="AN956" s="75"/>
      <c r="AO956" s="89"/>
      <c r="AP956" s="93"/>
      <c r="AQ956" s="84"/>
    </row>
    <row r="957" spans="2:43" ht="39.950000000000003" customHeight="1" thickTop="1" thickBot="1" x14ac:dyDescent="0.3">
      <c r="B957" s="78"/>
      <c r="C957" s="75"/>
      <c r="D957" s="75"/>
      <c r="E957" s="75"/>
      <c r="F957" s="10" t="str">
        <f>IF(Tabla1[[#This Row],[Nombre del Contrato]]="","",IF(VLOOKUP(Tabla1[[#This Row],[Nombre del Contrato]],Tabla3[],31,FALSE)="","#N/A",IFERROR(VLOOKUP(Tabla1[[#This Row],[Nombre del Contrato]],Tabla3[],31,FALSE),"#N/A")))</f>
        <v/>
      </c>
      <c r="G957" s="10" t="str">
        <f>IF(Tabla1[[#This Row],[Nombre del Contrato]]="","",IF(VLOOKUP(Tabla1[[#This Row],[Nombre del Contrato]],Tabla3[],20,FALSE)="","#N/A",IFERROR(VLOOKUP(Tabla1[[#This Row],[Nombre del Contrato]],Tabla3[],20,FALSE),"#N/A")))</f>
        <v/>
      </c>
      <c r="H957" s="47" t="str">
        <f>IF(Tabla1[[#This Row],[Nombre del Contrato]]="","",IF(VLOOKUP(Tabla1[[#This Row],[Nombre del Contrato]],Tabla3[],22,FALSE)="","#N/A",IFERROR(VLOOKUP(Tabla1[[#This Row],[Nombre del Contrato]],Tabla3[],22,FALSE),"#N/A")))</f>
        <v/>
      </c>
      <c r="I957" s="81"/>
      <c r="J957" s="81"/>
      <c r="K957" s="75"/>
      <c r="L957" s="10" t="str">
        <f>IF(Tabla1[[#This Row],[Nombre del Contrato]]="","",IF(VLOOKUP(Tabla1[[#This Row],[Nombre del Contrato]],Tabla3[],6,FALSE)="","#N/A",IFERROR(VLOOKUP(Tabla1[[#This Row],[Nombre del Contrato]],Tabla3[],6,FALSE),"#N/A")))</f>
        <v/>
      </c>
      <c r="M957" s="55" t="str">
        <f>IF(Tabla1[[#This Row],[Nombre del Contrato]]="","",IF(VLOOKUP(Tabla1[[#This Row],[Nombre del Contrato]],Tabla3[],19,FALSE)="","#N/A",IFERROR(VLOOKUP(Tabla1[[#This Row],[Nombre del Contrato]],Tabla3[],19,FALSE),"#N/A")))</f>
        <v/>
      </c>
      <c r="N957" s="75"/>
      <c r="O957" s="75"/>
      <c r="P957" s="75"/>
      <c r="Q957" s="75"/>
      <c r="R957" s="75"/>
      <c r="S957" s="75"/>
      <c r="T957" s="75"/>
      <c r="U957" s="75"/>
      <c r="V957" s="75"/>
      <c r="W957" s="75"/>
      <c r="X957" s="75"/>
      <c r="Y957" s="75"/>
      <c r="Z957" s="75"/>
      <c r="AA957" s="75"/>
      <c r="AB957" s="75"/>
      <c r="AC957" s="75"/>
      <c r="AD957" s="75" t="str">
        <f>IF(SUM(Tabla1[[#This Row],[Primera Infancia]:[Adulto Mayor]])=0,"",SUM(Tabla1[[#This Row],[Primera Infancia]:[Adulto Mayor]]))</f>
        <v/>
      </c>
      <c r="AE957" s="75"/>
      <c r="AF957" s="75"/>
      <c r="AG957" s="10"/>
      <c r="AH957" s="10"/>
      <c r="AI957" s="88"/>
      <c r="AJ957" s="88"/>
      <c r="AK957" s="88"/>
      <c r="AL957" s="88"/>
      <c r="AM957" s="88"/>
      <c r="AN957" s="75"/>
      <c r="AO957" s="89"/>
      <c r="AP957" s="93"/>
      <c r="AQ957" s="84"/>
    </row>
    <row r="958" spans="2:43" ht="39.950000000000003" customHeight="1" thickTop="1" thickBot="1" x14ac:dyDescent="0.3">
      <c r="B958" s="78"/>
      <c r="C958" s="75"/>
      <c r="D958" s="75"/>
      <c r="E958" s="75"/>
      <c r="F958" s="10" t="str">
        <f>IF(Tabla1[[#This Row],[Nombre del Contrato]]="","",IF(VLOOKUP(Tabla1[[#This Row],[Nombre del Contrato]],Tabla3[],31,FALSE)="","#N/A",IFERROR(VLOOKUP(Tabla1[[#This Row],[Nombre del Contrato]],Tabla3[],31,FALSE),"#N/A")))</f>
        <v/>
      </c>
      <c r="G958" s="10" t="str">
        <f>IF(Tabla1[[#This Row],[Nombre del Contrato]]="","",IF(VLOOKUP(Tabla1[[#This Row],[Nombre del Contrato]],Tabla3[],20,FALSE)="","#N/A",IFERROR(VLOOKUP(Tabla1[[#This Row],[Nombre del Contrato]],Tabla3[],20,FALSE),"#N/A")))</f>
        <v/>
      </c>
      <c r="H958" s="47" t="str">
        <f>IF(Tabla1[[#This Row],[Nombre del Contrato]]="","",IF(VLOOKUP(Tabla1[[#This Row],[Nombre del Contrato]],Tabla3[],22,FALSE)="","#N/A",IFERROR(VLOOKUP(Tabla1[[#This Row],[Nombre del Contrato]],Tabla3[],22,FALSE),"#N/A")))</f>
        <v/>
      </c>
      <c r="I958" s="81"/>
      <c r="J958" s="81"/>
      <c r="K958" s="75"/>
      <c r="L958" s="10" t="str">
        <f>IF(Tabla1[[#This Row],[Nombre del Contrato]]="","",IF(VLOOKUP(Tabla1[[#This Row],[Nombre del Contrato]],Tabla3[],6,FALSE)="","#N/A",IFERROR(VLOOKUP(Tabla1[[#This Row],[Nombre del Contrato]],Tabla3[],6,FALSE),"#N/A")))</f>
        <v/>
      </c>
      <c r="M958" s="55" t="str">
        <f>IF(Tabla1[[#This Row],[Nombre del Contrato]]="","",IF(VLOOKUP(Tabla1[[#This Row],[Nombre del Contrato]],Tabla3[],19,FALSE)="","#N/A",IFERROR(VLOOKUP(Tabla1[[#This Row],[Nombre del Contrato]],Tabla3[],19,FALSE),"#N/A")))</f>
        <v/>
      </c>
      <c r="N958" s="75"/>
      <c r="O958" s="75"/>
      <c r="P958" s="75"/>
      <c r="Q958" s="75"/>
      <c r="R958" s="75"/>
      <c r="S958" s="75"/>
      <c r="T958" s="75"/>
      <c r="U958" s="75"/>
      <c r="V958" s="75"/>
      <c r="W958" s="75"/>
      <c r="X958" s="75"/>
      <c r="Y958" s="75"/>
      <c r="Z958" s="75"/>
      <c r="AA958" s="75"/>
      <c r="AB958" s="75"/>
      <c r="AC958" s="75"/>
      <c r="AD958" s="75" t="str">
        <f>IF(SUM(Tabla1[[#This Row],[Primera Infancia]:[Adulto Mayor]])=0,"",SUM(Tabla1[[#This Row],[Primera Infancia]:[Adulto Mayor]]))</f>
        <v/>
      </c>
      <c r="AE958" s="75"/>
      <c r="AF958" s="75"/>
      <c r="AG958" s="10"/>
      <c r="AH958" s="10"/>
      <c r="AI958" s="88"/>
      <c r="AJ958" s="88"/>
      <c r="AK958" s="88"/>
      <c r="AL958" s="88"/>
      <c r="AM958" s="88"/>
      <c r="AN958" s="75"/>
      <c r="AO958" s="89"/>
      <c r="AP958" s="93"/>
      <c r="AQ958" s="84"/>
    </row>
    <row r="959" spans="2:43" ht="39.950000000000003" customHeight="1" thickTop="1" thickBot="1" x14ac:dyDescent="0.3">
      <c r="B959" s="78"/>
      <c r="C959" s="75"/>
      <c r="D959" s="75"/>
      <c r="E959" s="75"/>
      <c r="F959" s="10" t="str">
        <f>IF(Tabla1[[#This Row],[Nombre del Contrato]]="","",IF(VLOOKUP(Tabla1[[#This Row],[Nombre del Contrato]],Tabla3[],31,FALSE)="","#N/A",IFERROR(VLOOKUP(Tabla1[[#This Row],[Nombre del Contrato]],Tabla3[],31,FALSE),"#N/A")))</f>
        <v/>
      </c>
      <c r="G959" s="10" t="str">
        <f>IF(Tabla1[[#This Row],[Nombre del Contrato]]="","",IF(VLOOKUP(Tabla1[[#This Row],[Nombre del Contrato]],Tabla3[],20,FALSE)="","#N/A",IFERROR(VLOOKUP(Tabla1[[#This Row],[Nombre del Contrato]],Tabla3[],20,FALSE),"#N/A")))</f>
        <v/>
      </c>
      <c r="H959" s="47" t="str">
        <f>IF(Tabla1[[#This Row],[Nombre del Contrato]]="","",IF(VLOOKUP(Tabla1[[#This Row],[Nombre del Contrato]],Tabla3[],22,FALSE)="","#N/A",IFERROR(VLOOKUP(Tabla1[[#This Row],[Nombre del Contrato]],Tabla3[],22,FALSE),"#N/A")))</f>
        <v/>
      </c>
      <c r="I959" s="81"/>
      <c r="J959" s="81"/>
      <c r="K959" s="75"/>
      <c r="L959" s="10" t="str">
        <f>IF(Tabla1[[#This Row],[Nombre del Contrato]]="","",IF(VLOOKUP(Tabla1[[#This Row],[Nombre del Contrato]],Tabla3[],6,FALSE)="","#N/A",IFERROR(VLOOKUP(Tabla1[[#This Row],[Nombre del Contrato]],Tabla3[],6,FALSE),"#N/A")))</f>
        <v/>
      </c>
      <c r="M959" s="55" t="str">
        <f>IF(Tabla1[[#This Row],[Nombre del Contrato]]="","",IF(VLOOKUP(Tabla1[[#This Row],[Nombre del Contrato]],Tabla3[],19,FALSE)="","#N/A",IFERROR(VLOOKUP(Tabla1[[#This Row],[Nombre del Contrato]],Tabla3[],19,FALSE),"#N/A")))</f>
        <v/>
      </c>
      <c r="N959" s="75"/>
      <c r="O959" s="75"/>
      <c r="P959" s="75"/>
      <c r="Q959" s="75"/>
      <c r="R959" s="75"/>
      <c r="S959" s="75"/>
      <c r="T959" s="75"/>
      <c r="U959" s="75"/>
      <c r="V959" s="75"/>
      <c r="W959" s="75"/>
      <c r="X959" s="75"/>
      <c r="Y959" s="75"/>
      <c r="Z959" s="75"/>
      <c r="AA959" s="75"/>
      <c r="AB959" s="75"/>
      <c r="AC959" s="75"/>
      <c r="AD959" s="75" t="str">
        <f>IF(SUM(Tabla1[[#This Row],[Primera Infancia]:[Adulto Mayor]])=0,"",SUM(Tabla1[[#This Row],[Primera Infancia]:[Adulto Mayor]]))</f>
        <v/>
      </c>
      <c r="AE959" s="75"/>
      <c r="AF959" s="75"/>
      <c r="AG959" s="10"/>
      <c r="AH959" s="10"/>
      <c r="AI959" s="88"/>
      <c r="AJ959" s="88"/>
      <c r="AK959" s="88"/>
      <c r="AL959" s="88"/>
      <c r="AM959" s="88"/>
      <c r="AN959" s="75"/>
      <c r="AO959" s="89"/>
      <c r="AP959" s="93"/>
      <c r="AQ959" s="84"/>
    </row>
    <row r="960" spans="2:43" ht="39.950000000000003" customHeight="1" thickTop="1" thickBot="1" x14ac:dyDescent="0.3">
      <c r="B960" s="78"/>
      <c r="C960" s="75"/>
      <c r="D960" s="75"/>
      <c r="E960" s="75"/>
      <c r="F960" s="10" t="str">
        <f>IF(Tabla1[[#This Row],[Nombre del Contrato]]="","",IF(VLOOKUP(Tabla1[[#This Row],[Nombre del Contrato]],Tabla3[],31,FALSE)="","#N/A",IFERROR(VLOOKUP(Tabla1[[#This Row],[Nombre del Contrato]],Tabla3[],31,FALSE),"#N/A")))</f>
        <v/>
      </c>
      <c r="G960" s="10" t="str">
        <f>IF(Tabla1[[#This Row],[Nombre del Contrato]]="","",IF(VLOOKUP(Tabla1[[#This Row],[Nombre del Contrato]],Tabla3[],20,FALSE)="","#N/A",IFERROR(VLOOKUP(Tabla1[[#This Row],[Nombre del Contrato]],Tabla3[],20,FALSE),"#N/A")))</f>
        <v/>
      </c>
      <c r="H960" s="47" t="str">
        <f>IF(Tabla1[[#This Row],[Nombre del Contrato]]="","",IF(VLOOKUP(Tabla1[[#This Row],[Nombre del Contrato]],Tabla3[],22,FALSE)="","#N/A",IFERROR(VLOOKUP(Tabla1[[#This Row],[Nombre del Contrato]],Tabla3[],22,FALSE),"#N/A")))</f>
        <v/>
      </c>
      <c r="I960" s="81"/>
      <c r="J960" s="81"/>
      <c r="K960" s="75"/>
      <c r="L960" s="10" t="str">
        <f>IF(Tabla1[[#This Row],[Nombre del Contrato]]="","",IF(VLOOKUP(Tabla1[[#This Row],[Nombre del Contrato]],Tabla3[],6,FALSE)="","#N/A",IFERROR(VLOOKUP(Tabla1[[#This Row],[Nombre del Contrato]],Tabla3[],6,FALSE),"#N/A")))</f>
        <v/>
      </c>
      <c r="M960" s="55" t="str">
        <f>IF(Tabla1[[#This Row],[Nombre del Contrato]]="","",IF(VLOOKUP(Tabla1[[#This Row],[Nombre del Contrato]],Tabla3[],19,FALSE)="","#N/A",IFERROR(VLOOKUP(Tabla1[[#This Row],[Nombre del Contrato]],Tabla3[],19,FALSE),"#N/A")))</f>
        <v/>
      </c>
      <c r="N960" s="75"/>
      <c r="O960" s="75"/>
      <c r="P960" s="75"/>
      <c r="Q960" s="75"/>
      <c r="R960" s="75"/>
      <c r="S960" s="75"/>
      <c r="T960" s="75"/>
      <c r="U960" s="75"/>
      <c r="V960" s="75"/>
      <c r="W960" s="75"/>
      <c r="X960" s="75"/>
      <c r="Y960" s="75"/>
      <c r="Z960" s="75"/>
      <c r="AA960" s="75"/>
      <c r="AB960" s="75"/>
      <c r="AC960" s="75"/>
      <c r="AD960" s="75" t="str">
        <f>IF(SUM(Tabla1[[#This Row],[Primera Infancia]:[Adulto Mayor]])=0,"",SUM(Tabla1[[#This Row],[Primera Infancia]:[Adulto Mayor]]))</f>
        <v/>
      </c>
      <c r="AE960" s="75"/>
      <c r="AF960" s="75"/>
      <c r="AG960" s="10"/>
      <c r="AH960" s="10"/>
      <c r="AI960" s="88"/>
      <c r="AJ960" s="88"/>
      <c r="AK960" s="88"/>
      <c r="AL960" s="88"/>
      <c r="AM960" s="88"/>
      <c r="AN960" s="75"/>
      <c r="AO960" s="89"/>
      <c r="AP960" s="93"/>
      <c r="AQ960" s="84"/>
    </row>
    <row r="961" spans="2:43" ht="39.950000000000003" customHeight="1" thickTop="1" thickBot="1" x14ac:dyDescent="0.3">
      <c r="B961" s="78"/>
      <c r="C961" s="75"/>
      <c r="D961" s="75"/>
      <c r="E961" s="75"/>
      <c r="F961" s="10" t="str">
        <f>IF(Tabla1[[#This Row],[Nombre del Contrato]]="","",IF(VLOOKUP(Tabla1[[#This Row],[Nombre del Contrato]],Tabla3[],31,FALSE)="","#N/A",IFERROR(VLOOKUP(Tabla1[[#This Row],[Nombre del Contrato]],Tabla3[],31,FALSE),"#N/A")))</f>
        <v/>
      </c>
      <c r="G961" s="10" t="str">
        <f>IF(Tabla1[[#This Row],[Nombre del Contrato]]="","",IF(VLOOKUP(Tabla1[[#This Row],[Nombre del Contrato]],Tabla3[],20,FALSE)="","#N/A",IFERROR(VLOOKUP(Tabla1[[#This Row],[Nombre del Contrato]],Tabla3[],20,FALSE),"#N/A")))</f>
        <v/>
      </c>
      <c r="H961" s="47" t="str">
        <f>IF(Tabla1[[#This Row],[Nombre del Contrato]]="","",IF(VLOOKUP(Tabla1[[#This Row],[Nombre del Contrato]],Tabla3[],22,FALSE)="","#N/A",IFERROR(VLOOKUP(Tabla1[[#This Row],[Nombre del Contrato]],Tabla3[],22,FALSE),"#N/A")))</f>
        <v/>
      </c>
      <c r="I961" s="81"/>
      <c r="J961" s="81"/>
      <c r="K961" s="75"/>
      <c r="L961" s="10" t="str">
        <f>IF(Tabla1[[#This Row],[Nombre del Contrato]]="","",IF(VLOOKUP(Tabla1[[#This Row],[Nombre del Contrato]],Tabla3[],6,FALSE)="","#N/A",IFERROR(VLOOKUP(Tabla1[[#This Row],[Nombre del Contrato]],Tabla3[],6,FALSE),"#N/A")))</f>
        <v/>
      </c>
      <c r="M961" s="55" t="str">
        <f>IF(Tabla1[[#This Row],[Nombre del Contrato]]="","",IF(VLOOKUP(Tabla1[[#This Row],[Nombre del Contrato]],Tabla3[],19,FALSE)="","#N/A",IFERROR(VLOOKUP(Tabla1[[#This Row],[Nombre del Contrato]],Tabla3[],19,FALSE),"#N/A")))</f>
        <v/>
      </c>
      <c r="N961" s="75"/>
      <c r="O961" s="75"/>
      <c r="P961" s="75"/>
      <c r="Q961" s="75"/>
      <c r="R961" s="75"/>
      <c r="S961" s="75"/>
      <c r="T961" s="75"/>
      <c r="U961" s="75"/>
      <c r="V961" s="75"/>
      <c r="W961" s="75"/>
      <c r="X961" s="75"/>
      <c r="Y961" s="75"/>
      <c r="Z961" s="75"/>
      <c r="AA961" s="75"/>
      <c r="AB961" s="75"/>
      <c r="AC961" s="75"/>
      <c r="AD961" s="75" t="str">
        <f>IF(SUM(Tabla1[[#This Row],[Primera Infancia]:[Adulto Mayor]])=0,"",SUM(Tabla1[[#This Row],[Primera Infancia]:[Adulto Mayor]]))</f>
        <v/>
      </c>
      <c r="AE961" s="75"/>
      <c r="AF961" s="75"/>
      <c r="AG961" s="10"/>
      <c r="AH961" s="10"/>
      <c r="AI961" s="88"/>
      <c r="AJ961" s="88"/>
      <c r="AK961" s="88"/>
      <c r="AL961" s="88"/>
      <c r="AM961" s="88"/>
      <c r="AN961" s="75"/>
      <c r="AO961" s="89"/>
      <c r="AP961" s="93"/>
      <c r="AQ961" s="84"/>
    </row>
    <row r="962" spans="2:43" ht="39.950000000000003" customHeight="1" thickTop="1" thickBot="1" x14ac:dyDescent="0.3">
      <c r="B962" s="78"/>
      <c r="C962" s="75"/>
      <c r="D962" s="75"/>
      <c r="E962" s="75"/>
      <c r="F962" s="10" t="str">
        <f>IF(Tabla1[[#This Row],[Nombre del Contrato]]="","",IF(VLOOKUP(Tabla1[[#This Row],[Nombre del Contrato]],Tabla3[],31,FALSE)="","#N/A",IFERROR(VLOOKUP(Tabla1[[#This Row],[Nombre del Contrato]],Tabla3[],31,FALSE),"#N/A")))</f>
        <v/>
      </c>
      <c r="G962" s="10" t="str">
        <f>IF(Tabla1[[#This Row],[Nombre del Contrato]]="","",IF(VLOOKUP(Tabla1[[#This Row],[Nombre del Contrato]],Tabla3[],20,FALSE)="","#N/A",IFERROR(VLOOKUP(Tabla1[[#This Row],[Nombre del Contrato]],Tabla3[],20,FALSE),"#N/A")))</f>
        <v/>
      </c>
      <c r="H962" s="47" t="str">
        <f>IF(Tabla1[[#This Row],[Nombre del Contrato]]="","",IF(VLOOKUP(Tabla1[[#This Row],[Nombre del Contrato]],Tabla3[],22,FALSE)="","#N/A",IFERROR(VLOOKUP(Tabla1[[#This Row],[Nombre del Contrato]],Tabla3[],22,FALSE),"#N/A")))</f>
        <v/>
      </c>
      <c r="I962" s="81"/>
      <c r="J962" s="81"/>
      <c r="K962" s="75"/>
      <c r="L962" s="10" t="str">
        <f>IF(Tabla1[[#This Row],[Nombre del Contrato]]="","",IF(VLOOKUP(Tabla1[[#This Row],[Nombre del Contrato]],Tabla3[],6,FALSE)="","#N/A",IFERROR(VLOOKUP(Tabla1[[#This Row],[Nombre del Contrato]],Tabla3[],6,FALSE),"#N/A")))</f>
        <v/>
      </c>
      <c r="M962" s="55" t="str">
        <f>IF(Tabla1[[#This Row],[Nombre del Contrato]]="","",IF(VLOOKUP(Tabla1[[#This Row],[Nombre del Contrato]],Tabla3[],19,FALSE)="","#N/A",IFERROR(VLOOKUP(Tabla1[[#This Row],[Nombre del Contrato]],Tabla3[],19,FALSE),"#N/A")))</f>
        <v/>
      </c>
      <c r="N962" s="75"/>
      <c r="O962" s="75"/>
      <c r="P962" s="75"/>
      <c r="Q962" s="75"/>
      <c r="R962" s="75"/>
      <c r="S962" s="75"/>
      <c r="T962" s="75"/>
      <c r="U962" s="75"/>
      <c r="V962" s="75"/>
      <c r="W962" s="75"/>
      <c r="X962" s="75"/>
      <c r="Y962" s="75"/>
      <c r="Z962" s="75"/>
      <c r="AA962" s="75"/>
      <c r="AB962" s="75"/>
      <c r="AC962" s="75"/>
      <c r="AD962" s="75" t="str">
        <f>IF(SUM(Tabla1[[#This Row],[Primera Infancia]:[Adulto Mayor]])=0,"",SUM(Tabla1[[#This Row],[Primera Infancia]:[Adulto Mayor]]))</f>
        <v/>
      </c>
      <c r="AE962" s="75"/>
      <c r="AF962" s="75"/>
      <c r="AG962" s="10"/>
      <c r="AH962" s="10"/>
      <c r="AI962" s="88"/>
      <c r="AJ962" s="88"/>
      <c r="AK962" s="88"/>
      <c r="AL962" s="88"/>
      <c r="AM962" s="88"/>
      <c r="AN962" s="75"/>
      <c r="AO962" s="89"/>
      <c r="AP962" s="93"/>
      <c r="AQ962" s="84"/>
    </row>
    <row r="963" spans="2:43" ht="39.950000000000003" customHeight="1" thickTop="1" thickBot="1" x14ac:dyDescent="0.3">
      <c r="B963" s="78"/>
      <c r="C963" s="75"/>
      <c r="D963" s="75"/>
      <c r="E963" s="75"/>
      <c r="F963" s="10" t="str">
        <f>IF(Tabla1[[#This Row],[Nombre del Contrato]]="","",IF(VLOOKUP(Tabla1[[#This Row],[Nombre del Contrato]],Tabla3[],31,FALSE)="","#N/A",IFERROR(VLOOKUP(Tabla1[[#This Row],[Nombre del Contrato]],Tabla3[],31,FALSE),"#N/A")))</f>
        <v/>
      </c>
      <c r="G963" s="10" t="str">
        <f>IF(Tabla1[[#This Row],[Nombre del Contrato]]="","",IF(VLOOKUP(Tabla1[[#This Row],[Nombre del Contrato]],Tabla3[],20,FALSE)="","#N/A",IFERROR(VLOOKUP(Tabla1[[#This Row],[Nombre del Contrato]],Tabla3[],20,FALSE),"#N/A")))</f>
        <v/>
      </c>
      <c r="H963" s="47" t="str">
        <f>IF(Tabla1[[#This Row],[Nombre del Contrato]]="","",IF(VLOOKUP(Tabla1[[#This Row],[Nombre del Contrato]],Tabla3[],22,FALSE)="","#N/A",IFERROR(VLOOKUP(Tabla1[[#This Row],[Nombre del Contrato]],Tabla3[],22,FALSE),"#N/A")))</f>
        <v/>
      </c>
      <c r="I963" s="81"/>
      <c r="J963" s="81"/>
      <c r="K963" s="75"/>
      <c r="L963" s="10" t="str">
        <f>IF(Tabla1[[#This Row],[Nombre del Contrato]]="","",IF(VLOOKUP(Tabla1[[#This Row],[Nombre del Contrato]],Tabla3[],6,FALSE)="","#N/A",IFERROR(VLOOKUP(Tabla1[[#This Row],[Nombre del Contrato]],Tabla3[],6,FALSE),"#N/A")))</f>
        <v/>
      </c>
      <c r="M963" s="55" t="str">
        <f>IF(Tabla1[[#This Row],[Nombre del Contrato]]="","",IF(VLOOKUP(Tabla1[[#This Row],[Nombre del Contrato]],Tabla3[],19,FALSE)="","#N/A",IFERROR(VLOOKUP(Tabla1[[#This Row],[Nombre del Contrato]],Tabla3[],19,FALSE),"#N/A")))</f>
        <v/>
      </c>
      <c r="N963" s="75"/>
      <c r="O963" s="75"/>
      <c r="P963" s="75"/>
      <c r="Q963" s="75"/>
      <c r="R963" s="75"/>
      <c r="S963" s="75"/>
      <c r="T963" s="75"/>
      <c r="U963" s="75"/>
      <c r="V963" s="75"/>
      <c r="W963" s="75"/>
      <c r="X963" s="75"/>
      <c r="Y963" s="75"/>
      <c r="Z963" s="75"/>
      <c r="AA963" s="75"/>
      <c r="AB963" s="75"/>
      <c r="AC963" s="75"/>
      <c r="AD963" s="75" t="str">
        <f>IF(SUM(Tabla1[[#This Row],[Primera Infancia]:[Adulto Mayor]])=0,"",SUM(Tabla1[[#This Row],[Primera Infancia]:[Adulto Mayor]]))</f>
        <v/>
      </c>
      <c r="AE963" s="75"/>
      <c r="AF963" s="75"/>
      <c r="AG963" s="10"/>
      <c r="AH963" s="10"/>
      <c r="AI963" s="88"/>
      <c r="AJ963" s="88"/>
      <c r="AK963" s="88"/>
      <c r="AL963" s="88"/>
      <c r="AM963" s="88"/>
      <c r="AN963" s="75"/>
      <c r="AO963" s="89"/>
      <c r="AP963" s="93"/>
      <c r="AQ963" s="84"/>
    </row>
    <row r="964" spans="2:43" ht="39.950000000000003" customHeight="1" thickTop="1" thickBot="1" x14ac:dyDescent="0.3">
      <c r="B964" s="78"/>
      <c r="C964" s="75"/>
      <c r="D964" s="75"/>
      <c r="E964" s="75"/>
      <c r="F964" s="10" t="str">
        <f>IF(Tabla1[[#This Row],[Nombre del Contrato]]="","",IF(VLOOKUP(Tabla1[[#This Row],[Nombre del Contrato]],Tabla3[],31,FALSE)="","#N/A",IFERROR(VLOOKUP(Tabla1[[#This Row],[Nombre del Contrato]],Tabla3[],31,FALSE),"#N/A")))</f>
        <v/>
      </c>
      <c r="G964" s="10" t="str">
        <f>IF(Tabla1[[#This Row],[Nombre del Contrato]]="","",IF(VLOOKUP(Tabla1[[#This Row],[Nombre del Contrato]],Tabla3[],20,FALSE)="","#N/A",IFERROR(VLOOKUP(Tabla1[[#This Row],[Nombre del Contrato]],Tabla3[],20,FALSE),"#N/A")))</f>
        <v/>
      </c>
      <c r="H964" s="47" t="str">
        <f>IF(Tabla1[[#This Row],[Nombre del Contrato]]="","",IF(VLOOKUP(Tabla1[[#This Row],[Nombre del Contrato]],Tabla3[],22,FALSE)="","#N/A",IFERROR(VLOOKUP(Tabla1[[#This Row],[Nombre del Contrato]],Tabla3[],22,FALSE),"#N/A")))</f>
        <v/>
      </c>
      <c r="I964" s="81"/>
      <c r="J964" s="81"/>
      <c r="K964" s="75"/>
      <c r="L964" s="10" t="str">
        <f>IF(Tabla1[[#This Row],[Nombre del Contrato]]="","",IF(VLOOKUP(Tabla1[[#This Row],[Nombre del Contrato]],Tabla3[],6,FALSE)="","#N/A",IFERROR(VLOOKUP(Tabla1[[#This Row],[Nombre del Contrato]],Tabla3[],6,FALSE),"#N/A")))</f>
        <v/>
      </c>
      <c r="M964" s="55" t="str">
        <f>IF(Tabla1[[#This Row],[Nombre del Contrato]]="","",IF(VLOOKUP(Tabla1[[#This Row],[Nombre del Contrato]],Tabla3[],19,FALSE)="","#N/A",IFERROR(VLOOKUP(Tabla1[[#This Row],[Nombre del Contrato]],Tabla3[],19,FALSE),"#N/A")))</f>
        <v/>
      </c>
      <c r="N964" s="75"/>
      <c r="O964" s="75"/>
      <c r="P964" s="75"/>
      <c r="Q964" s="75"/>
      <c r="R964" s="75"/>
      <c r="S964" s="75"/>
      <c r="T964" s="75"/>
      <c r="U964" s="75"/>
      <c r="V964" s="75"/>
      <c r="W964" s="75"/>
      <c r="X964" s="75"/>
      <c r="Y964" s="75"/>
      <c r="Z964" s="75"/>
      <c r="AA964" s="75"/>
      <c r="AB964" s="75"/>
      <c r="AC964" s="75"/>
      <c r="AD964" s="75" t="str">
        <f>IF(SUM(Tabla1[[#This Row],[Primera Infancia]:[Adulto Mayor]])=0,"",SUM(Tabla1[[#This Row],[Primera Infancia]:[Adulto Mayor]]))</f>
        <v/>
      </c>
      <c r="AE964" s="75"/>
      <c r="AF964" s="75"/>
      <c r="AG964" s="10"/>
      <c r="AH964" s="10"/>
      <c r="AI964" s="88"/>
      <c r="AJ964" s="88"/>
      <c r="AK964" s="88"/>
      <c r="AL964" s="88"/>
      <c r="AM964" s="88"/>
      <c r="AN964" s="75"/>
      <c r="AO964" s="89"/>
      <c r="AP964" s="93"/>
      <c r="AQ964" s="84"/>
    </row>
    <row r="965" spans="2:43" ht="39.950000000000003" customHeight="1" thickTop="1" thickBot="1" x14ac:dyDescent="0.3">
      <c r="B965" s="78"/>
      <c r="C965" s="75"/>
      <c r="D965" s="75"/>
      <c r="E965" s="75"/>
      <c r="F965" s="10" t="str">
        <f>IF(Tabla1[[#This Row],[Nombre del Contrato]]="","",IF(VLOOKUP(Tabla1[[#This Row],[Nombre del Contrato]],Tabla3[],31,FALSE)="","#N/A",IFERROR(VLOOKUP(Tabla1[[#This Row],[Nombre del Contrato]],Tabla3[],31,FALSE),"#N/A")))</f>
        <v/>
      </c>
      <c r="G965" s="10" t="str">
        <f>IF(Tabla1[[#This Row],[Nombre del Contrato]]="","",IF(VLOOKUP(Tabla1[[#This Row],[Nombre del Contrato]],Tabla3[],20,FALSE)="","#N/A",IFERROR(VLOOKUP(Tabla1[[#This Row],[Nombre del Contrato]],Tabla3[],20,FALSE),"#N/A")))</f>
        <v/>
      </c>
      <c r="H965" s="47" t="str">
        <f>IF(Tabla1[[#This Row],[Nombre del Contrato]]="","",IF(VLOOKUP(Tabla1[[#This Row],[Nombre del Contrato]],Tabla3[],22,FALSE)="","#N/A",IFERROR(VLOOKUP(Tabla1[[#This Row],[Nombre del Contrato]],Tabla3[],22,FALSE),"#N/A")))</f>
        <v/>
      </c>
      <c r="I965" s="81"/>
      <c r="J965" s="81"/>
      <c r="K965" s="75"/>
      <c r="L965" s="10" t="str">
        <f>IF(Tabla1[[#This Row],[Nombre del Contrato]]="","",IF(VLOOKUP(Tabla1[[#This Row],[Nombre del Contrato]],Tabla3[],6,FALSE)="","#N/A",IFERROR(VLOOKUP(Tabla1[[#This Row],[Nombre del Contrato]],Tabla3[],6,FALSE),"#N/A")))</f>
        <v/>
      </c>
      <c r="M965" s="55" t="str">
        <f>IF(Tabla1[[#This Row],[Nombre del Contrato]]="","",IF(VLOOKUP(Tabla1[[#This Row],[Nombre del Contrato]],Tabla3[],19,FALSE)="","#N/A",IFERROR(VLOOKUP(Tabla1[[#This Row],[Nombre del Contrato]],Tabla3[],19,FALSE),"#N/A")))</f>
        <v/>
      </c>
      <c r="N965" s="75"/>
      <c r="O965" s="75"/>
      <c r="P965" s="75"/>
      <c r="Q965" s="75"/>
      <c r="R965" s="75"/>
      <c r="S965" s="75"/>
      <c r="T965" s="75"/>
      <c r="U965" s="75"/>
      <c r="V965" s="75"/>
      <c r="W965" s="75"/>
      <c r="X965" s="75"/>
      <c r="Y965" s="75"/>
      <c r="Z965" s="75"/>
      <c r="AA965" s="75"/>
      <c r="AB965" s="75"/>
      <c r="AC965" s="75"/>
      <c r="AD965" s="75" t="str">
        <f>IF(SUM(Tabla1[[#This Row],[Primera Infancia]:[Adulto Mayor]])=0,"",SUM(Tabla1[[#This Row],[Primera Infancia]:[Adulto Mayor]]))</f>
        <v/>
      </c>
      <c r="AE965" s="75"/>
      <c r="AF965" s="75"/>
      <c r="AG965" s="10"/>
      <c r="AH965" s="10"/>
      <c r="AI965" s="88"/>
      <c r="AJ965" s="88"/>
      <c r="AK965" s="88"/>
      <c r="AL965" s="88"/>
      <c r="AM965" s="88"/>
      <c r="AN965" s="75"/>
      <c r="AO965" s="89"/>
      <c r="AP965" s="93"/>
      <c r="AQ965" s="84"/>
    </row>
    <row r="966" spans="2:43" ht="39.950000000000003" customHeight="1" thickTop="1" thickBot="1" x14ac:dyDescent="0.3">
      <c r="B966" s="78"/>
      <c r="C966" s="75"/>
      <c r="D966" s="75"/>
      <c r="E966" s="75"/>
      <c r="F966" s="10" t="str">
        <f>IF(Tabla1[[#This Row],[Nombre del Contrato]]="","",IF(VLOOKUP(Tabla1[[#This Row],[Nombre del Contrato]],Tabla3[],31,FALSE)="","#N/A",IFERROR(VLOOKUP(Tabla1[[#This Row],[Nombre del Contrato]],Tabla3[],31,FALSE),"#N/A")))</f>
        <v/>
      </c>
      <c r="G966" s="10" t="str">
        <f>IF(Tabla1[[#This Row],[Nombre del Contrato]]="","",IF(VLOOKUP(Tabla1[[#This Row],[Nombre del Contrato]],Tabla3[],20,FALSE)="","#N/A",IFERROR(VLOOKUP(Tabla1[[#This Row],[Nombre del Contrato]],Tabla3[],20,FALSE),"#N/A")))</f>
        <v/>
      </c>
      <c r="H966" s="47" t="str">
        <f>IF(Tabla1[[#This Row],[Nombre del Contrato]]="","",IF(VLOOKUP(Tabla1[[#This Row],[Nombre del Contrato]],Tabla3[],22,FALSE)="","#N/A",IFERROR(VLOOKUP(Tabla1[[#This Row],[Nombre del Contrato]],Tabla3[],22,FALSE),"#N/A")))</f>
        <v/>
      </c>
      <c r="I966" s="81"/>
      <c r="J966" s="81"/>
      <c r="K966" s="75"/>
      <c r="L966" s="10" t="str">
        <f>IF(Tabla1[[#This Row],[Nombre del Contrato]]="","",IF(VLOOKUP(Tabla1[[#This Row],[Nombre del Contrato]],Tabla3[],6,FALSE)="","#N/A",IFERROR(VLOOKUP(Tabla1[[#This Row],[Nombre del Contrato]],Tabla3[],6,FALSE),"#N/A")))</f>
        <v/>
      </c>
      <c r="M966" s="55" t="str">
        <f>IF(Tabla1[[#This Row],[Nombre del Contrato]]="","",IF(VLOOKUP(Tabla1[[#This Row],[Nombre del Contrato]],Tabla3[],19,FALSE)="","#N/A",IFERROR(VLOOKUP(Tabla1[[#This Row],[Nombre del Contrato]],Tabla3[],19,FALSE),"#N/A")))</f>
        <v/>
      </c>
      <c r="N966" s="75"/>
      <c r="O966" s="75"/>
      <c r="P966" s="75"/>
      <c r="Q966" s="75"/>
      <c r="R966" s="75"/>
      <c r="S966" s="75"/>
      <c r="T966" s="75"/>
      <c r="U966" s="75"/>
      <c r="V966" s="75"/>
      <c r="W966" s="75"/>
      <c r="X966" s="75"/>
      <c r="Y966" s="75"/>
      <c r="Z966" s="75"/>
      <c r="AA966" s="75"/>
      <c r="AB966" s="75"/>
      <c r="AC966" s="75"/>
      <c r="AD966" s="75" t="str">
        <f>IF(SUM(Tabla1[[#This Row],[Primera Infancia]:[Adulto Mayor]])=0,"",SUM(Tabla1[[#This Row],[Primera Infancia]:[Adulto Mayor]]))</f>
        <v/>
      </c>
      <c r="AE966" s="75"/>
      <c r="AF966" s="75"/>
      <c r="AG966" s="10"/>
      <c r="AH966" s="10"/>
      <c r="AI966" s="88"/>
      <c r="AJ966" s="88"/>
      <c r="AK966" s="88"/>
      <c r="AL966" s="88"/>
      <c r="AM966" s="88"/>
      <c r="AN966" s="75"/>
      <c r="AO966" s="89"/>
      <c r="AP966" s="93"/>
      <c r="AQ966" s="84"/>
    </row>
    <row r="967" spans="2:43" ht="39.950000000000003" customHeight="1" thickTop="1" thickBot="1" x14ac:dyDescent="0.3">
      <c r="B967" s="78"/>
      <c r="C967" s="75"/>
      <c r="D967" s="75"/>
      <c r="E967" s="75"/>
      <c r="F967" s="10" t="str">
        <f>IF(Tabla1[[#This Row],[Nombre del Contrato]]="","",IF(VLOOKUP(Tabla1[[#This Row],[Nombre del Contrato]],Tabla3[],31,FALSE)="","#N/A",IFERROR(VLOOKUP(Tabla1[[#This Row],[Nombre del Contrato]],Tabla3[],31,FALSE),"#N/A")))</f>
        <v/>
      </c>
      <c r="G967" s="10" t="str">
        <f>IF(Tabla1[[#This Row],[Nombre del Contrato]]="","",IF(VLOOKUP(Tabla1[[#This Row],[Nombre del Contrato]],Tabla3[],20,FALSE)="","#N/A",IFERROR(VLOOKUP(Tabla1[[#This Row],[Nombre del Contrato]],Tabla3[],20,FALSE),"#N/A")))</f>
        <v/>
      </c>
      <c r="H967" s="47" t="str">
        <f>IF(Tabla1[[#This Row],[Nombre del Contrato]]="","",IF(VLOOKUP(Tabla1[[#This Row],[Nombre del Contrato]],Tabla3[],22,FALSE)="","#N/A",IFERROR(VLOOKUP(Tabla1[[#This Row],[Nombre del Contrato]],Tabla3[],22,FALSE),"#N/A")))</f>
        <v/>
      </c>
      <c r="I967" s="81"/>
      <c r="J967" s="81"/>
      <c r="K967" s="75"/>
      <c r="L967" s="10" t="str">
        <f>IF(Tabla1[[#This Row],[Nombre del Contrato]]="","",IF(VLOOKUP(Tabla1[[#This Row],[Nombre del Contrato]],Tabla3[],6,FALSE)="","#N/A",IFERROR(VLOOKUP(Tabla1[[#This Row],[Nombre del Contrato]],Tabla3[],6,FALSE),"#N/A")))</f>
        <v/>
      </c>
      <c r="M967" s="55" t="str">
        <f>IF(Tabla1[[#This Row],[Nombre del Contrato]]="","",IF(VLOOKUP(Tabla1[[#This Row],[Nombre del Contrato]],Tabla3[],19,FALSE)="","#N/A",IFERROR(VLOOKUP(Tabla1[[#This Row],[Nombre del Contrato]],Tabla3[],19,FALSE),"#N/A")))</f>
        <v/>
      </c>
      <c r="N967" s="75"/>
      <c r="O967" s="75"/>
      <c r="P967" s="75"/>
      <c r="Q967" s="75"/>
      <c r="R967" s="75"/>
      <c r="S967" s="75"/>
      <c r="T967" s="75"/>
      <c r="U967" s="75"/>
      <c r="V967" s="75"/>
      <c r="W967" s="75"/>
      <c r="X967" s="75"/>
      <c r="Y967" s="75"/>
      <c r="Z967" s="75"/>
      <c r="AA967" s="75"/>
      <c r="AB967" s="75"/>
      <c r="AC967" s="75"/>
      <c r="AD967" s="75" t="str">
        <f>IF(SUM(Tabla1[[#This Row],[Primera Infancia]:[Adulto Mayor]])=0,"",SUM(Tabla1[[#This Row],[Primera Infancia]:[Adulto Mayor]]))</f>
        <v/>
      </c>
      <c r="AE967" s="75"/>
      <c r="AF967" s="75"/>
      <c r="AG967" s="10"/>
      <c r="AH967" s="10"/>
      <c r="AI967" s="88"/>
      <c r="AJ967" s="88"/>
      <c r="AK967" s="88"/>
      <c r="AL967" s="88"/>
      <c r="AM967" s="88"/>
      <c r="AN967" s="75"/>
      <c r="AO967" s="89"/>
      <c r="AP967" s="93"/>
      <c r="AQ967" s="84"/>
    </row>
    <row r="968" spans="2:43" ht="39.950000000000003" customHeight="1" thickTop="1" thickBot="1" x14ac:dyDescent="0.3">
      <c r="B968" s="78"/>
      <c r="C968" s="75"/>
      <c r="D968" s="75"/>
      <c r="E968" s="75"/>
      <c r="F968" s="10" t="str">
        <f>IF(Tabla1[[#This Row],[Nombre del Contrato]]="","",IF(VLOOKUP(Tabla1[[#This Row],[Nombre del Contrato]],Tabla3[],31,FALSE)="","#N/A",IFERROR(VLOOKUP(Tabla1[[#This Row],[Nombre del Contrato]],Tabla3[],31,FALSE),"#N/A")))</f>
        <v/>
      </c>
      <c r="G968" s="10" t="str">
        <f>IF(Tabla1[[#This Row],[Nombre del Contrato]]="","",IF(VLOOKUP(Tabla1[[#This Row],[Nombre del Contrato]],Tabla3[],20,FALSE)="","#N/A",IFERROR(VLOOKUP(Tabla1[[#This Row],[Nombre del Contrato]],Tabla3[],20,FALSE),"#N/A")))</f>
        <v/>
      </c>
      <c r="H968" s="47" t="str">
        <f>IF(Tabla1[[#This Row],[Nombre del Contrato]]="","",IF(VLOOKUP(Tabla1[[#This Row],[Nombre del Contrato]],Tabla3[],22,FALSE)="","#N/A",IFERROR(VLOOKUP(Tabla1[[#This Row],[Nombre del Contrato]],Tabla3[],22,FALSE),"#N/A")))</f>
        <v/>
      </c>
      <c r="I968" s="81"/>
      <c r="J968" s="81"/>
      <c r="K968" s="75"/>
      <c r="L968" s="10" t="str">
        <f>IF(Tabla1[[#This Row],[Nombre del Contrato]]="","",IF(VLOOKUP(Tabla1[[#This Row],[Nombre del Contrato]],Tabla3[],6,FALSE)="","#N/A",IFERROR(VLOOKUP(Tabla1[[#This Row],[Nombre del Contrato]],Tabla3[],6,FALSE),"#N/A")))</f>
        <v/>
      </c>
      <c r="M968" s="55" t="str">
        <f>IF(Tabla1[[#This Row],[Nombre del Contrato]]="","",IF(VLOOKUP(Tabla1[[#This Row],[Nombre del Contrato]],Tabla3[],19,FALSE)="","#N/A",IFERROR(VLOOKUP(Tabla1[[#This Row],[Nombre del Contrato]],Tabla3[],19,FALSE),"#N/A")))</f>
        <v/>
      </c>
      <c r="N968" s="75"/>
      <c r="O968" s="75"/>
      <c r="P968" s="75"/>
      <c r="Q968" s="75"/>
      <c r="R968" s="75"/>
      <c r="S968" s="75"/>
      <c r="T968" s="75"/>
      <c r="U968" s="75"/>
      <c r="V968" s="75"/>
      <c r="W968" s="75"/>
      <c r="X968" s="75"/>
      <c r="Y968" s="75"/>
      <c r="Z968" s="75"/>
      <c r="AA968" s="75"/>
      <c r="AB968" s="75"/>
      <c r="AC968" s="75"/>
      <c r="AD968" s="75" t="str">
        <f>IF(SUM(Tabla1[[#This Row],[Primera Infancia]:[Adulto Mayor]])=0,"",SUM(Tabla1[[#This Row],[Primera Infancia]:[Adulto Mayor]]))</f>
        <v/>
      </c>
      <c r="AE968" s="75"/>
      <c r="AF968" s="75"/>
      <c r="AG968" s="10"/>
      <c r="AH968" s="10"/>
      <c r="AI968" s="88"/>
      <c r="AJ968" s="88"/>
      <c r="AK968" s="88"/>
      <c r="AL968" s="88"/>
      <c r="AM968" s="88"/>
      <c r="AN968" s="75"/>
      <c r="AO968" s="89"/>
      <c r="AP968" s="93"/>
      <c r="AQ968" s="84"/>
    </row>
    <row r="969" spans="2:43" ht="39.950000000000003" customHeight="1" thickTop="1" thickBot="1" x14ac:dyDescent="0.3">
      <c r="B969" s="78"/>
      <c r="C969" s="75"/>
      <c r="D969" s="75"/>
      <c r="E969" s="75"/>
      <c r="F969" s="10" t="str">
        <f>IF(Tabla1[[#This Row],[Nombre del Contrato]]="","",IF(VLOOKUP(Tabla1[[#This Row],[Nombre del Contrato]],Tabla3[],31,FALSE)="","#N/A",IFERROR(VLOOKUP(Tabla1[[#This Row],[Nombre del Contrato]],Tabla3[],31,FALSE),"#N/A")))</f>
        <v/>
      </c>
      <c r="G969" s="10" t="str">
        <f>IF(Tabla1[[#This Row],[Nombre del Contrato]]="","",IF(VLOOKUP(Tabla1[[#This Row],[Nombre del Contrato]],Tabla3[],20,FALSE)="","#N/A",IFERROR(VLOOKUP(Tabla1[[#This Row],[Nombre del Contrato]],Tabla3[],20,FALSE),"#N/A")))</f>
        <v/>
      </c>
      <c r="H969" s="47" t="str">
        <f>IF(Tabla1[[#This Row],[Nombre del Contrato]]="","",IF(VLOOKUP(Tabla1[[#This Row],[Nombre del Contrato]],Tabla3[],22,FALSE)="","#N/A",IFERROR(VLOOKUP(Tabla1[[#This Row],[Nombre del Contrato]],Tabla3[],22,FALSE),"#N/A")))</f>
        <v/>
      </c>
      <c r="I969" s="81"/>
      <c r="J969" s="81"/>
      <c r="K969" s="75"/>
      <c r="L969" s="10" t="str">
        <f>IF(Tabla1[[#This Row],[Nombre del Contrato]]="","",IF(VLOOKUP(Tabla1[[#This Row],[Nombre del Contrato]],Tabla3[],6,FALSE)="","#N/A",IFERROR(VLOOKUP(Tabla1[[#This Row],[Nombre del Contrato]],Tabla3[],6,FALSE),"#N/A")))</f>
        <v/>
      </c>
      <c r="M969" s="55" t="str">
        <f>IF(Tabla1[[#This Row],[Nombre del Contrato]]="","",IF(VLOOKUP(Tabla1[[#This Row],[Nombre del Contrato]],Tabla3[],19,FALSE)="","#N/A",IFERROR(VLOOKUP(Tabla1[[#This Row],[Nombre del Contrato]],Tabla3[],19,FALSE),"#N/A")))</f>
        <v/>
      </c>
      <c r="N969" s="75"/>
      <c r="O969" s="75"/>
      <c r="P969" s="75"/>
      <c r="Q969" s="75"/>
      <c r="R969" s="75"/>
      <c r="S969" s="75"/>
      <c r="T969" s="75"/>
      <c r="U969" s="75"/>
      <c r="V969" s="75"/>
      <c r="W969" s="75"/>
      <c r="X969" s="75"/>
      <c r="Y969" s="75"/>
      <c r="Z969" s="75"/>
      <c r="AA969" s="75"/>
      <c r="AB969" s="75"/>
      <c r="AC969" s="75"/>
      <c r="AD969" s="75" t="str">
        <f>IF(SUM(Tabla1[[#This Row],[Primera Infancia]:[Adulto Mayor]])=0,"",SUM(Tabla1[[#This Row],[Primera Infancia]:[Adulto Mayor]]))</f>
        <v/>
      </c>
      <c r="AE969" s="75"/>
      <c r="AF969" s="75"/>
      <c r="AG969" s="10"/>
      <c r="AH969" s="10"/>
      <c r="AI969" s="88"/>
      <c r="AJ969" s="88"/>
      <c r="AK969" s="88"/>
      <c r="AL969" s="88"/>
      <c r="AM969" s="88"/>
      <c r="AN969" s="75"/>
      <c r="AO969" s="89"/>
      <c r="AP969" s="93"/>
      <c r="AQ969" s="84"/>
    </row>
    <row r="970" spans="2:43" ht="39.950000000000003" customHeight="1" thickTop="1" thickBot="1" x14ac:dyDescent="0.3">
      <c r="B970" s="78"/>
      <c r="C970" s="75"/>
      <c r="D970" s="75"/>
      <c r="E970" s="75"/>
      <c r="F970" s="10" t="str">
        <f>IF(Tabla1[[#This Row],[Nombre del Contrato]]="","",IF(VLOOKUP(Tabla1[[#This Row],[Nombre del Contrato]],Tabla3[],31,FALSE)="","#N/A",IFERROR(VLOOKUP(Tabla1[[#This Row],[Nombre del Contrato]],Tabla3[],31,FALSE),"#N/A")))</f>
        <v/>
      </c>
      <c r="G970" s="10" t="str">
        <f>IF(Tabla1[[#This Row],[Nombre del Contrato]]="","",IF(VLOOKUP(Tabla1[[#This Row],[Nombre del Contrato]],Tabla3[],20,FALSE)="","#N/A",IFERROR(VLOOKUP(Tabla1[[#This Row],[Nombre del Contrato]],Tabla3[],20,FALSE),"#N/A")))</f>
        <v/>
      </c>
      <c r="H970" s="47" t="str">
        <f>IF(Tabla1[[#This Row],[Nombre del Contrato]]="","",IF(VLOOKUP(Tabla1[[#This Row],[Nombre del Contrato]],Tabla3[],22,FALSE)="","#N/A",IFERROR(VLOOKUP(Tabla1[[#This Row],[Nombre del Contrato]],Tabla3[],22,FALSE),"#N/A")))</f>
        <v/>
      </c>
      <c r="I970" s="81"/>
      <c r="J970" s="81"/>
      <c r="K970" s="75"/>
      <c r="L970" s="10" t="str">
        <f>IF(Tabla1[[#This Row],[Nombre del Contrato]]="","",IF(VLOOKUP(Tabla1[[#This Row],[Nombre del Contrato]],Tabla3[],6,FALSE)="","#N/A",IFERROR(VLOOKUP(Tabla1[[#This Row],[Nombre del Contrato]],Tabla3[],6,FALSE),"#N/A")))</f>
        <v/>
      </c>
      <c r="M970" s="55" t="str">
        <f>IF(Tabla1[[#This Row],[Nombre del Contrato]]="","",IF(VLOOKUP(Tabla1[[#This Row],[Nombre del Contrato]],Tabla3[],19,FALSE)="","#N/A",IFERROR(VLOOKUP(Tabla1[[#This Row],[Nombre del Contrato]],Tabla3[],19,FALSE),"#N/A")))</f>
        <v/>
      </c>
      <c r="N970" s="75"/>
      <c r="O970" s="75"/>
      <c r="P970" s="75"/>
      <c r="Q970" s="75"/>
      <c r="R970" s="75"/>
      <c r="S970" s="75"/>
      <c r="T970" s="75"/>
      <c r="U970" s="75"/>
      <c r="V970" s="75"/>
      <c r="W970" s="75"/>
      <c r="X970" s="75"/>
      <c r="Y970" s="75"/>
      <c r="Z970" s="75"/>
      <c r="AA970" s="75"/>
      <c r="AB970" s="75"/>
      <c r="AC970" s="75"/>
      <c r="AD970" s="75" t="str">
        <f>IF(SUM(Tabla1[[#This Row],[Primera Infancia]:[Adulto Mayor]])=0,"",SUM(Tabla1[[#This Row],[Primera Infancia]:[Adulto Mayor]]))</f>
        <v/>
      </c>
      <c r="AE970" s="75"/>
      <c r="AF970" s="75"/>
      <c r="AG970" s="10"/>
      <c r="AH970" s="10"/>
      <c r="AI970" s="88"/>
      <c r="AJ970" s="88"/>
      <c r="AK970" s="88"/>
      <c r="AL970" s="88"/>
      <c r="AM970" s="88"/>
      <c r="AN970" s="75"/>
      <c r="AO970" s="89"/>
      <c r="AP970" s="93"/>
      <c r="AQ970" s="84"/>
    </row>
    <row r="971" spans="2:43" ht="39.950000000000003" customHeight="1" thickTop="1" thickBot="1" x14ac:dyDescent="0.3">
      <c r="B971" s="78"/>
      <c r="C971" s="75"/>
      <c r="D971" s="75"/>
      <c r="E971" s="75"/>
      <c r="F971" s="10" t="str">
        <f>IF(Tabla1[[#This Row],[Nombre del Contrato]]="","",IF(VLOOKUP(Tabla1[[#This Row],[Nombre del Contrato]],Tabla3[],31,FALSE)="","#N/A",IFERROR(VLOOKUP(Tabla1[[#This Row],[Nombre del Contrato]],Tabla3[],31,FALSE),"#N/A")))</f>
        <v/>
      </c>
      <c r="G971" s="10" t="str">
        <f>IF(Tabla1[[#This Row],[Nombre del Contrato]]="","",IF(VLOOKUP(Tabla1[[#This Row],[Nombre del Contrato]],Tabla3[],20,FALSE)="","#N/A",IFERROR(VLOOKUP(Tabla1[[#This Row],[Nombre del Contrato]],Tabla3[],20,FALSE),"#N/A")))</f>
        <v/>
      </c>
      <c r="H971" s="47" t="str">
        <f>IF(Tabla1[[#This Row],[Nombre del Contrato]]="","",IF(VLOOKUP(Tabla1[[#This Row],[Nombre del Contrato]],Tabla3[],22,FALSE)="","#N/A",IFERROR(VLOOKUP(Tabla1[[#This Row],[Nombre del Contrato]],Tabla3[],22,FALSE),"#N/A")))</f>
        <v/>
      </c>
      <c r="I971" s="81"/>
      <c r="J971" s="81"/>
      <c r="K971" s="75"/>
      <c r="L971" s="10" t="str">
        <f>IF(Tabla1[[#This Row],[Nombre del Contrato]]="","",IF(VLOOKUP(Tabla1[[#This Row],[Nombre del Contrato]],Tabla3[],6,FALSE)="","#N/A",IFERROR(VLOOKUP(Tabla1[[#This Row],[Nombre del Contrato]],Tabla3[],6,FALSE),"#N/A")))</f>
        <v/>
      </c>
      <c r="M971" s="55" t="str">
        <f>IF(Tabla1[[#This Row],[Nombre del Contrato]]="","",IF(VLOOKUP(Tabla1[[#This Row],[Nombre del Contrato]],Tabla3[],19,FALSE)="","#N/A",IFERROR(VLOOKUP(Tabla1[[#This Row],[Nombre del Contrato]],Tabla3[],19,FALSE),"#N/A")))</f>
        <v/>
      </c>
      <c r="N971" s="75"/>
      <c r="O971" s="75"/>
      <c r="P971" s="75"/>
      <c r="Q971" s="75"/>
      <c r="R971" s="75"/>
      <c r="S971" s="75"/>
      <c r="T971" s="75"/>
      <c r="U971" s="75"/>
      <c r="V971" s="75"/>
      <c r="W971" s="75"/>
      <c r="X971" s="75"/>
      <c r="Y971" s="75"/>
      <c r="Z971" s="75"/>
      <c r="AA971" s="75"/>
      <c r="AB971" s="75"/>
      <c r="AC971" s="75"/>
      <c r="AD971" s="75" t="str">
        <f>IF(SUM(Tabla1[[#This Row],[Primera Infancia]:[Adulto Mayor]])=0,"",SUM(Tabla1[[#This Row],[Primera Infancia]:[Adulto Mayor]]))</f>
        <v/>
      </c>
      <c r="AE971" s="75"/>
      <c r="AF971" s="75"/>
      <c r="AG971" s="10"/>
      <c r="AH971" s="10"/>
      <c r="AI971" s="88"/>
      <c r="AJ971" s="88"/>
      <c r="AK971" s="88"/>
      <c r="AL971" s="88"/>
      <c r="AM971" s="88"/>
      <c r="AN971" s="75"/>
      <c r="AO971" s="89"/>
      <c r="AP971" s="93"/>
      <c r="AQ971" s="84"/>
    </row>
    <row r="972" spans="2:43" ht="39.950000000000003" customHeight="1" thickTop="1" thickBot="1" x14ac:dyDescent="0.3">
      <c r="B972" s="78"/>
      <c r="C972" s="75"/>
      <c r="D972" s="75"/>
      <c r="E972" s="75"/>
      <c r="F972" s="10" t="str">
        <f>IF(Tabla1[[#This Row],[Nombre del Contrato]]="","",IF(VLOOKUP(Tabla1[[#This Row],[Nombre del Contrato]],Tabla3[],31,FALSE)="","#N/A",IFERROR(VLOOKUP(Tabla1[[#This Row],[Nombre del Contrato]],Tabla3[],31,FALSE),"#N/A")))</f>
        <v/>
      </c>
      <c r="G972" s="10" t="str">
        <f>IF(Tabla1[[#This Row],[Nombre del Contrato]]="","",IF(VLOOKUP(Tabla1[[#This Row],[Nombre del Contrato]],Tabla3[],20,FALSE)="","#N/A",IFERROR(VLOOKUP(Tabla1[[#This Row],[Nombre del Contrato]],Tabla3[],20,FALSE),"#N/A")))</f>
        <v/>
      </c>
      <c r="H972" s="47" t="str">
        <f>IF(Tabla1[[#This Row],[Nombre del Contrato]]="","",IF(VLOOKUP(Tabla1[[#This Row],[Nombre del Contrato]],Tabla3[],22,FALSE)="","#N/A",IFERROR(VLOOKUP(Tabla1[[#This Row],[Nombre del Contrato]],Tabla3[],22,FALSE),"#N/A")))</f>
        <v/>
      </c>
      <c r="I972" s="81"/>
      <c r="J972" s="81"/>
      <c r="K972" s="75"/>
      <c r="L972" s="10" t="str">
        <f>IF(Tabla1[[#This Row],[Nombre del Contrato]]="","",IF(VLOOKUP(Tabla1[[#This Row],[Nombre del Contrato]],Tabla3[],6,FALSE)="","#N/A",IFERROR(VLOOKUP(Tabla1[[#This Row],[Nombre del Contrato]],Tabla3[],6,FALSE),"#N/A")))</f>
        <v/>
      </c>
      <c r="M972" s="55" t="str">
        <f>IF(Tabla1[[#This Row],[Nombre del Contrato]]="","",IF(VLOOKUP(Tabla1[[#This Row],[Nombre del Contrato]],Tabla3[],19,FALSE)="","#N/A",IFERROR(VLOOKUP(Tabla1[[#This Row],[Nombre del Contrato]],Tabla3[],19,FALSE),"#N/A")))</f>
        <v/>
      </c>
      <c r="N972" s="75"/>
      <c r="O972" s="75"/>
      <c r="P972" s="75"/>
      <c r="Q972" s="75"/>
      <c r="R972" s="75"/>
      <c r="S972" s="75"/>
      <c r="T972" s="75"/>
      <c r="U972" s="75"/>
      <c r="V972" s="75"/>
      <c r="W972" s="75"/>
      <c r="X972" s="75"/>
      <c r="Y972" s="75"/>
      <c r="Z972" s="75"/>
      <c r="AA972" s="75"/>
      <c r="AB972" s="75"/>
      <c r="AC972" s="75"/>
      <c r="AD972" s="75" t="str">
        <f>IF(SUM(Tabla1[[#This Row],[Primera Infancia]:[Adulto Mayor]])=0,"",SUM(Tabla1[[#This Row],[Primera Infancia]:[Adulto Mayor]]))</f>
        <v/>
      </c>
      <c r="AE972" s="75"/>
      <c r="AF972" s="75"/>
      <c r="AG972" s="10"/>
      <c r="AH972" s="10"/>
      <c r="AI972" s="88"/>
      <c r="AJ972" s="88"/>
      <c r="AK972" s="88"/>
      <c r="AL972" s="88"/>
      <c r="AM972" s="88"/>
      <c r="AN972" s="75"/>
      <c r="AO972" s="89"/>
      <c r="AP972" s="93"/>
      <c r="AQ972" s="84"/>
    </row>
    <row r="973" spans="2:43" ht="39.950000000000003" customHeight="1" thickTop="1" thickBot="1" x14ac:dyDescent="0.3">
      <c r="B973" s="78"/>
      <c r="C973" s="75"/>
      <c r="D973" s="75"/>
      <c r="E973" s="75"/>
      <c r="F973" s="10" t="str">
        <f>IF(Tabla1[[#This Row],[Nombre del Contrato]]="","",IF(VLOOKUP(Tabla1[[#This Row],[Nombre del Contrato]],Tabla3[],31,FALSE)="","#N/A",IFERROR(VLOOKUP(Tabla1[[#This Row],[Nombre del Contrato]],Tabla3[],31,FALSE),"#N/A")))</f>
        <v/>
      </c>
      <c r="G973" s="10" t="str">
        <f>IF(Tabla1[[#This Row],[Nombre del Contrato]]="","",IF(VLOOKUP(Tabla1[[#This Row],[Nombre del Contrato]],Tabla3[],20,FALSE)="","#N/A",IFERROR(VLOOKUP(Tabla1[[#This Row],[Nombre del Contrato]],Tabla3[],20,FALSE),"#N/A")))</f>
        <v/>
      </c>
      <c r="H973" s="47" t="str">
        <f>IF(Tabla1[[#This Row],[Nombre del Contrato]]="","",IF(VLOOKUP(Tabla1[[#This Row],[Nombre del Contrato]],Tabla3[],22,FALSE)="","#N/A",IFERROR(VLOOKUP(Tabla1[[#This Row],[Nombre del Contrato]],Tabla3[],22,FALSE),"#N/A")))</f>
        <v/>
      </c>
      <c r="I973" s="81"/>
      <c r="J973" s="81"/>
      <c r="K973" s="75"/>
      <c r="L973" s="10" t="str">
        <f>IF(Tabla1[[#This Row],[Nombre del Contrato]]="","",IF(VLOOKUP(Tabla1[[#This Row],[Nombre del Contrato]],Tabla3[],6,FALSE)="","#N/A",IFERROR(VLOOKUP(Tabla1[[#This Row],[Nombre del Contrato]],Tabla3[],6,FALSE),"#N/A")))</f>
        <v/>
      </c>
      <c r="M973" s="55" t="str">
        <f>IF(Tabla1[[#This Row],[Nombre del Contrato]]="","",IF(VLOOKUP(Tabla1[[#This Row],[Nombre del Contrato]],Tabla3[],19,FALSE)="","#N/A",IFERROR(VLOOKUP(Tabla1[[#This Row],[Nombre del Contrato]],Tabla3[],19,FALSE),"#N/A")))</f>
        <v/>
      </c>
      <c r="N973" s="75"/>
      <c r="O973" s="75"/>
      <c r="P973" s="75"/>
      <c r="Q973" s="75"/>
      <c r="R973" s="75"/>
      <c r="S973" s="75"/>
      <c r="T973" s="75"/>
      <c r="U973" s="75"/>
      <c r="V973" s="75"/>
      <c r="W973" s="75"/>
      <c r="X973" s="75"/>
      <c r="Y973" s="75"/>
      <c r="Z973" s="75"/>
      <c r="AA973" s="75"/>
      <c r="AB973" s="75"/>
      <c r="AC973" s="75"/>
      <c r="AD973" s="75" t="str">
        <f>IF(SUM(Tabla1[[#This Row],[Primera Infancia]:[Adulto Mayor]])=0,"",SUM(Tabla1[[#This Row],[Primera Infancia]:[Adulto Mayor]]))</f>
        <v/>
      </c>
      <c r="AE973" s="75"/>
      <c r="AF973" s="75"/>
      <c r="AG973" s="10"/>
      <c r="AH973" s="10"/>
      <c r="AI973" s="88"/>
      <c r="AJ973" s="88"/>
      <c r="AK973" s="88"/>
      <c r="AL973" s="88"/>
      <c r="AM973" s="88"/>
      <c r="AN973" s="75"/>
      <c r="AO973" s="89"/>
      <c r="AP973" s="93"/>
      <c r="AQ973" s="84"/>
    </row>
    <row r="974" spans="2:43" ht="39.950000000000003" customHeight="1" thickTop="1" thickBot="1" x14ac:dyDescent="0.3">
      <c r="B974" s="78"/>
      <c r="C974" s="75"/>
      <c r="D974" s="75"/>
      <c r="E974" s="75"/>
      <c r="F974" s="10" t="str">
        <f>IF(Tabla1[[#This Row],[Nombre del Contrato]]="","",IF(VLOOKUP(Tabla1[[#This Row],[Nombre del Contrato]],Tabla3[],31,FALSE)="","#N/A",IFERROR(VLOOKUP(Tabla1[[#This Row],[Nombre del Contrato]],Tabla3[],31,FALSE),"#N/A")))</f>
        <v/>
      </c>
      <c r="G974" s="10" t="str">
        <f>IF(Tabla1[[#This Row],[Nombre del Contrato]]="","",IF(VLOOKUP(Tabla1[[#This Row],[Nombre del Contrato]],Tabla3[],20,FALSE)="","#N/A",IFERROR(VLOOKUP(Tabla1[[#This Row],[Nombre del Contrato]],Tabla3[],20,FALSE),"#N/A")))</f>
        <v/>
      </c>
      <c r="H974" s="47" t="str">
        <f>IF(Tabla1[[#This Row],[Nombre del Contrato]]="","",IF(VLOOKUP(Tabla1[[#This Row],[Nombre del Contrato]],Tabla3[],22,FALSE)="","#N/A",IFERROR(VLOOKUP(Tabla1[[#This Row],[Nombre del Contrato]],Tabla3[],22,FALSE),"#N/A")))</f>
        <v/>
      </c>
      <c r="I974" s="81"/>
      <c r="J974" s="81"/>
      <c r="K974" s="75"/>
      <c r="L974" s="10" t="str">
        <f>IF(Tabla1[[#This Row],[Nombre del Contrato]]="","",IF(VLOOKUP(Tabla1[[#This Row],[Nombre del Contrato]],Tabla3[],6,FALSE)="","#N/A",IFERROR(VLOOKUP(Tabla1[[#This Row],[Nombre del Contrato]],Tabla3[],6,FALSE),"#N/A")))</f>
        <v/>
      </c>
      <c r="M974" s="55" t="str">
        <f>IF(Tabla1[[#This Row],[Nombre del Contrato]]="","",IF(VLOOKUP(Tabla1[[#This Row],[Nombre del Contrato]],Tabla3[],19,FALSE)="","#N/A",IFERROR(VLOOKUP(Tabla1[[#This Row],[Nombre del Contrato]],Tabla3[],19,FALSE),"#N/A")))</f>
        <v/>
      </c>
      <c r="N974" s="75"/>
      <c r="O974" s="75"/>
      <c r="P974" s="75"/>
      <c r="Q974" s="75"/>
      <c r="R974" s="75"/>
      <c r="S974" s="75"/>
      <c r="T974" s="75"/>
      <c r="U974" s="75"/>
      <c r="V974" s="75"/>
      <c r="W974" s="75"/>
      <c r="X974" s="75"/>
      <c r="Y974" s="75"/>
      <c r="Z974" s="75"/>
      <c r="AA974" s="75"/>
      <c r="AB974" s="75"/>
      <c r="AC974" s="75"/>
      <c r="AD974" s="75" t="str">
        <f>IF(SUM(Tabla1[[#This Row],[Primera Infancia]:[Adulto Mayor]])=0,"",SUM(Tabla1[[#This Row],[Primera Infancia]:[Adulto Mayor]]))</f>
        <v/>
      </c>
      <c r="AE974" s="75"/>
      <c r="AF974" s="75"/>
      <c r="AG974" s="10"/>
      <c r="AH974" s="10"/>
      <c r="AI974" s="88"/>
      <c r="AJ974" s="88"/>
      <c r="AK974" s="88"/>
      <c r="AL974" s="88"/>
      <c r="AM974" s="88"/>
      <c r="AN974" s="75"/>
      <c r="AO974" s="89"/>
      <c r="AP974" s="93"/>
      <c r="AQ974" s="84"/>
    </row>
    <row r="975" spans="2:43" ht="39.950000000000003" customHeight="1" thickTop="1" thickBot="1" x14ac:dyDescent="0.3">
      <c r="B975" s="78"/>
      <c r="C975" s="75"/>
      <c r="D975" s="75"/>
      <c r="E975" s="75"/>
      <c r="F975" s="10" t="str">
        <f>IF(Tabla1[[#This Row],[Nombre del Contrato]]="","",IF(VLOOKUP(Tabla1[[#This Row],[Nombre del Contrato]],Tabla3[],31,FALSE)="","#N/A",IFERROR(VLOOKUP(Tabla1[[#This Row],[Nombre del Contrato]],Tabla3[],31,FALSE),"#N/A")))</f>
        <v/>
      </c>
      <c r="G975" s="10" t="str">
        <f>IF(Tabla1[[#This Row],[Nombre del Contrato]]="","",IF(VLOOKUP(Tabla1[[#This Row],[Nombre del Contrato]],Tabla3[],20,FALSE)="","#N/A",IFERROR(VLOOKUP(Tabla1[[#This Row],[Nombre del Contrato]],Tabla3[],20,FALSE),"#N/A")))</f>
        <v/>
      </c>
      <c r="H975" s="47" t="str">
        <f>IF(Tabla1[[#This Row],[Nombre del Contrato]]="","",IF(VLOOKUP(Tabla1[[#This Row],[Nombre del Contrato]],Tabla3[],22,FALSE)="","#N/A",IFERROR(VLOOKUP(Tabla1[[#This Row],[Nombre del Contrato]],Tabla3[],22,FALSE),"#N/A")))</f>
        <v/>
      </c>
      <c r="I975" s="81"/>
      <c r="J975" s="81"/>
      <c r="K975" s="75"/>
      <c r="L975" s="10" t="str">
        <f>IF(Tabla1[[#This Row],[Nombre del Contrato]]="","",IF(VLOOKUP(Tabla1[[#This Row],[Nombre del Contrato]],Tabla3[],6,FALSE)="","#N/A",IFERROR(VLOOKUP(Tabla1[[#This Row],[Nombre del Contrato]],Tabla3[],6,FALSE),"#N/A")))</f>
        <v/>
      </c>
      <c r="M975" s="55" t="str">
        <f>IF(Tabla1[[#This Row],[Nombre del Contrato]]="","",IF(VLOOKUP(Tabla1[[#This Row],[Nombre del Contrato]],Tabla3[],19,FALSE)="","#N/A",IFERROR(VLOOKUP(Tabla1[[#This Row],[Nombre del Contrato]],Tabla3[],19,FALSE),"#N/A")))</f>
        <v/>
      </c>
      <c r="N975" s="75"/>
      <c r="O975" s="75"/>
      <c r="P975" s="75"/>
      <c r="Q975" s="75"/>
      <c r="R975" s="75"/>
      <c r="S975" s="75"/>
      <c r="T975" s="75"/>
      <c r="U975" s="75"/>
      <c r="V975" s="75"/>
      <c r="W975" s="75"/>
      <c r="X975" s="75"/>
      <c r="Y975" s="75"/>
      <c r="Z975" s="75"/>
      <c r="AA975" s="75"/>
      <c r="AB975" s="75"/>
      <c r="AC975" s="75"/>
      <c r="AD975" s="75" t="str">
        <f>IF(SUM(Tabla1[[#This Row],[Primera Infancia]:[Adulto Mayor]])=0,"",SUM(Tabla1[[#This Row],[Primera Infancia]:[Adulto Mayor]]))</f>
        <v/>
      </c>
      <c r="AE975" s="75"/>
      <c r="AF975" s="75"/>
      <c r="AG975" s="10"/>
      <c r="AH975" s="10"/>
      <c r="AI975" s="88"/>
      <c r="AJ975" s="88"/>
      <c r="AK975" s="88"/>
      <c r="AL975" s="88"/>
      <c r="AM975" s="88"/>
      <c r="AN975" s="75"/>
      <c r="AO975" s="89"/>
      <c r="AP975" s="93"/>
      <c r="AQ975" s="84"/>
    </row>
    <row r="976" spans="2:43" ht="39.950000000000003" customHeight="1" thickTop="1" thickBot="1" x14ac:dyDescent="0.3">
      <c r="B976" s="78"/>
      <c r="C976" s="75"/>
      <c r="D976" s="75"/>
      <c r="E976" s="75"/>
      <c r="F976" s="10" t="str">
        <f>IF(Tabla1[[#This Row],[Nombre del Contrato]]="","",IF(VLOOKUP(Tabla1[[#This Row],[Nombre del Contrato]],Tabla3[],31,FALSE)="","#N/A",IFERROR(VLOOKUP(Tabla1[[#This Row],[Nombre del Contrato]],Tabla3[],31,FALSE),"#N/A")))</f>
        <v/>
      </c>
      <c r="G976" s="10" t="str">
        <f>IF(Tabla1[[#This Row],[Nombre del Contrato]]="","",IF(VLOOKUP(Tabla1[[#This Row],[Nombre del Contrato]],Tabla3[],20,FALSE)="","#N/A",IFERROR(VLOOKUP(Tabla1[[#This Row],[Nombre del Contrato]],Tabla3[],20,FALSE),"#N/A")))</f>
        <v/>
      </c>
      <c r="H976" s="47" t="str">
        <f>IF(Tabla1[[#This Row],[Nombre del Contrato]]="","",IF(VLOOKUP(Tabla1[[#This Row],[Nombre del Contrato]],Tabla3[],22,FALSE)="","#N/A",IFERROR(VLOOKUP(Tabla1[[#This Row],[Nombre del Contrato]],Tabla3[],22,FALSE),"#N/A")))</f>
        <v/>
      </c>
      <c r="I976" s="81"/>
      <c r="J976" s="81"/>
      <c r="K976" s="75"/>
      <c r="L976" s="10" t="str">
        <f>IF(Tabla1[[#This Row],[Nombre del Contrato]]="","",IF(VLOOKUP(Tabla1[[#This Row],[Nombre del Contrato]],Tabla3[],6,FALSE)="","#N/A",IFERROR(VLOOKUP(Tabla1[[#This Row],[Nombre del Contrato]],Tabla3[],6,FALSE),"#N/A")))</f>
        <v/>
      </c>
      <c r="M976" s="55" t="str">
        <f>IF(Tabla1[[#This Row],[Nombre del Contrato]]="","",IF(VLOOKUP(Tabla1[[#This Row],[Nombre del Contrato]],Tabla3[],19,FALSE)="","#N/A",IFERROR(VLOOKUP(Tabla1[[#This Row],[Nombre del Contrato]],Tabla3[],19,FALSE),"#N/A")))</f>
        <v/>
      </c>
      <c r="N976" s="75"/>
      <c r="O976" s="75"/>
      <c r="P976" s="75"/>
      <c r="Q976" s="75"/>
      <c r="R976" s="75"/>
      <c r="S976" s="75"/>
      <c r="T976" s="75"/>
      <c r="U976" s="75"/>
      <c r="V976" s="75"/>
      <c r="W976" s="75"/>
      <c r="X976" s="75"/>
      <c r="Y976" s="75"/>
      <c r="Z976" s="75"/>
      <c r="AA976" s="75"/>
      <c r="AB976" s="75"/>
      <c r="AC976" s="75"/>
      <c r="AD976" s="75" t="str">
        <f>IF(SUM(Tabla1[[#This Row],[Primera Infancia]:[Adulto Mayor]])=0,"",SUM(Tabla1[[#This Row],[Primera Infancia]:[Adulto Mayor]]))</f>
        <v/>
      </c>
      <c r="AE976" s="75"/>
      <c r="AF976" s="75"/>
      <c r="AG976" s="10"/>
      <c r="AH976" s="10"/>
      <c r="AI976" s="88"/>
      <c r="AJ976" s="88"/>
      <c r="AK976" s="88"/>
      <c r="AL976" s="88"/>
      <c r="AM976" s="88"/>
      <c r="AN976" s="75"/>
      <c r="AO976" s="89"/>
      <c r="AP976" s="93"/>
      <c r="AQ976" s="84"/>
    </row>
    <row r="977" spans="2:43" ht="39.950000000000003" customHeight="1" thickTop="1" thickBot="1" x14ac:dyDescent="0.3">
      <c r="B977" s="78"/>
      <c r="C977" s="75"/>
      <c r="D977" s="75"/>
      <c r="E977" s="75"/>
      <c r="F977" s="10" t="str">
        <f>IF(Tabla1[[#This Row],[Nombre del Contrato]]="","",IF(VLOOKUP(Tabla1[[#This Row],[Nombre del Contrato]],Tabla3[],31,FALSE)="","#N/A",IFERROR(VLOOKUP(Tabla1[[#This Row],[Nombre del Contrato]],Tabla3[],31,FALSE),"#N/A")))</f>
        <v/>
      </c>
      <c r="G977" s="10" t="str">
        <f>IF(Tabla1[[#This Row],[Nombre del Contrato]]="","",IF(VLOOKUP(Tabla1[[#This Row],[Nombre del Contrato]],Tabla3[],20,FALSE)="","#N/A",IFERROR(VLOOKUP(Tabla1[[#This Row],[Nombre del Contrato]],Tabla3[],20,FALSE),"#N/A")))</f>
        <v/>
      </c>
      <c r="H977" s="47" t="str">
        <f>IF(Tabla1[[#This Row],[Nombre del Contrato]]="","",IF(VLOOKUP(Tabla1[[#This Row],[Nombre del Contrato]],Tabla3[],22,FALSE)="","#N/A",IFERROR(VLOOKUP(Tabla1[[#This Row],[Nombre del Contrato]],Tabla3[],22,FALSE),"#N/A")))</f>
        <v/>
      </c>
      <c r="I977" s="81"/>
      <c r="J977" s="81"/>
      <c r="K977" s="75"/>
      <c r="L977" s="10" t="str">
        <f>IF(Tabla1[[#This Row],[Nombre del Contrato]]="","",IF(VLOOKUP(Tabla1[[#This Row],[Nombre del Contrato]],Tabla3[],6,FALSE)="","#N/A",IFERROR(VLOOKUP(Tabla1[[#This Row],[Nombre del Contrato]],Tabla3[],6,FALSE),"#N/A")))</f>
        <v/>
      </c>
      <c r="M977" s="55" t="str">
        <f>IF(Tabla1[[#This Row],[Nombre del Contrato]]="","",IF(VLOOKUP(Tabla1[[#This Row],[Nombre del Contrato]],Tabla3[],19,FALSE)="","#N/A",IFERROR(VLOOKUP(Tabla1[[#This Row],[Nombre del Contrato]],Tabla3[],19,FALSE),"#N/A")))</f>
        <v/>
      </c>
      <c r="N977" s="75"/>
      <c r="O977" s="75"/>
      <c r="P977" s="75"/>
      <c r="Q977" s="75"/>
      <c r="R977" s="75"/>
      <c r="S977" s="75"/>
      <c r="T977" s="75"/>
      <c r="U977" s="75"/>
      <c r="V977" s="75"/>
      <c r="W977" s="75"/>
      <c r="X977" s="75"/>
      <c r="Y977" s="75"/>
      <c r="Z977" s="75"/>
      <c r="AA977" s="75"/>
      <c r="AB977" s="75"/>
      <c r="AC977" s="75"/>
      <c r="AD977" s="75" t="str">
        <f>IF(SUM(Tabla1[[#This Row],[Primera Infancia]:[Adulto Mayor]])=0,"",SUM(Tabla1[[#This Row],[Primera Infancia]:[Adulto Mayor]]))</f>
        <v/>
      </c>
      <c r="AE977" s="75"/>
      <c r="AF977" s="75"/>
      <c r="AG977" s="10"/>
      <c r="AH977" s="10"/>
      <c r="AI977" s="88"/>
      <c r="AJ977" s="88"/>
      <c r="AK977" s="88"/>
      <c r="AL977" s="88"/>
      <c r="AM977" s="88"/>
      <c r="AN977" s="75"/>
      <c r="AO977" s="89"/>
      <c r="AP977" s="93"/>
      <c r="AQ977" s="84"/>
    </row>
    <row r="978" spans="2:43" ht="39.950000000000003" customHeight="1" thickTop="1" thickBot="1" x14ac:dyDescent="0.3">
      <c r="B978" s="78"/>
      <c r="C978" s="75"/>
      <c r="D978" s="75"/>
      <c r="E978" s="75"/>
      <c r="F978" s="10" t="str">
        <f>IF(Tabla1[[#This Row],[Nombre del Contrato]]="","",IF(VLOOKUP(Tabla1[[#This Row],[Nombre del Contrato]],Tabla3[],31,FALSE)="","#N/A",IFERROR(VLOOKUP(Tabla1[[#This Row],[Nombre del Contrato]],Tabla3[],31,FALSE),"#N/A")))</f>
        <v/>
      </c>
      <c r="G978" s="10" t="str">
        <f>IF(Tabla1[[#This Row],[Nombre del Contrato]]="","",IF(VLOOKUP(Tabla1[[#This Row],[Nombre del Contrato]],Tabla3[],20,FALSE)="","#N/A",IFERROR(VLOOKUP(Tabla1[[#This Row],[Nombre del Contrato]],Tabla3[],20,FALSE),"#N/A")))</f>
        <v/>
      </c>
      <c r="H978" s="47" t="str">
        <f>IF(Tabla1[[#This Row],[Nombre del Contrato]]="","",IF(VLOOKUP(Tabla1[[#This Row],[Nombre del Contrato]],Tabla3[],22,FALSE)="","#N/A",IFERROR(VLOOKUP(Tabla1[[#This Row],[Nombre del Contrato]],Tabla3[],22,FALSE),"#N/A")))</f>
        <v/>
      </c>
      <c r="I978" s="81"/>
      <c r="J978" s="81"/>
      <c r="K978" s="75"/>
      <c r="L978" s="10" t="str">
        <f>IF(Tabla1[[#This Row],[Nombre del Contrato]]="","",IF(VLOOKUP(Tabla1[[#This Row],[Nombre del Contrato]],Tabla3[],6,FALSE)="","#N/A",IFERROR(VLOOKUP(Tabla1[[#This Row],[Nombre del Contrato]],Tabla3[],6,FALSE),"#N/A")))</f>
        <v/>
      </c>
      <c r="M978" s="55" t="str">
        <f>IF(Tabla1[[#This Row],[Nombre del Contrato]]="","",IF(VLOOKUP(Tabla1[[#This Row],[Nombre del Contrato]],Tabla3[],19,FALSE)="","#N/A",IFERROR(VLOOKUP(Tabla1[[#This Row],[Nombre del Contrato]],Tabla3[],19,FALSE),"#N/A")))</f>
        <v/>
      </c>
      <c r="N978" s="75"/>
      <c r="O978" s="75"/>
      <c r="P978" s="75"/>
      <c r="Q978" s="75"/>
      <c r="R978" s="75"/>
      <c r="S978" s="75"/>
      <c r="T978" s="75"/>
      <c r="U978" s="75"/>
      <c r="V978" s="75"/>
      <c r="W978" s="75"/>
      <c r="X978" s="75"/>
      <c r="Y978" s="75"/>
      <c r="Z978" s="75"/>
      <c r="AA978" s="75"/>
      <c r="AB978" s="75"/>
      <c r="AC978" s="75"/>
      <c r="AD978" s="75" t="str">
        <f>IF(SUM(Tabla1[[#This Row],[Primera Infancia]:[Adulto Mayor]])=0,"",SUM(Tabla1[[#This Row],[Primera Infancia]:[Adulto Mayor]]))</f>
        <v/>
      </c>
      <c r="AE978" s="75"/>
      <c r="AF978" s="75"/>
      <c r="AG978" s="10"/>
      <c r="AH978" s="10"/>
      <c r="AI978" s="88"/>
      <c r="AJ978" s="88"/>
      <c r="AK978" s="88"/>
      <c r="AL978" s="88"/>
      <c r="AM978" s="88"/>
      <c r="AN978" s="75"/>
      <c r="AO978" s="89"/>
      <c r="AP978" s="93"/>
      <c r="AQ978" s="84"/>
    </row>
    <row r="979" spans="2:43" ht="39.950000000000003" customHeight="1" thickTop="1" thickBot="1" x14ac:dyDescent="0.3">
      <c r="B979" s="78"/>
      <c r="C979" s="75"/>
      <c r="D979" s="75"/>
      <c r="E979" s="75"/>
      <c r="F979" s="10" t="str">
        <f>IF(Tabla1[[#This Row],[Nombre del Contrato]]="","",IF(VLOOKUP(Tabla1[[#This Row],[Nombre del Contrato]],Tabla3[],31,FALSE)="","#N/A",IFERROR(VLOOKUP(Tabla1[[#This Row],[Nombre del Contrato]],Tabla3[],31,FALSE),"#N/A")))</f>
        <v/>
      </c>
      <c r="G979" s="10" t="str">
        <f>IF(Tabla1[[#This Row],[Nombre del Contrato]]="","",IF(VLOOKUP(Tabla1[[#This Row],[Nombre del Contrato]],Tabla3[],20,FALSE)="","#N/A",IFERROR(VLOOKUP(Tabla1[[#This Row],[Nombre del Contrato]],Tabla3[],20,FALSE),"#N/A")))</f>
        <v/>
      </c>
      <c r="H979" s="47" t="str">
        <f>IF(Tabla1[[#This Row],[Nombre del Contrato]]="","",IF(VLOOKUP(Tabla1[[#This Row],[Nombre del Contrato]],Tabla3[],22,FALSE)="","#N/A",IFERROR(VLOOKUP(Tabla1[[#This Row],[Nombre del Contrato]],Tabla3[],22,FALSE),"#N/A")))</f>
        <v/>
      </c>
      <c r="I979" s="81"/>
      <c r="J979" s="81"/>
      <c r="K979" s="75"/>
      <c r="L979" s="10" t="str">
        <f>IF(Tabla1[[#This Row],[Nombre del Contrato]]="","",IF(VLOOKUP(Tabla1[[#This Row],[Nombre del Contrato]],Tabla3[],6,FALSE)="","#N/A",IFERROR(VLOOKUP(Tabla1[[#This Row],[Nombre del Contrato]],Tabla3[],6,FALSE),"#N/A")))</f>
        <v/>
      </c>
      <c r="M979" s="55" t="str">
        <f>IF(Tabla1[[#This Row],[Nombre del Contrato]]="","",IF(VLOOKUP(Tabla1[[#This Row],[Nombre del Contrato]],Tabla3[],19,FALSE)="","#N/A",IFERROR(VLOOKUP(Tabla1[[#This Row],[Nombre del Contrato]],Tabla3[],19,FALSE),"#N/A")))</f>
        <v/>
      </c>
      <c r="N979" s="75"/>
      <c r="O979" s="75"/>
      <c r="P979" s="75"/>
      <c r="Q979" s="75"/>
      <c r="R979" s="75"/>
      <c r="S979" s="75"/>
      <c r="T979" s="75"/>
      <c r="U979" s="75"/>
      <c r="V979" s="75"/>
      <c r="W979" s="75"/>
      <c r="X979" s="75"/>
      <c r="Y979" s="75"/>
      <c r="Z979" s="75"/>
      <c r="AA979" s="75"/>
      <c r="AB979" s="75"/>
      <c r="AC979" s="75"/>
      <c r="AD979" s="75" t="str">
        <f>IF(SUM(Tabla1[[#This Row],[Primera Infancia]:[Adulto Mayor]])=0,"",SUM(Tabla1[[#This Row],[Primera Infancia]:[Adulto Mayor]]))</f>
        <v/>
      </c>
      <c r="AE979" s="75"/>
      <c r="AF979" s="75"/>
      <c r="AG979" s="10"/>
      <c r="AH979" s="10"/>
      <c r="AI979" s="88"/>
      <c r="AJ979" s="88"/>
      <c r="AK979" s="88"/>
      <c r="AL979" s="88"/>
      <c r="AM979" s="88"/>
      <c r="AN979" s="75"/>
      <c r="AO979" s="89"/>
      <c r="AP979" s="93"/>
      <c r="AQ979" s="84"/>
    </row>
    <row r="980" spans="2:43" ht="39.950000000000003" customHeight="1" thickTop="1" thickBot="1" x14ac:dyDescent="0.3">
      <c r="B980" s="78"/>
      <c r="C980" s="75"/>
      <c r="D980" s="75"/>
      <c r="E980" s="75"/>
      <c r="F980" s="10" t="str">
        <f>IF(Tabla1[[#This Row],[Nombre del Contrato]]="","",IF(VLOOKUP(Tabla1[[#This Row],[Nombre del Contrato]],Tabla3[],31,FALSE)="","#N/A",IFERROR(VLOOKUP(Tabla1[[#This Row],[Nombre del Contrato]],Tabla3[],31,FALSE),"#N/A")))</f>
        <v/>
      </c>
      <c r="G980" s="10" t="str">
        <f>IF(Tabla1[[#This Row],[Nombre del Contrato]]="","",IF(VLOOKUP(Tabla1[[#This Row],[Nombre del Contrato]],Tabla3[],20,FALSE)="","#N/A",IFERROR(VLOOKUP(Tabla1[[#This Row],[Nombre del Contrato]],Tabla3[],20,FALSE),"#N/A")))</f>
        <v/>
      </c>
      <c r="H980" s="47" t="str">
        <f>IF(Tabla1[[#This Row],[Nombre del Contrato]]="","",IF(VLOOKUP(Tabla1[[#This Row],[Nombre del Contrato]],Tabla3[],22,FALSE)="","#N/A",IFERROR(VLOOKUP(Tabla1[[#This Row],[Nombre del Contrato]],Tabla3[],22,FALSE),"#N/A")))</f>
        <v/>
      </c>
      <c r="I980" s="81"/>
      <c r="J980" s="81"/>
      <c r="K980" s="75"/>
      <c r="L980" s="10" t="str">
        <f>IF(Tabla1[[#This Row],[Nombre del Contrato]]="","",IF(VLOOKUP(Tabla1[[#This Row],[Nombre del Contrato]],Tabla3[],6,FALSE)="","#N/A",IFERROR(VLOOKUP(Tabla1[[#This Row],[Nombre del Contrato]],Tabla3[],6,FALSE),"#N/A")))</f>
        <v/>
      </c>
      <c r="M980" s="55" t="str">
        <f>IF(Tabla1[[#This Row],[Nombre del Contrato]]="","",IF(VLOOKUP(Tabla1[[#This Row],[Nombre del Contrato]],Tabla3[],19,FALSE)="","#N/A",IFERROR(VLOOKUP(Tabla1[[#This Row],[Nombre del Contrato]],Tabla3[],19,FALSE),"#N/A")))</f>
        <v/>
      </c>
      <c r="N980" s="75"/>
      <c r="O980" s="75"/>
      <c r="P980" s="75"/>
      <c r="Q980" s="75"/>
      <c r="R980" s="75"/>
      <c r="S980" s="75"/>
      <c r="T980" s="75"/>
      <c r="U980" s="75"/>
      <c r="V980" s="75"/>
      <c r="W980" s="75"/>
      <c r="X980" s="75"/>
      <c r="Y980" s="75"/>
      <c r="Z980" s="75"/>
      <c r="AA980" s="75"/>
      <c r="AB980" s="75"/>
      <c r="AC980" s="75"/>
      <c r="AD980" s="75" t="str">
        <f>IF(SUM(Tabla1[[#This Row],[Primera Infancia]:[Adulto Mayor]])=0,"",SUM(Tabla1[[#This Row],[Primera Infancia]:[Adulto Mayor]]))</f>
        <v/>
      </c>
      <c r="AE980" s="75"/>
      <c r="AF980" s="75"/>
      <c r="AG980" s="10"/>
      <c r="AH980" s="10"/>
      <c r="AI980" s="88"/>
      <c r="AJ980" s="88"/>
      <c r="AK980" s="88"/>
      <c r="AL980" s="88"/>
      <c r="AM980" s="88"/>
      <c r="AN980" s="75"/>
      <c r="AO980" s="89"/>
      <c r="AP980" s="93"/>
      <c r="AQ980" s="84"/>
    </row>
    <row r="981" spans="2:43" ht="39.950000000000003" customHeight="1" thickTop="1" thickBot="1" x14ac:dyDescent="0.3">
      <c r="B981" s="78"/>
      <c r="C981" s="75"/>
      <c r="D981" s="75"/>
      <c r="E981" s="75"/>
      <c r="F981" s="10" t="str">
        <f>IF(Tabla1[[#This Row],[Nombre del Contrato]]="","",IF(VLOOKUP(Tabla1[[#This Row],[Nombre del Contrato]],Tabla3[],31,FALSE)="","#N/A",IFERROR(VLOOKUP(Tabla1[[#This Row],[Nombre del Contrato]],Tabla3[],31,FALSE),"#N/A")))</f>
        <v/>
      </c>
      <c r="G981" s="10" t="str">
        <f>IF(Tabla1[[#This Row],[Nombre del Contrato]]="","",IF(VLOOKUP(Tabla1[[#This Row],[Nombre del Contrato]],Tabla3[],20,FALSE)="","#N/A",IFERROR(VLOOKUP(Tabla1[[#This Row],[Nombre del Contrato]],Tabla3[],20,FALSE),"#N/A")))</f>
        <v/>
      </c>
      <c r="H981" s="47" t="str">
        <f>IF(Tabla1[[#This Row],[Nombre del Contrato]]="","",IF(VLOOKUP(Tabla1[[#This Row],[Nombre del Contrato]],Tabla3[],22,FALSE)="","#N/A",IFERROR(VLOOKUP(Tabla1[[#This Row],[Nombre del Contrato]],Tabla3[],22,FALSE),"#N/A")))</f>
        <v/>
      </c>
      <c r="I981" s="81"/>
      <c r="J981" s="81"/>
      <c r="K981" s="75"/>
      <c r="L981" s="10" t="str">
        <f>IF(Tabla1[[#This Row],[Nombre del Contrato]]="","",IF(VLOOKUP(Tabla1[[#This Row],[Nombre del Contrato]],Tabla3[],6,FALSE)="","#N/A",IFERROR(VLOOKUP(Tabla1[[#This Row],[Nombre del Contrato]],Tabla3[],6,FALSE),"#N/A")))</f>
        <v/>
      </c>
      <c r="M981" s="55" t="str">
        <f>IF(Tabla1[[#This Row],[Nombre del Contrato]]="","",IF(VLOOKUP(Tabla1[[#This Row],[Nombre del Contrato]],Tabla3[],19,FALSE)="","#N/A",IFERROR(VLOOKUP(Tabla1[[#This Row],[Nombre del Contrato]],Tabla3[],19,FALSE),"#N/A")))</f>
        <v/>
      </c>
      <c r="N981" s="75"/>
      <c r="O981" s="75"/>
      <c r="P981" s="75"/>
      <c r="Q981" s="75"/>
      <c r="R981" s="75"/>
      <c r="S981" s="75"/>
      <c r="T981" s="75"/>
      <c r="U981" s="75"/>
      <c r="V981" s="75"/>
      <c r="W981" s="75"/>
      <c r="X981" s="75"/>
      <c r="Y981" s="75"/>
      <c r="Z981" s="75"/>
      <c r="AA981" s="75"/>
      <c r="AB981" s="75"/>
      <c r="AC981" s="75"/>
      <c r="AD981" s="75" t="str">
        <f>IF(SUM(Tabla1[[#This Row],[Primera Infancia]:[Adulto Mayor]])=0,"",SUM(Tabla1[[#This Row],[Primera Infancia]:[Adulto Mayor]]))</f>
        <v/>
      </c>
      <c r="AE981" s="75"/>
      <c r="AF981" s="75"/>
      <c r="AG981" s="10"/>
      <c r="AH981" s="10"/>
      <c r="AI981" s="88"/>
      <c r="AJ981" s="88"/>
      <c r="AK981" s="88"/>
      <c r="AL981" s="88"/>
      <c r="AM981" s="88"/>
      <c r="AN981" s="75"/>
      <c r="AO981" s="89"/>
      <c r="AP981" s="93"/>
      <c r="AQ981" s="84"/>
    </row>
    <row r="982" spans="2:43" ht="39.950000000000003" customHeight="1" thickTop="1" thickBot="1" x14ac:dyDescent="0.3">
      <c r="B982" s="78"/>
      <c r="C982" s="75"/>
      <c r="D982" s="75"/>
      <c r="E982" s="75"/>
      <c r="F982" s="10" t="str">
        <f>IF(Tabla1[[#This Row],[Nombre del Contrato]]="","",IF(VLOOKUP(Tabla1[[#This Row],[Nombre del Contrato]],Tabla3[],31,FALSE)="","#N/A",IFERROR(VLOOKUP(Tabla1[[#This Row],[Nombre del Contrato]],Tabla3[],31,FALSE),"#N/A")))</f>
        <v/>
      </c>
      <c r="G982" s="10" t="str">
        <f>IF(Tabla1[[#This Row],[Nombre del Contrato]]="","",IF(VLOOKUP(Tabla1[[#This Row],[Nombre del Contrato]],Tabla3[],20,FALSE)="","#N/A",IFERROR(VLOOKUP(Tabla1[[#This Row],[Nombre del Contrato]],Tabla3[],20,FALSE),"#N/A")))</f>
        <v/>
      </c>
      <c r="H982" s="47" t="str">
        <f>IF(Tabla1[[#This Row],[Nombre del Contrato]]="","",IF(VLOOKUP(Tabla1[[#This Row],[Nombre del Contrato]],Tabla3[],22,FALSE)="","#N/A",IFERROR(VLOOKUP(Tabla1[[#This Row],[Nombre del Contrato]],Tabla3[],22,FALSE),"#N/A")))</f>
        <v/>
      </c>
      <c r="I982" s="81"/>
      <c r="J982" s="81"/>
      <c r="K982" s="75"/>
      <c r="L982" s="10" t="str">
        <f>IF(Tabla1[[#This Row],[Nombre del Contrato]]="","",IF(VLOOKUP(Tabla1[[#This Row],[Nombre del Contrato]],Tabla3[],6,FALSE)="","#N/A",IFERROR(VLOOKUP(Tabla1[[#This Row],[Nombre del Contrato]],Tabla3[],6,FALSE),"#N/A")))</f>
        <v/>
      </c>
      <c r="M982" s="55" t="str">
        <f>IF(Tabla1[[#This Row],[Nombre del Contrato]]="","",IF(VLOOKUP(Tabla1[[#This Row],[Nombre del Contrato]],Tabla3[],19,FALSE)="","#N/A",IFERROR(VLOOKUP(Tabla1[[#This Row],[Nombre del Contrato]],Tabla3[],19,FALSE),"#N/A")))</f>
        <v/>
      </c>
      <c r="N982" s="75"/>
      <c r="O982" s="75"/>
      <c r="P982" s="75"/>
      <c r="Q982" s="75"/>
      <c r="R982" s="75"/>
      <c r="S982" s="75"/>
      <c r="T982" s="75"/>
      <c r="U982" s="75"/>
      <c r="V982" s="75"/>
      <c r="W982" s="75"/>
      <c r="X982" s="75"/>
      <c r="Y982" s="75"/>
      <c r="Z982" s="75"/>
      <c r="AA982" s="75"/>
      <c r="AB982" s="75"/>
      <c r="AC982" s="75"/>
      <c r="AD982" s="75" t="str">
        <f>IF(SUM(Tabla1[[#This Row],[Primera Infancia]:[Adulto Mayor]])=0,"",SUM(Tabla1[[#This Row],[Primera Infancia]:[Adulto Mayor]]))</f>
        <v/>
      </c>
      <c r="AE982" s="75"/>
      <c r="AF982" s="75"/>
      <c r="AG982" s="10"/>
      <c r="AH982" s="10"/>
      <c r="AI982" s="88"/>
      <c r="AJ982" s="88"/>
      <c r="AK982" s="88"/>
      <c r="AL982" s="88"/>
      <c r="AM982" s="88"/>
      <c r="AN982" s="75"/>
      <c r="AO982" s="89"/>
      <c r="AP982" s="93"/>
      <c r="AQ982" s="84"/>
    </row>
    <row r="983" spans="2:43" ht="39.950000000000003" customHeight="1" thickTop="1" thickBot="1" x14ac:dyDescent="0.3">
      <c r="B983" s="78"/>
      <c r="C983" s="75"/>
      <c r="D983" s="75"/>
      <c r="E983" s="75"/>
      <c r="F983" s="10" t="str">
        <f>IF(Tabla1[[#This Row],[Nombre del Contrato]]="","",IF(VLOOKUP(Tabla1[[#This Row],[Nombre del Contrato]],Tabla3[],31,FALSE)="","#N/A",IFERROR(VLOOKUP(Tabla1[[#This Row],[Nombre del Contrato]],Tabla3[],31,FALSE),"#N/A")))</f>
        <v/>
      </c>
      <c r="G983" s="10" t="str">
        <f>IF(Tabla1[[#This Row],[Nombre del Contrato]]="","",IF(VLOOKUP(Tabla1[[#This Row],[Nombre del Contrato]],Tabla3[],20,FALSE)="","#N/A",IFERROR(VLOOKUP(Tabla1[[#This Row],[Nombre del Contrato]],Tabla3[],20,FALSE),"#N/A")))</f>
        <v/>
      </c>
      <c r="H983" s="47" t="str">
        <f>IF(Tabla1[[#This Row],[Nombre del Contrato]]="","",IF(VLOOKUP(Tabla1[[#This Row],[Nombre del Contrato]],Tabla3[],22,FALSE)="","#N/A",IFERROR(VLOOKUP(Tabla1[[#This Row],[Nombre del Contrato]],Tabla3[],22,FALSE),"#N/A")))</f>
        <v/>
      </c>
      <c r="I983" s="81"/>
      <c r="J983" s="81"/>
      <c r="K983" s="75"/>
      <c r="L983" s="10" t="str">
        <f>IF(Tabla1[[#This Row],[Nombre del Contrato]]="","",IF(VLOOKUP(Tabla1[[#This Row],[Nombre del Contrato]],Tabla3[],6,FALSE)="","#N/A",IFERROR(VLOOKUP(Tabla1[[#This Row],[Nombre del Contrato]],Tabla3[],6,FALSE),"#N/A")))</f>
        <v/>
      </c>
      <c r="M983" s="55" t="str">
        <f>IF(Tabla1[[#This Row],[Nombre del Contrato]]="","",IF(VLOOKUP(Tabla1[[#This Row],[Nombre del Contrato]],Tabla3[],19,FALSE)="","#N/A",IFERROR(VLOOKUP(Tabla1[[#This Row],[Nombre del Contrato]],Tabla3[],19,FALSE),"#N/A")))</f>
        <v/>
      </c>
      <c r="N983" s="75"/>
      <c r="O983" s="75"/>
      <c r="P983" s="75"/>
      <c r="Q983" s="75"/>
      <c r="R983" s="75"/>
      <c r="S983" s="75"/>
      <c r="T983" s="75"/>
      <c r="U983" s="75"/>
      <c r="V983" s="75"/>
      <c r="W983" s="75"/>
      <c r="X983" s="75"/>
      <c r="Y983" s="75"/>
      <c r="Z983" s="75"/>
      <c r="AA983" s="75"/>
      <c r="AB983" s="75"/>
      <c r="AC983" s="75"/>
      <c r="AD983" s="75" t="str">
        <f>IF(SUM(Tabla1[[#This Row],[Primera Infancia]:[Adulto Mayor]])=0,"",SUM(Tabla1[[#This Row],[Primera Infancia]:[Adulto Mayor]]))</f>
        <v/>
      </c>
      <c r="AE983" s="75"/>
      <c r="AF983" s="75"/>
      <c r="AG983" s="10"/>
      <c r="AH983" s="10"/>
      <c r="AI983" s="88"/>
      <c r="AJ983" s="88"/>
      <c r="AK983" s="88"/>
      <c r="AL983" s="88"/>
      <c r="AM983" s="88"/>
      <c r="AN983" s="75"/>
      <c r="AO983" s="89"/>
      <c r="AP983" s="93"/>
      <c r="AQ983" s="84"/>
    </row>
    <row r="984" spans="2:43" ht="39.950000000000003" customHeight="1" thickTop="1" thickBot="1" x14ac:dyDescent="0.3">
      <c r="B984" s="78"/>
      <c r="C984" s="75"/>
      <c r="D984" s="75"/>
      <c r="E984" s="75"/>
      <c r="F984" s="10" t="str">
        <f>IF(Tabla1[[#This Row],[Nombre del Contrato]]="","",IF(VLOOKUP(Tabla1[[#This Row],[Nombre del Contrato]],Tabla3[],31,FALSE)="","#N/A",IFERROR(VLOOKUP(Tabla1[[#This Row],[Nombre del Contrato]],Tabla3[],31,FALSE),"#N/A")))</f>
        <v/>
      </c>
      <c r="G984" s="10" t="str">
        <f>IF(Tabla1[[#This Row],[Nombre del Contrato]]="","",IF(VLOOKUP(Tabla1[[#This Row],[Nombre del Contrato]],Tabla3[],20,FALSE)="","#N/A",IFERROR(VLOOKUP(Tabla1[[#This Row],[Nombre del Contrato]],Tabla3[],20,FALSE),"#N/A")))</f>
        <v/>
      </c>
      <c r="H984" s="47" t="str">
        <f>IF(Tabla1[[#This Row],[Nombre del Contrato]]="","",IF(VLOOKUP(Tabla1[[#This Row],[Nombre del Contrato]],Tabla3[],22,FALSE)="","#N/A",IFERROR(VLOOKUP(Tabla1[[#This Row],[Nombre del Contrato]],Tabla3[],22,FALSE),"#N/A")))</f>
        <v/>
      </c>
      <c r="I984" s="81"/>
      <c r="J984" s="81"/>
      <c r="K984" s="75"/>
      <c r="L984" s="10" t="str">
        <f>IF(Tabla1[[#This Row],[Nombre del Contrato]]="","",IF(VLOOKUP(Tabla1[[#This Row],[Nombre del Contrato]],Tabla3[],6,FALSE)="","#N/A",IFERROR(VLOOKUP(Tabla1[[#This Row],[Nombre del Contrato]],Tabla3[],6,FALSE),"#N/A")))</f>
        <v/>
      </c>
      <c r="M984" s="55" t="str">
        <f>IF(Tabla1[[#This Row],[Nombre del Contrato]]="","",IF(VLOOKUP(Tabla1[[#This Row],[Nombre del Contrato]],Tabla3[],19,FALSE)="","#N/A",IFERROR(VLOOKUP(Tabla1[[#This Row],[Nombre del Contrato]],Tabla3[],19,FALSE),"#N/A")))</f>
        <v/>
      </c>
      <c r="N984" s="75"/>
      <c r="O984" s="75"/>
      <c r="P984" s="75"/>
      <c r="Q984" s="75"/>
      <c r="R984" s="75"/>
      <c r="S984" s="75"/>
      <c r="T984" s="75"/>
      <c r="U984" s="75"/>
      <c r="V984" s="75"/>
      <c r="W984" s="75"/>
      <c r="X984" s="75"/>
      <c r="Y984" s="75"/>
      <c r="Z984" s="75"/>
      <c r="AA984" s="75"/>
      <c r="AB984" s="75"/>
      <c r="AC984" s="75"/>
      <c r="AD984" s="75" t="str">
        <f>IF(SUM(Tabla1[[#This Row],[Primera Infancia]:[Adulto Mayor]])=0,"",SUM(Tabla1[[#This Row],[Primera Infancia]:[Adulto Mayor]]))</f>
        <v/>
      </c>
      <c r="AE984" s="75"/>
      <c r="AF984" s="75"/>
      <c r="AG984" s="10"/>
      <c r="AH984" s="10"/>
      <c r="AI984" s="88"/>
      <c r="AJ984" s="88"/>
      <c r="AK984" s="88"/>
      <c r="AL984" s="88"/>
      <c r="AM984" s="88"/>
      <c r="AN984" s="75"/>
      <c r="AO984" s="89"/>
      <c r="AP984" s="93"/>
      <c r="AQ984" s="84"/>
    </row>
    <row r="985" spans="2:43" ht="39.950000000000003" customHeight="1" thickTop="1" thickBot="1" x14ac:dyDescent="0.3">
      <c r="B985" s="78"/>
      <c r="C985" s="75"/>
      <c r="D985" s="75"/>
      <c r="E985" s="75"/>
      <c r="F985" s="10" t="str">
        <f>IF(Tabla1[[#This Row],[Nombre del Contrato]]="","",IF(VLOOKUP(Tabla1[[#This Row],[Nombre del Contrato]],Tabla3[],31,FALSE)="","#N/A",IFERROR(VLOOKUP(Tabla1[[#This Row],[Nombre del Contrato]],Tabla3[],31,FALSE),"#N/A")))</f>
        <v/>
      </c>
      <c r="G985" s="10" t="str">
        <f>IF(Tabla1[[#This Row],[Nombre del Contrato]]="","",IF(VLOOKUP(Tabla1[[#This Row],[Nombre del Contrato]],Tabla3[],20,FALSE)="","#N/A",IFERROR(VLOOKUP(Tabla1[[#This Row],[Nombre del Contrato]],Tabla3[],20,FALSE),"#N/A")))</f>
        <v/>
      </c>
      <c r="H985" s="47" t="str">
        <f>IF(Tabla1[[#This Row],[Nombre del Contrato]]="","",IF(VLOOKUP(Tabla1[[#This Row],[Nombre del Contrato]],Tabla3[],22,FALSE)="","#N/A",IFERROR(VLOOKUP(Tabla1[[#This Row],[Nombre del Contrato]],Tabla3[],22,FALSE),"#N/A")))</f>
        <v/>
      </c>
      <c r="I985" s="81"/>
      <c r="J985" s="81"/>
      <c r="K985" s="75"/>
      <c r="L985" s="10" t="str">
        <f>IF(Tabla1[[#This Row],[Nombre del Contrato]]="","",IF(VLOOKUP(Tabla1[[#This Row],[Nombre del Contrato]],Tabla3[],6,FALSE)="","#N/A",IFERROR(VLOOKUP(Tabla1[[#This Row],[Nombre del Contrato]],Tabla3[],6,FALSE),"#N/A")))</f>
        <v/>
      </c>
      <c r="M985" s="55" t="str">
        <f>IF(Tabla1[[#This Row],[Nombre del Contrato]]="","",IF(VLOOKUP(Tabla1[[#This Row],[Nombre del Contrato]],Tabla3[],19,FALSE)="","#N/A",IFERROR(VLOOKUP(Tabla1[[#This Row],[Nombre del Contrato]],Tabla3[],19,FALSE),"#N/A")))</f>
        <v/>
      </c>
      <c r="N985" s="75"/>
      <c r="O985" s="75"/>
      <c r="P985" s="75"/>
      <c r="Q985" s="75"/>
      <c r="R985" s="75"/>
      <c r="S985" s="75"/>
      <c r="T985" s="75"/>
      <c r="U985" s="75"/>
      <c r="V985" s="75"/>
      <c r="W985" s="75"/>
      <c r="X985" s="75"/>
      <c r="Y985" s="75"/>
      <c r="Z985" s="75"/>
      <c r="AA985" s="75"/>
      <c r="AB985" s="75"/>
      <c r="AC985" s="75"/>
      <c r="AD985" s="75" t="str">
        <f>IF(SUM(Tabla1[[#This Row],[Primera Infancia]:[Adulto Mayor]])=0,"",SUM(Tabla1[[#This Row],[Primera Infancia]:[Adulto Mayor]]))</f>
        <v/>
      </c>
      <c r="AE985" s="75"/>
      <c r="AF985" s="75"/>
      <c r="AG985" s="10"/>
      <c r="AH985" s="10"/>
      <c r="AI985" s="88"/>
      <c r="AJ985" s="88"/>
      <c r="AK985" s="88"/>
      <c r="AL985" s="88"/>
      <c r="AM985" s="88"/>
      <c r="AN985" s="75"/>
      <c r="AO985" s="89"/>
      <c r="AP985" s="93"/>
      <c r="AQ985" s="84"/>
    </row>
    <row r="986" spans="2:43" ht="39.950000000000003" customHeight="1" thickTop="1" thickBot="1" x14ac:dyDescent="0.3">
      <c r="B986" s="78"/>
      <c r="C986" s="75"/>
      <c r="D986" s="75"/>
      <c r="E986" s="75"/>
      <c r="F986" s="10" t="str">
        <f>IF(Tabla1[[#This Row],[Nombre del Contrato]]="","",IF(VLOOKUP(Tabla1[[#This Row],[Nombre del Contrato]],Tabla3[],31,FALSE)="","#N/A",IFERROR(VLOOKUP(Tabla1[[#This Row],[Nombre del Contrato]],Tabla3[],31,FALSE),"#N/A")))</f>
        <v/>
      </c>
      <c r="G986" s="10" t="str">
        <f>IF(Tabla1[[#This Row],[Nombre del Contrato]]="","",IF(VLOOKUP(Tabla1[[#This Row],[Nombre del Contrato]],Tabla3[],20,FALSE)="","#N/A",IFERROR(VLOOKUP(Tabla1[[#This Row],[Nombre del Contrato]],Tabla3[],20,FALSE),"#N/A")))</f>
        <v/>
      </c>
      <c r="H986" s="47" t="str">
        <f>IF(Tabla1[[#This Row],[Nombre del Contrato]]="","",IF(VLOOKUP(Tabla1[[#This Row],[Nombre del Contrato]],Tabla3[],22,FALSE)="","#N/A",IFERROR(VLOOKUP(Tabla1[[#This Row],[Nombre del Contrato]],Tabla3[],22,FALSE),"#N/A")))</f>
        <v/>
      </c>
      <c r="I986" s="81"/>
      <c r="J986" s="81"/>
      <c r="K986" s="75"/>
      <c r="L986" s="10" t="str">
        <f>IF(Tabla1[[#This Row],[Nombre del Contrato]]="","",IF(VLOOKUP(Tabla1[[#This Row],[Nombre del Contrato]],Tabla3[],6,FALSE)="","#N/A",IFERROR(VLOOKUP(Tabla1[[#This Row],[Nombre del Contrato]],Tabla3[],6,FALSE),"#N/A")))</f>
        <v/>
      </c>
      <c r="M986" s="55" t="str">
        <f>IF(Tabla1[[#This Row],[Nombre del Contrato]]="","",IF(VLOOKUP(Tabla1[[#This Row],[Nombre del Contrato]],Tabla3[],19,FALSE)="","#N/A",IFERROR(VLOOKUP(Tabla1[[#This Row],[Nombre del Contrato]],Tabla3[],19,FALSE),"#N/A")))</f>
        <v/>
      </c>
      <c r="N986" s="75"/>
      <c r="O986" s="75"/>
      <c r="P986" s="75"/>
      <c r="Q986" s="75"/>
      <c r="R986" s="75"/>
      <c r="S986" s="75"/>
      <c r="T986" s="75"/>
      <c r="U986" s="75"/>
      <c r="V986" s="75"/>
      <c r="W986" s="75"/>
      <c r="X986" s="75"/>
      <c r="Y986" s="75"/>
      <c r="Z986" s="75"/>
      <c r="AA986" s="75"/>
      <c r="AB986" s="75"/>
      <c r="AC986" s="75"/>
      <c r="AD986" s="75" t="str">
        <f>IF(SUM(Tabla1[[#This Row],[Primera Infancia]:[Adulto Mayor]])=0,"",SUM(Tabla1[[#This Row],[Primera Infancia]:[Adulto Mayor]]))</f>
        <v/>
      </c>
      <c r="AE986" s="75"/>
      <c r="AF986" s="75"/>
      <c r="AG986" s="10"/>
      <c r="AH986" s="10"/>
      <c r="AI986" s="88"/>
      <c r="AJ986" s="88"/>
      <c r="AK986" s="88"/>
      <c r="AL986" s="88"/>
      <c r="AM986" s="88"/>
      <c r="AN986" s="75"/>
      <c r="AO986" s="89"/>
      <c r="AP986" s="93"/>
      <c r="AQ986" s="84"/>
    </row>
    <row r="987" spans="2:43" ht="39.950000000000003" customHeight="1" thickTop="1" thickBot="1" x14ac:dyDescent="0.3">
      <c r="B987" s="78"/>
      <c r="C987" s="75"/>
      <c r="D987" s="75"/>
      <c r="E987" s="75"/>
      <c r="F987" s="10" t="str">
        <f>IF(Tabla1[[#This Row],[Nombre del Contrato]]="","",IF(VLOOKUP(Tabla1[[#This Row],[Nombre del Contrato]],Tabla3[],31,FALSE)="","#N/A",IFERROR(VLOOKUP(Tabla1[[#This Row],[Nombre del Contrato]],Tabla3[],31,FALSE),"#N/A")))</f>
        <v/>
      </c>
      <c r="G987" s="10" t="str">
        <f>IF(Tabla1[[#This Row],[Nombre del Contrato]]="","",IF(VLOOKUP(Tabla1[[#This Row],[Nombre del Contrato]],Tabla3[],20,FALSE)="","#N/A",IFERROR(VLOOKUP(Tabla1[[#This Row],[Nombre del Contrato]],Tabla3[],20,FALSE),"#N/A")))</f>
        <v/>
      </c>
      <c r="H987" s="47" t="str">
        <f>IF(Tabla1[[#This Row],[Nombre del Contrato]]="","",IF(VLOOKUP(Tabla1[[#This Row],[Nombre del Contrato]],Tabla3[],22,FALSE)="","#N/A",IFERROR(VLOOKUP(Tabla1[[#This Row],[Nombre del Contrato]],Tabla3[],22,FALSE),"#N/A")))</f>
        <v/>
      </c>
      <c r="I987" s="81"/>
      <c r="J987" s="81"/>
      <c r="K987" s="75"/>
      <c r="L987" s="10" t="str">
        <f>IF(Tabla1[[#This Row],[Nombre del Contrato]]="","",IF(VLOOKUP(Tabla1[[#This Row],[Nombre del Contrato]],Tabla3[],6,FALSE)="","#N/A",IFERROR(VLOOKUP(Tabla1[[#This Row],[Nombre del Contrato]],Tabla3[],6,FALSE),"#N/A")))</f>
        <v/>
      </c>
      <c r="M987" s="55" t="str">
        <f>IF(Tabla1[[#This Row],[Nombre del Contrato]]="","",IF(VLOOKUP(Tabla1[[#This Row],[Nombre del Contrato]],Tabla3[],19,FALSE)="","#N/A",IFERROR(VLOOKUP(Tabla1[[#This Row],[Nombre del Contrato]],Tabla3[],19,FALSE),"#N/A")))</f>
        <v/>
      </c>
      <c r="N987" s="75"/>
      <c r="O987" s="75"/>
      <c r="P987" s="75"/>
      <c r="Q987" s="75"/>
      <c r="R987" s="75"/>
      <c r="S987" s="75"/>
      <c r="T987" s="75"/>
      <c r="U987" s="75"/>
      <c r="V987" s="75"/>
      <c r="W987" s="75"/>
      <c r="X987" s="75"/>
      <c r="Y987" s="75"/>
      <c r="Z987" s="75"/>
      <c r="AA987" s="75"/>
      <c r="AB987" s="75"/>
      <c r="AC987" s="75"/>
      <c r="AD987" s="75" t="str">
        <f>IF(SUM(Tabla1[[#This Row],[Primera Infancia]:[Adulto Mayor]])=0,"",SUM(Tabla1[[#This Row],[Primera Infancia]:[Adulto Mayor]]))</f>
        <v/>
      </c>
      <c r="AE987" s="75"/>
      <c r="AF987" s="75"/>
      <c r="AG987" s="10"/>
      <c r="AH987" s="10"/>
      <c r="AI987" s="88"/>
      <c r="AJ987" s="88"/>
      <c r="AK987" s="88"/>
      <c r="AL987" s="88"/>
      <c r="AM987" s="88"/>
      <c r="AN987" s="75"/>
      <c r="AO987" s="89"/>
      <c r="AP987" s="93"/>
      <c r="AQ987" s="84"/>
    </row>
    <row r="988" spans="2:43" ht="39.950000000000003" customHeight="1" thickTop="1" thickBot="1" x14ac:dyDescent="0.3">
      <c r="B988" s="78"/>
      <c r="C988" s="75"/>
      <c r="D988" s="75"/>
      <c r="E988" s="75"/>
      <c r="F988" s="10" t="str">
        <f>IF(Tabla1[[#This Row],[Nombre del Contrato]]="","",IF(VLOOKUP(Tabla1[[#This Row],[Nombre del Contrato]],Tabla3[],31,FALSE)="","#N/A",IFERROR(VLOOKUP(Tabla1[[#This Row],[Nombre del Contrato]],Tabla3[],31,FALSE),"#N/A")))</f>
        <v/>
      </c>
      <c r="G988" s="10" t="str">
        <f>IF(Tabla1[[#This Row],[Nombre del Contrato]]="","",IF(VLOOKUP(Tabla1[[#This Row],[Nombre del Contrato]],Tabla3[],20,FALSE)="","#N/A",IFERROR(VLOOKUP(Tabla1[[#This Row],[Nombre del Contrato]],Tabla3[],20,FALSE),"#N/A")))</f>
        <v/>
      </c>
      <c r="H988" s="47" t="str">
        <f>IF(Tabla1[[#This Row],[Nombre del Contrato]]="","",IF(VLOOKUP(Tabla1[[#This Row],[Nombre del Contrato]],Tabla3[],22,FALSE)="","#N/A",IFERROR(VLOOKUP(Tabla1[[#This Row],[Nombre del Contrato]],Tabla3[],22,FALSE),"#N/A")))</f>
        <v/>
      </c>
      <c r="I988" s="81"/>
      <c r="J988" s="81"/>
      <c r="K988" s="75"/>
      <c r="L988" s="10" t="str">
        <f>IF(Tabla1[[#This Row],[Nombre del Contrato]]="","",IF(VLOOKUP(Tabla1[[#This Row],[Nombre del Contrato]],Tabla3[],6,FALSE)="","#N/A",IFERROR(VLOOKUP(Tabla1[[#This Row],[Nombre del Contrato]],Tabla3[],6,FALSE),"#N/A")))</f>
        <v/>
      </c>
      <c r="M988" s="55" t="str">
        <f>IF(Tabla1[[#This Row],[Nombre del Contrato]]="","",IF(VLOOKUP(Tabla1[[#This Row],[Nombre del Contrato]],Tabla3[],19,FALSE)="","#N/A",IFERROR(VLOOKUP(Tabla1[[#This Row],[Nombre del Contrato]],Tabla3[],19,FALSE),"#N/A")))</f>
        <v/>
      </c>
      <c r="N988" s="75"/>
      <c r="O988" s="75"/>
      <c r="P988" s="75"/>
      <c r="Q988" s="75"/>
      <c r="R988" s="75"/>
      <c r="S988" s="75"/>
      <c r="T988" s="75"/>
      <c r="U988" s="75"/>
      <c r="V988" s="75"/>
      <c r="W988" s="75"/>
      <c r="X988" s="75"/>
      <c r="Y988" s="75"/>
      <c r="Z988" s="75"/>
      <c r="AA988" s="75"/>
      <c r="AB988" s="75"/>
      <c r="AC988" s="75"/>
      <c r="AD988" s="75" t="str">
        <f>IF(SUM(Tabla1[[#This Row],[Primera Infancia]:[Adulto Mayor]])=0,"",SUM(Tabla1[[#This Row],[Primera Infancia]:[Adulto Mayor]]))</f>
        <v/>
      </c>
      <c r="AE988" s="75"/>
      <c r="AF988" s="75"/>
      <c r="AG988" s="10"/>
      <c r="AH988" s="10"/>
      <c r="AI988" s="88"/>
      <c r="AJ988" s="88"/>
      <c r="AK988" s="88"/>
      <c r="AL988" s="88"/>
      <c r="AM988" s="88"/>
      <c r="AN988" s="75"/>
      <c r="AO988" s="89"/>
      <c r="AP988" s="93"/>
      <c r="AQ988" s="84"/>
    </row>
    <row r="989" spans="2:43" ht="39.950000000000003" customHeight="1" thickTop="1" thickBot="1" x14ac:dyDescent="0.3">
      <c r="B989" s="78"/>
      <c r="C989" s="75"/>
      <c r="D989" s="75"/>
      <c r="E989" s="75"/>
      <c r="F989" s="10" t="str">
        <f>IF(Tabla1[[#This Row],[Nombre del Contrato]]="","",IF(VLOOKUP(Tabla1[[#This Row],[Nombre del Contrato]],Tabla3[],31,FALSE)="","#N/A",IFERROR(VLOOKUP(Tabla1[[#This Row],[Nombre del Contrato]],Tabla3[],31,FALSE),"#N/A")))</f>
        <v/>
      </c>
      <c r="G989" s="10" t="str">
        <f>IF(Tabla1[[#This Row],[Nombre del Contrato]]="","",IF(VLOOKUP(Tabla1[[#This Row],[Nombre del Contrato]],Tabla3[],20,FALSE)="","#N/A",IFERROR(VLOOKUP(Tabla1[[#This Row],[Nombre del Contrato]],Tabla3[],20,FALSE),"#N/A")))</f>
        <v/>
      </c>
      <c r="H989" s="47" t="str">
        <f>IF(Tabla1[[#This Row],[Nombre del Contrato]]="","",IF(VLOOKUP(Tabla1[[#This Row],[Nombre del Contrato]],Tabla3[],22,FALSE)="","#N/A",IFERROR(VLOOKUP(Tabla1[[#This Row],[Nombre del Contrato]],Tabla3[],22,FALSE),"#N/A")))</f>
        <v/>
      </c>
      <c r="I989" s="81"/>
      <c r="J989" s="81"/>
      <c r="K989" s="75"/>
      <c r="L989" s="10" t="str">
        <f>IF(Tabla1[[#This Row],[Nombre del Contrato]]="","",IF(VLOOKUP(Tabla1[[#This Row],[Nombre del Contrato]],Tabla3[],6,FALSE)="","#N/A",IFERROR(VLOOKUP(Tabla1[[#This Row],[Nombre del Contrato]],Tabla3[],6,FALSE),"#N/A")))</f>
        <v/>
      </c>
      <c r="M989" s="55" t="str">
        <f>IF(Tabla1[[#This Row],[Nombre del Contrato]]="","",IF(VLOOKUP(Tabla1[[#This Row],[Nombre del Contrato]],Tabla3[],19,FALSE)="","#N/A",IFERROR(VLOOKUP(Tabla1[[#This Row],[Nombre del Contrato]],Tabla3[],19,FALSE),"#N/A")))</f>
        <v/>
      </c>
      <c r="N989" s="75"/>
      <c r="O989" s="75"/>
      <c r="P989" s="75"/>
      <c r="Q989" s="75"/>
      <c r="R989" s="75"/>
      <c r="S989" s="75"/>
      <c r="T989" s="75"/>
      <c r="U989" s="75"/>
      <c r="V989" s="75"/>
      <c r="W989" s="75"/>
      <c r="X989" s="75"/>
      <c r="Y989" s="75"/>
      <c r="Z989" s="75"/>
      <c r="AA989" s="75"/>
      <c r="AB989" s="75"/>
      <c r="AC989" s="75"/>
      <c r="AD989" s="75" t="str">
        <f>IF(SUM(Tabla1[[#This Row],[Primera Infancia]:[Adulto Mayor]])=0,"",SUM(Tabla1[[#This Row],[Primera Infancia]:[Adulto Mayor]]))</f>
        <v/>
      </c>
      <c r="AE989" s="75"/>
      <c r="AF989" s="75"/>
      <c r="AG989" s="10"/>
      <c r="AH989" s="10"/>
      <c r="AI989" s="88"/>
      <c r="AJ989" s="88"/>
      <c r="AK989" s="88"/>
      <c r="AL989" s="88"/>
      <c r="AM989" s="88"/>
      <c r="AN989" s="75"/>
      <c r="AO989" s="89"/>
      <c r="AP989" s="93"/>
      <c r="AQ989" s="84"/>
    </row>
    <row r="990" spans="2:43" ht="39.950000000000003" customHeight="1" thickTop="1" thickBot="1" x14ac:dyDescent="0.3">
      <c r="B990" s="78"/>
      <c r="C990" s="75"/>
      <c r="D990" s="75"/>
      <c r="E990" s="75"/>
      <c r="F990" s="10" t="str">
        <f>IF(Tabla1[[#This Row],[Nombre del Contrato]]="","",IF(VLOOKUP(Tabla1[[#This Row],[Nombre del Contrato]],Tabla3[],31,FALSE)="","#N/A",IFERROR(VLOOKUP(Tabla1[[#This Row],[Nombre del Contrato]],Tabla3[],31,FALSE),"#N/A")))</f>
        <v/>
      </c>
      <c r="G990" s="10" t="str">
        <f>IF(Tabla1[[#This Row],[Nombre del Contrato]]="","",IF(VLOOKUP(Tabla1[[#This Row],[Nombre del Contrato]],Tabla3[],20,FALSE)="","#N/A",IFERROR(VLOOKUP(Tabla1[[#This Row],[Nombre del Contrato]],Tabla3[],20,FALSE),"#N/A")))</f>
        <v/>
      </c>
      <c r="H990" s="47" t="str">
        <f>IF(Tabla1[[#This Row],[Nombre del Contrato]]="","",IF(VLOOKUP(Tabla1[[#This Row],[Nombre del Contrato]],Tabla3[],22,FALSE)="","#N/A",IFERROR(VLOOKUP(Tabla1[[#This Row],[Nombre del Contrato]],Tabla3[],22,FALSE),"#N/A")))</f>
        <v/>
      </c>
      <c r="I990" s="81"/>
      <c r="J990" s="81"/>
      <c r="K990" s="75"/>
      <c r="L990" s="10" t="str">
        <f>IF(Tabla1[[#This Row],[Nombre del Contrato]]="","",IF(VLOOKUP(Tabla1[[#This Row],[Nombre del Contrato]],Tabla3[],6,FALSE)="","#N/A",IFERROR(VLOOKUP(Tabla1[[#This Row],[Nombre del Contrato]],Tabla3[],6,FALSE),"#N/A")))</f>
        <v/>
      </c>
      <c r="M990" s="55" t="str">
        <f>IF(Tabla1[[#This Row],[Nombre del Contrato]]="","",IF(VLOOKUP(Tabla1[[#This Row],[Nombre del Contrato]],Tabla3[],19,FALSE)="","#N/A",IFERROR(VLOOKUP(Tabla1[[#This Row],[Nombre del Contrato]],Tabla3[],19,FALSE),"#N/A")))</f>
        <v/>
      </c>
      <c r="N990" s="75"/>
      <c r="O990" s="75"/>
      <c r="P990" s="75"/>
      <c r="Q990" s="75"/>
      <c r="R990" s="75"/>
      <c r="S990" s="75"/>
      <c r="T990" s="75"/>
      <c r="U990" s="75"/>
      <c r="V990" s="75"/>
      <c r="W990" s="75"/>
      <c r="X990" s="75"/>
      <c r="Y990" s="75"/>
      <c r="Z990" s="75"/>
      <c r="AA990" s="75"/>
      <c r="AB990" s="75"/>
      <c r="AC990" s="75"/>
      <c r="AD990" s="75" t="str">
        <f>IF(SUM(Tabla1[[#This Row],[Primera Infancia]:[Adulto Mayor]])=0,"",SUM(Tabla1[[#This Row],[Primera Infancia]:[Adulto Mayor]]))</f>
        <v/>
      </c>
      <c r="AE990" s="75"/>
      <c r="AF990" s="75"/>
      <c r="AG990" s="10"/>
      <c r="AH990" s="10"/>
      <c r="AI990" s="88"/>
      <c r="AJ990" s="88"/>
      <c r="AK990" s="88"/>
      <c r="AL990" s="88"/>
      <c r="AM990" s="88"/>
      <c r="AN990" s="75"/>
      <c r="AO990" s="89"/>
      <c r="AP990" s="93"/>
      <c r="AQ990" s="84"/>
    </row>
    <row r="991" spans="2:43" ht="39.950000000000003" customHeight="1" thickTop="1" thickBot="1" x14ac:dyDescent="0.3">
      <c r="B991" s="78"/>
      <c r="C991" s="75"/>
      <c r="D991" s="75"/>
      <c r="E991" s="75"/>
      <c r="F991" s="10" t="str">
        <f>IF(Tabla1[[#This Row],[Nombre del Contrato]]="","",IF(VLOOKUP(Tabla1[[#This Row],[Nombre del Contrato]],Tabla3[],31,FALSE)="","#N/A",IFERROR(VLOOKUP(Tabla1[[#This Row],[Nombre del Contrato]],Tabla3[],31,FALSE),"#N/A")))</f>
        <v/>
      </c>
      <c r="G991" s="10" t="str">
        <f>IF(Tabla1[[#This Row],[Nombre del Contrato]]="","",IF(VLOOKUP(Tabla1[[#This Row],[Nombre del Contrato]],Tabla3[],20,FALSE)="","#N/A",IFERROR(VLOOKUP(Tabla1[[#This Row],[Nombre del Contrato]],Tabla3[],20,FALSE),"#N/A")))</f>
        <v/>
      </c>
      <c r="H991" s="47" t="str">
        <f>IF(Tabla1[[#This Row],[Nombre del Contrato]]="","",IF(VLOOKUP(Tabla1[[#This Row],[Nombre del Contrato]],Tabla3[],22,FALSE)="","#N/A",IFERROR(VLOOKUP(Tabla1[[#This Row],[Nombre del Contrato]],Tabla3[],22,FALSE),"#N/A")))</f>
        <v/>
      </c>
      <c r="I991" s="81"/>
      <c r="J991" s="81"/>
      <c r="K991" s="75"/>
      <c r="L991" s="10" t="str">
        <f>IF(Tabla1[[#This Row],[Nombre del Contrato]]="","",IF(VLOOKUP(Tabla1[[#This Row],[Nombre del Contrato]],Tabla3[],6,FALSE)="","#N/A",IFERROR(VLOOKUP(Tabla1[[#This Row],[Nombre del Contrato]],Tabla3[],6,FALSE),"#N/A")))</f>
        <v/>
      </c>
      <c r="M991" s="55" t="str">
        <f>IF(Tabla1[[#This Row],[Nombre del Contrato]]="","",IF(VLOOKUP(Tabla1[[#This Row],[Nombre del Contrato]],Tabla3[],19,FALSE)="","#N/A",IFERROR(VLOOKUP(Tabla1[[#This Row],[Nombre del Contrato]],Tabla3[],19,FALSE),"#N/A")))</f>
        <v/>
      </c>
      <c r="N991" s="75"/>
      <c r="O991" s="75"/>
      <c r="P991" s="75"/>
      <c r="Q991" s="75"/>
      <c r="R991" s="75"/>
      <c r="S991" s="75"/>
      <c r="T991" s="75"/>
      <c r="U991" s="75"/>
      <c r="V991" s="75"/>
      <c r="W991" s="75"/>
      <c r="X991" s="75"/>
      <c r="Y991" s="75"/>
      <c r="Z991" s="75"/>
      <c r="AA991" s="75"/>
      <c r="AB991" s="75"/>
      <c r="AC991" s="75"/>
      <c r="AD991" s="75" t="str">
        <f>IF(SUM(Tabla1[[#This Row],[Primera Infancia]:[Adulto Mayor]])=0,"",SUM(Tabla1[[#This Row],[Primera Infancia]:[Adulto Mayor]]))</f>
        <v/>
      </c>
      <c r="AE991" s="75"/>
      <c r="AF991" s="75"/>
      <c r="AG991" s="10"/>
      <c r="AH991" s="10"/>
      <c r="AI991" s="88"/>
      <c r="AJ991" s="88"/>
      <c r="AK991" s="88"/>
      <c r="AL991" s="88"/>
      <c r="AM991" s="88"/>
      <c r="AN991" s="75"/>
      <c r="AO991" s="89"/>
      <c r="AP991" s="93"/>
      <c r="AQ991" s="84"/>
    </row>
    <row r="992" spans="2:43" ht="39.950000000000003" customHeight="1" thickTop="1" thickBot="1" x14ac:dyDescent="0.3">
      <c r="B992" s="78"/>
      <c r="C992" s="75"/>
      <c r="D992" s="75"/>
      <c r="E992" s="75"/>
      <c r="F992" s="10" t="str">
        <f>IF(Tabla1[[#This Row],[Nombre del Contrato]]="","",IF(VLOOKUP(Tabla1[[#This Row],[Nombre del Contrato]],Tabla3[],31,FALSE)="","#N/A",IFERROR(VLOOKUP(Tabla1[[#This Row],[Nombre del Contrato]],Tabla3[],31,FALSE),"#N/A")))</f>
        <v/>
      </c>
      <c r="G992" s="10" t="str">
        <f>IF(Tabla1[[#This Row],[Nombre del Contrato]]="","",IF(VLOOKUP(Tabla1[[#This Row],[Nombre del Contrato]],Tabla3[],20,FALSE)="","#N/A",IFERROR(VLOOKUP(Tabla1[[#This Row],[Nombre del Contrato]],Tabla3[],20,FALSE),"#N/A")))</f>
        <v/>
      </c>
      <c r="H992" s="47" t="str">
        <f>IF(Tabla1[[#This Row],[Nombre del Contrato]]="","",IF(VLOOKUP(Tabla1[[#This Row],[Nombre del Contrato]],Tabla3[],22,FALSE)="","#N/A",IFERROR(VLOOKUP(Tabla1[[#This Row],[Nombre del Contrato]],Tabla3[],22,FALSE),"#N/A")))</f>
        <v/>
      </c>
      <c r="I992" s="81"/>
      <c r="J992" s="81"/>
      <c r="K992" s="75"/>
      <c r="L992" s="10" t="str">
        <f>IF(Tabla1[[#This Row],[Nombre del Contrato]]="","",IF(VLOOKUP(Tabla1[[#This Row],[Nombre del Contrato]],Tabla3[],6,FALSE)="","#N/A",IFERROR(VLOOKUP(Tabla1[[#This Row],[Nombre del Contrato]],Tabla3[],6,FALSE),"#N/A")))</f>
        <v/>
      </c>
      <c r="M992" s="55" t="str">
        <f>IF(Tabla1[[#This Row],[Nombre del Contrato]]="","",IF(VLOOKUP(Tabla1[[#This Row],[Nombre del Contrato]],Tabla3[],19,FALSE)="","#N/A",IFERROR(VLOOKUP(Tabla1[[#This Row],[Nombre del Contrato]],Tabla3[],19,FALSE),"#N/A")))</f>
        <v/>
      </c>
      <c r="N992" s="75"/>
      <c r="O992" s="75"/>
      <c r="P992" s="75"/>
      <c r="Q992" s="75"/>
      <c r="R992" s="75"/>
      <c r="S992" s="75"/>
      <c r="T992" s="75"/>
      <c r="U992" s="75"/>
      <c r="V992" s="75"/>
      <c r="W992" s="75"/>
      <c r="X992" s="75"/>
      <c r="Y992" s="75"/>
      <c r="Z992" s="75"/>
      <c r="AA992" s="75"/>
      <c r="AB992" s="75"/>
      <c r="AC992" s="75"/>
      <c r="AD992" s="75" t="str">
        <f>IF(SUM(Tabla1[[#This Row],[Primera Infancia]:[Adulto Mayor]])=0,"",SUM(Tabla1[[#This Row],[Primera Infancia]:[Adulto Mayor]]))</f>
        <v/>
      </c>
      <c r="AE992" s="75"/>
      <c r="AF992" s="75"/>
      <c r="AG992" s="10"/>
      <c r="AH992" s="10"/>
      <c r="AI992" s="88"/>
      <c r="AJ992" s="88"/>
      <c r="AK992" s="88"/>
      <c r="AL992" s="88"/>
      <c r="AM992" s="88"/>
      <c r="AN992" s="75"/>
      <c r="AO992" s="89"/>
      <c r="AP992" s="93"/>
      <c r="AQ992" s="84"/>
    </row>
    <row r="993" spans="2:43" ht="39.950000000000003" customHeight="1" thickTop="1" thickBot="1" x14ac:dyDescent="0.3">
      <c r="B993" s="78"/>
      <c r="C993" s="75"/>
      <c r="D993" s="75"/>
      <c r="E993" s="75"/>
      <c r="F993" s="10" t="str">
        <f>IF(Tabla1[[#This Row],[Nombre del Contrato]]="","",IF(VLOOKUP(Tabla1[[#This Row],[Nombre del Contrato]],Tabla3[],31,FALSE)="","#N/A",IFERROR(VLOOKUP(Tabla1[[#This Row],[Nombre del Contrato]],Tabla3[],31,FALSE),"#N/A")))</f>
        <v/>
      </c>
      <c r="G993" s="10" t="str">
        <f>IF(Tabla1[[#This Row],[Nombre del Contrato]]="","",IF(VLOOKUP(Tabla1[[#This Row],[Nombre del Contrato]],Tabla3[],20,FALSE)="","#N/A",IFERROR(VLOOKUP(Tabla1[[#This Row],[Nombre del Contrato]],Tabla3[],20,FALSE),"#N/A")))</f>
        <v/>
      </c>
      <c r="H993" s="47" t="str">
        <f>IF(Tabla1[[#This Row],[Nombre del Contrato]]="","",IF(VLOOKUP(Tabla1[[#This Row],[Nombre del Contrato]],Tabla3[],22,FALSE)="","#N/A",IFERROR(VLOOKUP(Tabla1[[#This Row],[Nombre del Contrato]],Tabla3[],22,FALSE),"#N/A")))</f>
        <v/>
      </c>
      <c r="I993" s="81"/>
      <c r="J993" s="81"/>
      <c r="K993" s="75"/>
      <c r="L993" s="10" t="str">
        <f>IF(Tabla1[[#This Row],[Nombre del Contrato]]="","",IF(VLOOKUP(Tabla1[[#This Row],[Nombre del Contrato]],Tabla3[],6,FALSE)="","#N/A",IFERROR(VLOOKUP(Tabla1[[#This Row],[Nombre del Contrato]],Tabla3[],6,FALSE),"#N/A")))</f>
        <v/>
      </c>
      <c r="M993" s="55" t="str">
        <f>IF(Tabla1[[#This Row],[Nombre del Contrato]]="","",IF(VLOOKUP(Tabla1[[#This Row],[Nombre del Contrato]],Tabla3[],19,FALSE)="","#N/A",IFERROR(VLOOKUP(Tabla1[[#This Row],[Nombre del Contrato]],Tabla3[],19,FALSE),"#N/A")))</f>
        <v/>
      </c>
      <c r="N993" s="75"/>
      <c r="O993" s="75"/>
      <c r="P993" s="75"/>
      <c r="Q993" s="75"/>
      <c r="R993" s="75"/>
      <c r="S993" s="75"/>
      <c r="T993" s="75"/>
      <c r="U993" s="75"/>
      <c r="V993" s="75"/>
      <c r="W993" s="75"/>
      <c r="X993" s="75"/>
      <c r="Y993" s="75"/>
      <c r="Z993" s="75"/>
      <c r="AA993" s="75"/>
      <c r="AB993" s="75"/>
      <c r="AC993" s="75"/>
      <c r="AD993" s="75" t="str">
        <f>IF(SUM(Tabla1[[#This Row],[Primera Infancia]:[Adulto Mayor]])=0,"",SUM(Tabla1[[#This Row],[Primera Infancia]:[Adulto Mayor]]))</f>
        <v/>
      </c>
      <c r="AE993" s="75"/>
      <c r="AF993" s="75"/>
      <c r="AG993" s="10"/>
      <c r="AH993" s="10"/>
      <c r="AI993" s="88"/>
      <c r="AJ993" s="88"/>
      <c r="AK993" s="88"/>
      <c r="AL993" s="88"/>
      <c r="AM993" s="88"/>
      <c r="AN993" s="75"/>
      <c r="AO993" s="89"/>
      <c r="AP993" s="93"/>
      <c r="AQ993" s="84"/>
    </row>
    <row r="994" spans="2:43" ht="39.950000000000003" customHeight="1" thickTop="1" thickBot="1" x14ac:dyDescent="0.3">
      <c r="B994" s="78"/>
      <c r="C994" s="75"/>
      <c r="D994" s="75"/>
      <c r="E994" s="75"/>
      <c r="F994" s="10" t="str">
        <f>IF(Tabla1[[#This Row],[Nombre del Contrato]]="","",IF(VLOOKUP(Tabla1[[#This Row],[Nombre del Contrato]],Tabla3[],31,FALSE)="","#N/A",IFERROR(VLOOKUP(Tabla1[[#This Row],[Nombre del Contrato]],Tabla3[],31,FALSE),"#N/A")))</f>
        <v/>
      </c>
      <c r="G994" s="10" t="str">
        <f>IF(Tabla1[[#This Row],[Nombre del Contrato]]="","",IF(VLOOKUP(Tabla1[[#This Row],[Nombre del Contrato]],Tabla3[],20,FALSE)="","#N/A",IFERROR(VLOOKUP(Tabla1[[#This Row],[Nombre del Contrato]],Tabla3[],20,FALSE),"#N/A")))</f>
        <v/>
      </c>
      <c r="H994" s="47" t="str">
        <f>IF(Tabla1[[#This Row],[Nombre del Contrato]]="","",IF(VLOOKUP(Tabla1[[#This Row],[Nombre del Contrato]],Tabla3[],22,FALSE)="","#N/A",IFERROR(VLOOKUP(Tabla1[[#This Row],[Nombre del Contrato]],Tabla3[],22,FALSE),"#N/A")))</f>
        <v/>
      </c>
      <c r="I994" s="81"/>
      <c r="J994" s="81"/>
      <c r="K994" s="75"/>
      <c r="L994" s="10" t="str">
        <f>IF(Tabla1[[#This Row],[Nombre del Contrato]]="","",IF(VLOOKUP(Tabla1[[#This Row],[Nombre del Contrato]],Tabla3[],6,FALSE)="","#N/A",IFERROR(VLOOKUP(Tabla1[[#This Row],[Nombre del Contrato]],Tabla3[],6,FALSE),"#N/A")))</f>
        <v/>
      </c>
      <c r="M994" s="55" t="str">
        <f>IF(Tabla1[[#This Row],[Nombre del Contrato]]="","",IF(VLOOKUP(Tabla1[[#This Row],[Nombre del Contrato]],Tabla3[],19,FALSE)="","#N/A",IFERROR(VLOOKUP(Tabla1[[#This Row],[Nombre del Contrato]],Tabla3[],19,FALSE),"#N/A")))</f>
        <v/>
      </c>
      <c r="N994" s="75"/>
      <c r="O994" s="75"/>
      <c r="P994" s="75"/>
      <c r="Q994" s="75"/>
      <c r="R994" s="75"/>
      <c r="S994" s="75"/>
      <c r="T994" s="75"/>
      <c r="U994" s="75"/>
      <c r="V994" s="75"/>
      <c r="W994" s="75"/>
      <c r="X994" s="75"/>
      <c r="Y994" s="75"/>
      <c r="Z994" s="75"/>
      <c r="AA994" s="75"/>
      <c r="AB994" s="75"/>
      <c r="AC994" s="75"/>
      <c r="AD994" s="75" t="str">
        <f>IF(SUM(Tabla1[[#This Row],[Primera Infancia]:[Adulto Mayor]])=0,"",SUM(Tabla1[[#This Row],[Primera Infancia]:[Adulto Mayor]]))</f>
        <v/>
      </c>
      <c r="AE994" s="75"/>
      <c r="AF994" s="75"/>
      <c r="AG994" s="10"/>
      <c r="AH994" s="10"/>
      <c r="AI994" s="88"/>
      <c r="AJ994" s="88"/>
      <c r="AK994" s="88"/>
      <c r="AL994" s="88"/>
      <c r="AM994" s="88"/>
      <c r="AN994" s="75"/>
      <c r="AO994" s="89"/>
      <c r="AP994" s="93"/>
      <c r="AQ994" s="84"/>
    </row>
    <row r="995" spans="2:43" ht="39.950000000000003" customHeight="1" thickTop="1" thickBot="1" x14ac:dyDescent="0.3">
      <c r="B995" s="78"/>
      <c r="C995" s="75"/>
      <c r="D995" s="75"/>
      <c r="E995" s="75"/>
      <c r="F995" s="10" t="str">
        <f>IF(Tabla1[[#This Row],[Nombre del Contrato]]="","",IF(VLOOKUP(Tabla1[[#This Row],[Nombre del Contrato]],Tabla3[],31,FALSE)="","#N/A",IFERROR(VLOOKUP(Tabla1[[#This Row],[Nombre del Contrato]],Tabla3[],31,FALSE),"#N/A")))</f>
        <v/>
      </c>
      <c r="G995" s="10" t="str">
        <f>IF(Tabla1[[#This Row],[Nombre del Contrato]]="","",IF(VLOOKUP(Tabla1[[#This Row],[Nombre del Contrato]],Tabla3[],20,FALSE)="","#N/A",IFERROR(VLOOKUP(Tabla1[[#This Row],[Nombre del Contrato]],Tabla3[],20,FALSE),"#N/A")))</f>
        <v/>
      </c>
      <c r="H995" s="47" t="str">
        <f>IF(Tabla1[[#This Row],[Nombre del Contrato]]="","",IF(VLOOKUP(Tabla1[[#This Row],[Nombre del Contrato]],Tabla3[],22,FALSE)="","#N/A",IFERROR(VLOOKUP(Tabla1[[#This Row],[Nombre del Contrato]],Tabla3[],22,FALSE),"#N/A")))</f>
        <v/>
      </c>
      <c r="I995" s="81"/>
      <c r="J995" s="81"/>
      <c r="K995" s="75"/>
      <c r="L995" s="10" t="str">
        <f>IF(Tabla1[[#This Row],[Nombre del Contrato]]="","",IF(VLOOKUP(Tabla1[[#This Row],[Nombre del Contrato]],Tabla3[],6,FALSE)="","#N/A",IFERROR(VLOOKUP(Tabla1[[#This Row],[Nombre del Contrato]],Tabla3[],6,FALSE),"#N/A")))</f>
        <v/>
      </c>
      <c r="M995" s="55" t="str">
        <f>IF(Tabla1[[#This Row],[Nombre del Contrato]]="","",IF(VLOOKUP(Tabla1[[#This Row],[Nombre del Contrato]],Tabla3[],19,FALSE)="","#N/A",IFERROR(VLOOKUP(Tabla1[[#This Row],[Nombre del Contrato]],Tabla3[],19,FALSE),"#N/A")))</f>
        <v/>
      </c>
      <c r="N995" s="75"/>
      <c r="O995" s="75"/>
      <c r="P995" s="75"/>
      <c r="Q995" s="75"/>
      <c r="R995" s="75"/>
      <c r="S995" s="75"/>
      <c r="T995" s="75"/>
      <c r="U995" s="75"/>
      <c r="V995" s="75"/>
      <c r="W995" s="75"/>
      <c r="X995" s="75"/>
      <c r="Y995" s="75"/>
      <c r="Z995" s="75"/>
      <c r="AA995" s="75"/>
      <c r="AB995" s="75"/>
      <c r="AC995" s="75"/>
      <c r="AD995" s="75" t="str">
        <f>IF(SUM(Tabla1[[#This Row],[Primera Infancia]:[Adulto Mayor]])=0,"",SUM(Tabla1[[#This Row],[Primera Infancia]:[Adulto Mayor]]))</f>
        <v/>
      </c>
      <c r="AE995" s="75"/>
      <c r="AF995" s="75"/>
      <c r="AG995" s="10"/>
      <c r="AH995" s="10"/>
      <c r="AI995" s="88"/>
      <c r="AJ995" s="88"/>
      <c r="AK995" s="88"/>
      <c r="AL995" s="88"/>
      <c r="AM995" s="88"/>
      <c r="AN995" s="75"/>
      <c r="AO995" s="89"/>
      <c r="AP995" s="93"/>
      <c r="AQ995" s="84"/>
    </row>
    <row r="996" spans="2:43" ht="39.950000000000003" customHeight="1" thickTop="1" thickBot="1" x14ac:dyDescent="0.3">
      <c r="B996" s="78"/>
      <c r="C996" s="75"/>
      <c r="D996" s="75"/>
      <c r="E996" s="75"/>
      <c r="F996" s="10" t="str">
        <f>IF(Tabla1[[#This Row],[Nombre del Contrato]]="","",IF(VLOOKUP(Tabla1[[#This Row],[Nombre del Contrato]],Tabla3[],31,FALSE)="","#N/A",IFERROR(VLOOKUP(Tabla1[[#This Row],[Nombre del Contrato]],Tabla3[],31,FALSE),"#N/A")))</f>
        <v/>
      </c>
      <c r="G996" s="10" t="str">
        <f>IF(Tabla1[[#This Row],[Nombre del Contrato]]="","",IF(VLOOKUP(Tabla1[[#This Row],[Nombre del Contrato]],Tabla3[],20,FALSE)="","#N/A",IFERROR(VLOOKUP(Tabla1[[#This Row],[Nombre del Contrato]],Tabla3[],20,FALSE),"#N/A")))</f>
        <v/>
      </c>
      <c r="H996" s="47" t="str">
        <f>IF(Tabla1[[#This Row],[Nombre del Contrato]]="","",IF(VLOOKUP(Tabla1[[#This Row],[Nombre del Contrato]],Tabla3[],22,FALSE)="","#N/A",IFERROR(VLOOKUP(Tabla1[[#This Row],[Nombre del Contrato]],Tabla3[],22,FALSE),"#N/A")))</f>
        <v/>
      </c>
      <c r="I996" s="81"/>
      <c r="J996" s="81"/>
      <c r="K996" s="75"/>
      <c r="L996" s="10" t="str">
        <f>IF(Tabla1[[#This Row],[Nombre del Contrato]]="","",IF(VLOOKUP(Tabla1[[#This Row],[Nombre del Contrato]],Tabla3[],6,FALSE)="","#N/A",IFERROR(VLOOKUP(Tabla1[[#This Row],[Nombre del Contrato]],Tabla3[],6,FALSE),"#N/A")))</f>
        <v/>
      </c>
      <c r="M996" s="55" t="str">
        <f>IF(Tabla1[[#This Row],[Nombre del Contrato]]="","",IF(VLOOKUP(Tabla1[[#This Row],[Nombre del Contrato]],Tabla3[],19,FALSE)="","#N/A",IFERROR(VLOOKUP(Tabla1[[#This Row],[Nombre del Contrato]],Tabla3[],19,FALSE),"#N/A")))</f>
        <v/>
      </c>
      <c r="N996" s="75"/>
      <c r="O996" s="75"/>
      <c r="P996" s="75"/>
      <c r="Q996" s="75"/>
      <c r="R996" s="75"/>
      <c r="S996" s="75"/>
      <c r="T996" s="75"/>
      <c r="U996" s="75"/>
      <c r="V996" s="75"/>
      <c r="W996" s="75"/>
      <c r="X996" s="75"/>
      <c r="Y996" s="75"/>
      <c r="Z996" s="75"/>
      <c r="AA996" s="75"/>
      <c r="AB996" s="75"/>
      <c r="AC996" s="75"/>
      <c r="AD996" s="75" t="str">
        <f>IF(SUM(Tabla1[[#This Row],[Primera Infancia]:[Adulto Mayor]])=0,"",SUM(Tabla1[[#This Row],[Primera Infancia]:[Adulto Mayor]]))</f>
        <v/>
      </c>
      <c r="AE996" s="75"/>
      <c r="AF996" s="75"/>
      <c r="AG996" s="10"/>
      <c r="AH996" s="10"/>
      <c r="AI996" s="88"/>
      <c r="AJ996" s="88"/>
      <c r="AK996" s="88"/>
      <c r="AL996" s="88"/>
      <c r="AM996" s="88"/>
      <c r="AN996" s="75"/>
      <c r="AO996" s="89"/>
      <c r="AP996" s="93"/>
      <c r="AQ996" s="84"/>
    </row>
    <row r="997" spans="2:43" ht="39.950000000000003" customHeight="1" thickTop="1" thickBot="1" x14ac:dyDescent="0.3">
      <c r="B997" s="78"/>
      <c r="C997" s="75"/>
      <c r="D997" s="75"/>
      <c r="E997" s="75"/>
      <c r="F997" s="10" t="str">
        <f>IF(Tabla1[[#This Row],[Nombre del Contrato]]="","",IF(VLOOKUP(Tabla1[[#This Row],[Nombre del Contrato]],Tabla3[],31,FALSE)="","#N/A",IFERROR(VLOOKUP(Tabla1[[#This Row],[Nombre del Contrato]],Tabla3[],31,FALSE),"#N/A")))</f>
        <v/>
      </c>
      <c r="G997" s="10" t="str">
        <f>IF(Tabla1[[#This Row],[Nombre del Contrato]]="","",IF(VLOOKUP(Tabla1[[#This Row],[Nombre del Contrato]],Tabla3[],20,FALSE)="","#N/A",IFERROR(VLOOKUP(Tabla1[[#This Row],[Nombre del Contrato]],Tabla3[],20,FALSE),"#N/A")))</f>
        <v/>
      </c>
      <c r="H997" s="47" t="str">
        <f>IF(Tabla1[[#This Row],[Nombre del Contrato]]="","",IF(VLOOKUP(Tabla1[[#This Row],[Nombre del Contrato]],Tabla3[],22,FALSE)="","#N/A",IFERROR(VLOOKUP(Tabla1[[#This Row],[Nombre del Contrato]],Tabla3[],22,FALSE),"#N/A")))</f>
        <v/>
      </c>
      <c r="I997" s="81"/>
      <c r="J997" s="81"/>
      <c r="K997" s="75"/>
      <c r="L997" s="10" t="str">
        <f>IF(Tabla1[[#This Row],[Nombre del Contrato]]="","",IF(VLOOKUP(Tabla1[[#This Row],[Nombre del Contrato]],Tabla3[],6,FALSE)="","#N/A",IFERROR(VLOOKUP(Tabla1[[#This Row],[Nombre del Contrato]],Tabla3[],6,FALSE),"#N/A")))</f>
        <v/>
      </c>
      <c r="M997" s="55" t="str">
        <f>IF(Tabla1[[#This Row],[Nombre del Contrato]]="","",IF(VLOOKUP(Tabla1[[#This Row],[Nombre del Contrato]],Tabla3[],19,FALSE)="","#N/A",IFERROR(VLOOKUP(Tabla1[[#This Row],[Nombre del Contrato]],Tabla3[],19,FALSE),"#N/A")))</f>
        <v/>
      </c>
      <c r="N997" s="75"/>
      <c r="O997" s="75"/>
      <c r="P997" s="75"/>
      <c r="Q997" s="75"/>
      <c r="R997" s="75"/>
      <c r="S997" s="75"/>
      <c r="T997" s="75"/>
      <c r="U997" s="75"/>
      <c r="V997" s="75"/>
      <c r="W997" s="75"/>
      <c r="X997" s="75"/>
      <c r="Y997" s="75"/>
      <c r="Z997" s="75"/>
      <c r="AA997" s="75"/>
      <c r="AB997" s="75"/>
      <c r="AC997" s="75"/>
      <c r="AD997" s="75" t="str">
        <f>IF(SUM(Tabla1[[#This Row],[Primera Infancia]:[Adulto Mayor]])=0,"",SUM(Tabla1[[#This Row],[Primera Infancia]:[Adulto Mayor]]))</f>
        <v/>
      </c>
      <c r="AE997" s="75"/>
      <c r="AF997" s="75"/>
      <c r="AG997" s="10"/>
      <c r="AH997" s="10"/>
      <c r="AI997" s="88"/>
      <c r="AJ997" s="88"/>
      <c r="AK997" s="88"/>
      <c r="AL997" s="88"/>
      <c r="AM997" s="88"/>
      <c r="AN997" s="75"/>
      <c r="AO997" s="89"/>
      <c r="AP997" s="93"/>
      <c r="AQ997" s="84"/>
    </row>
    <row r="998" spans="2:43" ht="39.950000000000003" customHeight="1" thickTop="1" thickBot="1" x14ac:dyDescent="0.3">
      <c r="B998" s="78"/>
      <c r="C998" s="75"/>
      <c r="D998" s="75"/>
      <c r="E998" s="75"/>
      <c r="F998" s="10" t="str">
        <f>IF(Tabla1[[#This Row],[Nombre del Contrato]]="","",IF(VLOOKUP(Tabla1[[#This Row],[Nombre del Contrato]],Tabla3[],31,FALSE)="","#N/A",IFERROR(VLOOKUP(Tabla1[[#This Row],[Nombre del Contrato]],Tabla3[],31,FALSE),"#N/A")))</f>
        <v/>
      </c>
      <c r="G998" s="10" t="str">
        <f>IF(Tabla1[[#This Row],[Nombre del Contrato]]="","",IF(VLOOKUP(Tabla1[[#This Row],[Nombre del Contrato]],Tabla3[],20,FALSE)="","#N/A",IFERROR(VLOOKUP(Tabla1[[#This Row],[Nombre del Contrato]],Tabla3[],20,FALSE),"#N/A")))</f>
        <v/>
      </c>
      <c r="H998" s="47" t="str">
        <f>IF(Tabla1[[#This Row],[Nombre del Contrato]]="","",IF(VLOOKUP(Tabla1[[#This Row],[Nombre del Contrato]],Tabla3[],22,FALSE)="","#N/A",IFERROR(VLOOKUP(Tabla1[[#This Row],[Nombre del Contrato]],Tabla3[],22,FALSE),"#N/A")))</f>
        <v/>
      </c>
      <c r="I998" s="81"/>
      <c r="J998" s="81"/>
      <c r="K998" s="75"/>
      <c r="L998" s="10" t="str">
        <f>IF(Tabla1[[#This Row],[Nombre del Contrato]]="","",IF(VLOOKUP(Tabla1[[#This Row],[Nombre del Contrato]],Tabla3[],6,FALSE)="","#N/A",IFERROR(VLOOKUP(Tabla1[[#This Row],[Nombre del Contrato]],Tabla3[],6,FALSE),"#N/A")))</f>
        <v/>
      </c>
      <c r="M998" s="55" t="str">
        <f>IF(Tabla1[[#This Row],[Nombre del Contrato]]="","",IF(VLOOKUP(Tabla1[[#This Row],[Nombre del Contrato]],Tabla3[],19,FALSE)="","#N/A",IFERROR(VLOOKUP(Tabla1[[#This Row],[Nombre del Contrato]],Tabla3[],19,FALSE),"#N/A")))</f>
        <v/>
      </c>
      <c r="N998" s="75"/>
      <c r="O998" s="75"/>
      <c r="P998" s="75"/>
      <c r="Q998" s="75"/>
      <c r="R998" s="75"/>
      <c r="S998" s="75"/>
      <c r="T998" s="75"/>
      <c r="U998" s="75"/>
      <c r="V998" s="75"/>
      <c r="W998" s="75"/>
      <c r="X998" s="75"/>
      <c r="Y998" s="75"/>
      <c r="Z998" s="75"/>
      <c r="AA998" s="75"/>
      <c r="AB998" s="75"/>
      <c r="AC998" s="75"/>
      <c r="AD998" s="75" t="str">
        <f>IF(SUM(Tabla1[[#This Row],[Primera Infancia]:[Adulto Mayor]])=0,"",SUM(Tabla1[[#This Row],[Primera Infancia]:[Adulto Mayor]]))</f>
        <v/>
      </c>
      <c r="AE998" s="75"/>
      <c r="AF998" s="75"/>
      <c r="AG998" s="10"/>
      <c r="AH998" s="10"/>
      <c r="AI998" s="88"/>
      <c r="AJ998" s="88"/>
      <c r="AK998" s="88"/>
      <c r="AL998" s="88"/>
      <c r="AM998" s="88"/>
      <c r="AN998" s="75"/>
      <c r="AO998" s="89"/>
      <c r="AP998" s="93"/>
      <c r="AQ998" s="84"/>
    </row>
    <row r="999" spans="2:43" ht="39.950000000000003" customHeight="1" thickTop="1" thickBot="1" x14ac:dyDescent="0.3">
      <c r="B999" s="78"/>
      <c r="C999" s="75"/>
      <c r="D999" s="75"/>
      <c r="E999" s="75"/>
      <c r="F999" s="10" t="str">
        <f>IF(Tabla1[[#This Row],[Nombre del Contrato]]="","",IF(VLOOKUP(Tabla1[[#This Row],[Nombre del Contrato]],Tabla3[],31,FALSE)="","#N/A",IFERROR(VLOOKUP(Tabla1[[#This Row],[Nombre del Contrato]],Tabla3[],31,FALSE),"#N/A")))</f>
        <v/>
      </c>
      <c r="G999" s="10" t="str">
        <f>IF(Tabla1[[#This Row],[Nombre del Contrato]]="","",IF(VLOOKUP(Tabla1[[#This Row],[Nombre del Contrato]],Tabla3[],20,FALSE)="","#N/A",IFERROR(VLOOKUP(Tabla1[[#This Row],[Nombre del Contrato]],Tabla3[],20,FALSE),"#N/A")))</f>
        <v/>
      </c>
      <c r="H999" s="47" t="str">
        <f>IF(Tabla1[[#This Row],[Nombre del Contrato]]="","",IF(VLOOKUP(Tabla1[[#This Row],[Nombre del Contrato]],Tabla3[],22,FALSE)="","#N/A",IFERROR(VLOOKUP(Tabla1[[#This Row],[Nombre del Contrato]],Tabla3[],22,FALSE),"#N/A")))</f>
        <v/>
      </c>
      <c r="I999" s="81"/>
      <c r="J999" s="81"/>
      <c r="K999" s="75"/>
      <c r="L999" s="10" t="str">
        <f>IF(Tabla1[[#This Row],[Nombre del Contrato]]="","",IF(VLOOKUP(Tabla1[[#This Row],[Nombre del Contrato]],Tabla3[],6,FALSE)="","#N/A",IFERROR(VLOOKUP(Tabla1[[#This Row],[Nombre del Contrato]],Tabla3[],6,FALSE),"#N/A")))</f>
        <v/>
      </c>
      <c r="M999" s="55" t="str">
        <f>IF(Tabla1[[#This Row],[Nombre del Contrato]]="","",IF(VLOOKUP(Tabla1[[#This Row],[Nombre del Contrato]],Tabla3[],19,FALSE)="","#N/A",IFERROR(VLOOKUP(Tabla1[[#This Row],[Nombre del Contrato]],Tabla3[],19,FALSE),"#N/A")))</f>
        <v/>
      </c>
      <c r="N999" s="75"/>
      <c r="O999" s="75"/>
      <c r="P999" s="75"/>
      <c r="Q999" s="75"/>
      <c r="R999" s="75"/>
      <c r="S999" s="75"/>
      <c r="T999" s="75"/>
      <c r="U999" s="75"/>
      <c r="V999" s="75"/>
      <c r="W999" s="75"/>
      <c r="X999" s="75"/>
      <c r="Y999" s="75"/>
      <c r="Z999" s="75"/>
      <c r="AA999" s="75"/>
      <c r="AB999" s="75"/>
      <c r="AC999" s="75"/>
      <c r="AD999" s="75" t="str">
        <f>IF(SUM(Tabla1[[#This Row],[Primera Infancia]:[Adulto Mayor]])=0,"",SUM(Tabla1[[#This Row],[Primera Infancia]:[Adulto Mayor]]))</f>
        <v/>
      </c>
      <c r="AE999" s="75"/>
      <c r="AF999" s="75"/>
      <c r="AG999" s="10"/>
      <c r="AH999" s="10"/>
      <c r="AI999" s="88"/>
      <c r="AJ999" s="88"/>
      <c r="AK999" s="88"/>
      <c r="AL999" s="88"/>
      <c r="AM999" s="88"/>
      <c r="AN999" s="75"/>
      <c r="AO999" s="89"/>
      <c r="AP999" s="93"/>
      <c r="AQ999" s="84"/>
    </row>
    <row r="1000" spans="2:43" ht="39.950000000000003" customHeight="1" thickTop="1" thickBot="1" x14ac:dyDescent="0.3">
      <c r="B1000" s="78"/>
      <c r="C1000" s="75"/>
      <c r="D1000" s="75"/>
      <c r="E1000" s="75"/>
      <c r="F1000" s="10" t="str">
        <f>IF(Tabla1[[#This Row],[Nombre del Contrato]]="","",IF(VLOOKUP(Tabla1[[#This Row],[Nombre del Contrato]],Tabla3[],31,FALSE)="","#N/A",IFERROR(VLOOKUP(Tabla1[[#This Row],[Nombre del Contrato]],Tabla3[],31,FALSE),"#N/A")))</f>
        <v/>
      </c>
      <c r="G1000" s="10" t="str">
        <f>IF(Tabla1[[#This Row],[Nombre del Contrato]]="","",IF(VLOOKUP(Tabla1[[#This Row],[Nombre del Contrato]],Tabla3[],20,FALSE)="","#N/A",IFERROR(VLOOKUP(Tabla1[[#This Row],[Nombre del Contrato]],Tabla3[],20,FALSE),"#N/A")))</f>
        <v/>
      </c>
      <c r="H1000" s="47" t="str">
        <f>IF(Tabla1[[#This Row],[Nombre del Contrato]]="","",IF(VLOOKUP(Tabla1[[#This Row],[Nombre del Contrato]],Tabla3[],22,FALSE)="","#N/A",IFERROR(VLOOKUP(Tabla1[[#This Row],[Nombre del Contrato]],Tabla3[],22,FALSE),"#N/A")))</f>
        <v/>
      </c>
      <c r="I1000" s="81"/>
      <c r="J1000" s="81"/>
      <c r="K1000" s="75"/>
      <c r="L1000" s="10" t="str">
        <f>IF(Tabla1[[#This Row],[Nombre del Contrato]]="","",IF(VLOOKUP(Tabla1[[#This Row],[Nombre del Contrato]],Tabla3[],6,FALSE)="","#N/A",IFERROR(VLOOKUP(Tabla1[[#This Row],[Nombre del Contrato]],Tabla3[],6,FALSE),"#N/A")))</f>
        <v/>
      </c>
      <c r="M1000" s="55" t="str">
        <f>IF(Tabla1[[#This Row],[Nombre del Contrato]]="","",IF(VLOOKUP(Tabla1[[#This Row],[Nombre del Contrato]],Tabla3[],19,FALSE)="","#N/A",IFERROR(VLOOKUP(Tabla1[[#This Row],[Nombre del Contrato]],Tabla3[],19,FALSE),"#N/A")))</f>
        <v/>
      </c>
      <c r="N1000" s="75"/>
      <c r="O1000" s="75"/>
      <c r="P1000" s="75"/>
      <c r="Q1000" s="75"/>
      <c r="R1000" s="75"/>
      <c r="S1000" s="75"/>
      <c r="T1000" s="75"/>
      <c r="U1000" s="75"/>
      <c r="V1000" s="75"/>
      <c r="W1000" s="75"/>
      <c r="X1000" s="75"/>
      <c r="Y1000" s="75"/>
      <c r="Z1000" s="75"/>
      <c r="AA1000" s="75"/>
      <c r="AB1000" s="75"/>
      <c r="AC1000" s="75"/>
      <c r="AD1000" s="75" t="str">
        <f>IF(SUM(Tabla1[[#This Row],[Primera Infancia]:[Adulto Mayor]])=0,"",SUM(Tabla1[[#This Row],[Primera Infancia]:[Adulto Mayor]]))</f>
        <v/>
      </c>
      <c r="AE1000" s="75"/>
      <c r="AF1000" s="75"/>
      <c r="AG1000" s="10"/>
      <c r="AH1000" s="10"/>
      <c r="AI1000" s="88"/>
      <c r="AJ1000" s="88"/>
      <c r="AK1000" s="88"/>
      <c r="AL1000" s="88"/>
      <c r="AM1000" s="88"/>
      <c r="AN1000" s="75"/>
      <c r="AO1000" s="89"/>
      <c r="AP1000" s="93"/>
      <c r="AQ1000" s="84"/>
    </row>
    <row r="1001" spans="2:43" ht="39.950000000000003" customHeight="1" thickTop="1" x14ac:dyDescent="0.25">
      <c r="B1001" s="79"/>
      <c r="C1001" s="76"/>
      <c r="D1001" s="76"/>
      <c r="E1001" s="76"/>
      <c r="F1001" s="11" t="str">
        <f>IF(Tabla1[[#This Row],[Nombre del Contrato]]="","",IF(VLOOKUP(Tabla1[[#This Row],[Nombre del Contrato]],Tabla3[],31,FALSE)="","#N/A",IFERROR(VLOOKUP(Tabla1[[#This Row],[Nombre del Contrato]],Tabla3[],31,FALSE),"#N/A")))</f>
        <v/>
      </c>
      <c r="G1001" s="11" t="str">
        <f>IF(Tabla1[[#This Row],[Nombre del Contrato]]="","",IF(VLOOKUP(Tabla1[[#This Row],[Nombre del Contrato]],Tabla3[],20,FALSE)="","#N/A",IFERROR(VLOOKUP(Tabla1[[#This Row],[Nombre del Contrato]],Tabla3[],20,FALSE),"#N/A")))</f>
        <v/>
      </c>
      <c r="H1001" s="48" t="str">
        <f>IF(Tabla1[[#This Row],[Nombre del Contrato]]="","",IF(VLOOKUP(Tabla1[[#This Row],[Nombre del Contrato]],Tabla3[],22,FALSE)="","#N/A",IFERROR(VLOOKUP(Tabla1[[#This Row],[Nombre del Contrato]],Tabla3[],22,FALSE),"#N/A")))</f>
        <v/>
      </c>
      <c r="I1001" s="82"/>
      <c r="J1001" s="82"/>
      <c r="K1001" s="76"/>
      <c r="L1001" s="11" t="str">
        <f>IF(Tabla1[[#This Row],[Nombre del Contrato]]="","",IF(VLOOKUP(Tabla1[[#This Row],[Nombre del Contrato]],Tabla3[],6,FALSE)="","#N/A",IFERROR(VLOOKUP(Tabla1[[#This Row],[Nombre del Contrato]],Tabla3[],6,FALSE),"#N/A")))</f>
        <v/>
      </c>
      <c r="M1001" s="56" t="str">
        <f>IF(Tabla1[[#This Row],[Nombre del Contrato]]="","",IF(VLOOKUP(Tabla1[[#This Row],[Nombre del Contrato]],Tabla3[],19,FALSE)="","#N/A",IFERROR(VLOOKUP(Tabla1[[#This Row],[Nombre del Contrato]],Tabla3[],19,FALSE),"#N/A")))</f>
        <v/>
      </c>
      <c r="N1001" s="76"/>
      <c r="O1001" s="76"/>
      <c r="P1001" s="76"/>
      <c r="Q1001" s="76"/>
      <c r="R1001" s="76"/>
      <c r="S1001" s="76"/>
      <c r="T1001" s="76"/>
      <c r="U1001" s="76"/>
      <c r="V1001" s="76"/>
      <c r="W1001" s="76"/>
      <c r="X1001" s="76"/>
      <c r="Y1001" s="76"/>
      <c r="Z1001" s="76"/>
      <c r="AA1001" s="76"/>
      <c r="AB1001" s="76"/>
      <c r="AC1001" s="76"/>
      <c r="AD1001" s="76" t="str">
        <f>IF(SUM(Tabla1[[#This Row],[Primera Infancia]:[Adulto Mayor]])=0,"",SUM(Tabla1[[#This Row],[Primera Infancia]:[Adulto Mayor]]))</f>
        <v/>
      </c>
      <c r="AE1001" s="76"/>
      <c r="AF1001" s="76"/>
      <c r="AG1001" s="11"/>
      <c r="AH1001" s="11"/>
      <c r="AI1001" s="90"/>
      <c r="AJ1001" s="90"/>
      <c r="AK1001" s="90"/>
      <c r="AL1001" s="90"/>
      <c r="AM1001" s="90"/>
      <c r="AN1001" s="76"/>
      <c r="AO1001" s="91"/>
      <c r="AP1001" s="94"/>
      <c r="AQ1001" s="85"/>
    </row>
  </sheetData>
  <sheetProtection algorithmName="SHA-512" hashValue="jbRH8uREEGhBLKn7xL3o5kZbrO1MDFsqgZqGTk6JkqyRMdcUT6LJO3aTULoDJhFUXPvUKnC0mROAku7O/GVJow==" saltValue="UnKeDuqIKhbFpViKjv9ZKw==" spinCount="100000" sheet="1" autoFilter="0"/>
  <mergeCells count="6">
    <mergeCell ref="B2:C4"/>
    <mergeCell ref="B6:N6"/>
    <mergeCell ref="O6:T6"/>
    <mergeCell ref="D2:R4"/>
    <mergeCell ref="X6:AH6"/>
    <mergeCell ref="S2:AQ4"/>
  </mergeCells>
  <dataValidations count="8">
    <dataValidation type="list" allowBlank="1" showInputMessage="1" showErrorMessage="1" sqref="U8:U1001" xr:uid="{00000000-0002-0000-0100-000000000000}">
      <formula1>Departamentos</formula1>
    </dataValidation>
    <dataValidation type="list" allowBlank="1" showInputMessage="1" showErrorMessage="1" sqref="V8:V1001 P8:R1001" xr:uid="{00000000-0002-0000-0100-000001000000}">
      <formula1>INDIRECT(SUBSTITUTE(O8," ","_"))</formula1>
    </dataValidation>
    <dataValidation type="list" allowBlank="1" showInputMessage="1" showErrorMessage="1" sqref="I8:I1001" xr:uid="{00000000-0002-0000-0100-000002000000}">
      <formula1>"SI,NO,#NA"</formula1>
    </dataValidation>
    <dataValidation type="date" allowBlank="1" showInputMessage="1" showErrorMessage="1" sqref="J8:J1001" xr:uid="{00000000-0002-0000-0100-000003000000}">
      <formula1>36526</formula1>
      <formula2>55153</formula2>
    </dataValidation>
    <dataValidation type="whole" allowBlank="1" showInputMessage="1" showErrorMessage="1" sqref="X8:AC1001 AF8:AF1001" xr:uid="{EB1A2F82-9D1B-4F82-9D81-21B451E1E365}">
      <formula1>0</formula1>
      <formula2>1000000</formula2>
    </dataValidation>
    <dataValidation type="textLength" allowBlank="1" showInputMessage="1" showErrorMessage="1" sqref="AQ8:AQ1001" xr:uid="{4A62C7B9-E4C1-4278-AF4A-AFB0CDCA2ACB}">
      <formula1>1</formula1>
      <formula2>256</formula2>
    </dataValidation>
    <dataValidation type="whole" allowBlank="1" showInputMessage="1" showErrorMessage="1" sqref="AI8:AM1001" xr:uid="{2F9B061C-DA06-402B-B8EA-C525298038E4}">
      <formula1>0</formula1>
      <formula2>100000000000000000</formula2>
    </dataValidation>
    <dataValidation type="whole" allowBlank="1" showInputMessage="1" showErrorMessage="1" sqref="AO8:AO1001" xr:uid="{E0E41AFC-26E1-4CEA-99CC-9262CE04FEC4}">
      <formula1>0</formula1>
      <formula2>1</formula2>
    </dataValidation>
  </dataValidations>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5000000}">
          <x14:formula1>
            <xm:f>Validaciones!$B$3:$B$7</xm:f>
          </x14:formula1>
          <xm:sqref>C8:C1001</xm:sqref>
        </x14:dataValidation>
        <x14:dataValidation type="list" allowBlank="1" showInputMessage="1" showErrorMessage="1" xr:uid="{00000000-0002-0000-0100-000006000000}">
          <x14:formula1>
            <xm:f>Validaciones!$D$3:$D$8</xm:f>
          </x14:formula1>
          <xm:sqref>D8:D1001</xm:sqref>
        </x14:dataValidation>
        <x14:dataValidation type="list" allowBlank="1" showInputMessage="1" showErrorMessage="1" xr:uid="{00000000-0002-0000-0100-000008000000}">
          <x14:formula1>
            <xm:f>Validaciones!$V$3:$V$17</xm:f>
          </x14:formula1>
          <xm:sqref>T8:T1001</xm:sqref>
        </x14:dataValidation>
        <x14:dataValidation type="list" allowBlank="1" showInputMessage="1" showErrorMessage="1" xr:uid="{00000000-0002-0000-0100-00000A000000}">
          <x14:formula1>
            <xm:f>Validaciones!$AG$3:$AG$8</xm:f>
          </x14:formula1>
          <xm:sqref>AG8:AG1001</xm:sqref>
        </x14:dataValidation>
        <x14:dataValidation type="list" errorStyle="warning" allowBlank="1" showInputMessage="1" showErrorMessage="1" error="Selecciona el Nombre Del Contrato ó Escribe el Nombre del Programa." xr:uid="{00000000-0002-0000-0100-00000B000000}">
          <x14:formula1>
            <xm:f>Validaciones!$F$3:$F$616</xm:f>
          </x14:formula1>
          <xm:sqref>E8:E1001</xm:sqref>
        </x14:dataValidation>
        <x14:dataValidation type="list" allowBlank="1" showInputMessage="1" showErrorMessage="1" xr:uid="{00000000-0002-0000-0100-00000C000000}">
          <x14:formula1>
            <xm:f>Validaciones!$H$3:$H$473</xm:f>
          </x14:formula1>
          <xm:sqref>K8:K1001</xm:sqref>
        </x14:dataValidation>
        <x14:dataValidation type="list" allowBlank="1" showInputMessage="1" showErrorMessage="1" xr:uid="{00000000-0002-0000-0100-00000D000000}">
          <x14:formula1>
            <xm:f>Validaciones!$J$3:$J$8</xm:f>
          </x14:formula1>
          <xm:sqref>O8:O1001</xm:sqref>
        </x14:dataValidation>
        <x14:dataValidation type="list" allowBlank="1" showInputMessage="1" showErrorMessage="1" xr:uid="{DDFF013B-2000-4ADA-8EC1-3E2E68339928}">
          <x14:formula1>
            <xm:f>Validaciones!$AI$3:$AI$11</xm:f>
          </x14:formula1>
          <xm:sqref>AP8:AP1001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I1125"/>
  <sheetViews>
    <sheetView showGridLines="0" topLeftCell="T1" zoomScale="70" zoomScaleNormal="70" workbookViewId="0">
      <pane ySplit="2" topLeftCell="A3" activePane="bottomLeft" state="frozen"/>
      <selection pane="bottomLeft" activeCell="AG10" sqref="AG10"/>
    </sheetView>
  </sheetViews>
  <sheetFormatPr baseColWidth="10" defaultRowHeight="38.1" customHeight="1" x14ac:dyDescent="0.25"/>
  <cols>
    <col min="1" max="1" width="1.42578125" customWidth="1"/>
    <col min="2" max="2" width="21.42578125" customWidth="1"/>
    <col min="3" max="3" width="1.42578125" customWidth="1"/>
    <col min="4" max="4" width="20.85546875" customWidth="1"/>
    <col min="5" max="5" width="1.42578125" customWidth="1"/>
    <col min="6" max="6" width="20.85546875" customWidth="1"/>
    <col min="7" max="7" width="1.42578125" customWidth="1"/>
    <col min="8" max="8" width="17.5703125" customWidth="1"/>
    <col min="9" max="9" width="1.42578125" customWidth="1"/>
    <col min="10" max="10" width="17.5703125" customWidth="1"/>
    <col min="11" max="11" width="1.42578125" customWidth="1"/>
    <col min="12" max="12" width="17" customWidth="1"/>
    <col min="13" max="13" width="37.42578125" customWidth="1"/>
    <col min="14" max="14" width="69" customWidth="1"/>
    <col min="15" max="15" width="1.42578125" customWidth="1"/>
    <col min="16" max="16" width="21.42578125" customWidth="1"/>
    <col min="17" max="17" width="1.42578125" customWidth="1"/>
    <col min="18" max="18" width="61.7109375" customWidth="1"/>
    <col min="19" max="19" width="1.42578125" customWidth="1"/>
    <col min="20" max="20" width="43.42578125" customWidth="1"/>
    <col min="21" max="21" width="1.42578125" customWidth="1"/>
    <col min="22" max="22" width="24.140625" bestFit="1" customWidth="1"/>
    <col min="23" max="23" width="1.42578125" customWidth="1"/>
    <col min="24" max="24" width="13.85546875" bestFit="1" customWidth="1"/>
    <col min="25" max="25" width="1.42578125" customWidth="1"/>
    <col min="26" max="26" width="13.85546875" hidden="1" customWidth="1"/>
    <col min="27" max="27" width="17.85546875" bestFit="1" customWidth="1"/>
    <col min="28" max="28" width="1.42578125" customWidth="1"/>
    <col min="29" max="29" width="12.42578125" customWidth="1"/>
    <col min="30" max="30" width="1.42578125" customWidth="1"/>
    <col min="32" max="32" width="1.42578125" customWidth="1"/>
    <col min="33" max="33" width="15.28515625" bestFit="1" customWidth="1"/>
    <col min="34" max="34" width="1.42578125" customWidth="1"/>
    <col min="35" max="35" width="22.7109375" customWidth="1"/>
  </cols>
  <sheetData>
    <row r="1" spans="2:35" ht="15.75" thickBot="1" x14ac:dyDescent="0.3">
      <c r="B1" s="1" t="str">
        <f>"(2)"</f>
        <v>(2)</v>
      </c>
      <c r="D1" s="1" t="str">
        <f>"(3)"</f>
        <v>(3)</v>
      </c>
      <c r="E1" s="1"/>
      <c r="F1" s="1" t="str">
        <f>"(4)"</f>
        <v>(4)</v>
      </c>
      <c r="H1" s="1" t="str">
        <f>"(5)"</f>
        <v>(5)</v>
      </c>
      <c r="J1" s="1"/>
      <c r="L1" s="1" t="str">
        <f>"(11)"</f>
        <v>(11)</v>
      </c>
      <c r="M1" s="1" t="str">
        <f>"(12)"</f>
        <v>(12)</v>
      </c>
      <c r="N1" s="1" t="str">
        <f>"(13)"</f>
        <v>(13)</v>
      </c>
      <c r="P1" s="1" t="str">
        <f>"(14)"</f>
        <v>(14)</v>
      </c>
      <c r="R1" s="1" t="str">
        <f>"(15)"</f>
        <v>(15)</v>
      </c>
      <c r="T1" s="1" t="str">
        <f>"(16)"</f>
        <v>(16)</v>
      </c>
      <c r="V1" s="1" t="str">
        <f>"(17)"</f>
        <v>(17)</v>
      </c>
      <c r="X1" s="1" t="str">
        <f>"(18)"</f>
        <v>(18)</v>
      </c>
      <c r="AA1" s="1" t="str">
        <f>"(19)"</f>
        <v>(19)</v>
      </c>
      <c r="AC1" s="1" t="str">
        <f>"(21)"</f>
        <v>(21)</v>
      </c>
      <c r="AE1" s="1" t="str">
        <f>"(22)"</f>
        <v>(22)</v>
      </c>
      <c r="AG1" s="1" t="str">
        <f>"(23)"</f>
        <v>(23)</v>
      </c>
      <c r="AI1" s="1" t="str">
        <f>"(23)"</f>
        <v>(23)</v>
      </c>
    </row>
    <row r="2" spans="2:35" s="7" customFormat="1" ht="38.1" customHeight="1" thickBot="1" x14ac:dyDescent="0.3">
      <c r="B2" s="16" t="s">
        <v>35</v>
      </c>
      <c r="C2" s="17"/>
      <c r="D2" s="8" t="s">
        <v>36</v>
      </c>
      <c r="E2"/>
      <c r="F2" s="16" t="s">
        <v>5759</v>
      </c>
      <c r="G2" s="17"/>
      <c r="H2" s="16" t="s">
        <v>5283</v>
      </c>
      <c r="I2"/>
      <c r="J2" s="16" t="s">
        <v>5719</v>
      </c>
      <c r="K2" s="17"/>
      <c r="L2" s="16" t="s">
        <v>39</v>
      </c>
      <c r="M2" s="62" t="s">
        <v>40</v>
      </c>
      <c r="N2" s="16" t="s">
        <v>41</v>
      </c>
      <c r="P2" s="16" t="s">
        <v>42</v>
      </c>
      <c r="R2" s="16" t="s">
        <v>43</v>
      </c>
      <c r="T2" s="16" t="s">
        <v>44</v>
      </c>
      <c r="V2" s="16" t="s">
        <v>45</v>
      </c>
      <c r="X2" s="16" t="s">
        <v>46</v>
      </c>
      <c r="AA2" s="16" t="s">
        <v>172</v>
      </c>
      <c r="AC2" s="16" t="s">
        <v>49</v>
      </c>
      <c r="AE2" s="16" t="s">
        <v>179</v>
      </c>
      <c r="AG2" s="16" t="s">
        <v>180</v>
      </c>
      <c r="AI2" s="16" t="s">
        <v>5768</v>
      </c>
    </row>
    <row r="3" spans="2:35" s="5" customFormat="1" ht="38.1" customHeight="1" x14ac:dyDescent="0.25">
      <c r="B3" s="12" t="s">
        <v>60</v>
      </c>
      <c r="D3" s="12" t="s">
        <v>63</v>
      </c>
      <c r="E3" s="71"/>
      <c r="F3" s="50" t="e">
        <v>#N/A</v>
      </c>
      <c r="H3" s="50" t="e">
        <v>#N/A</v>
      </c>
      <c r="I3"/>
      <c r="J3" s="50" t="e">
        <v>#N/A</v>
      </c>
      <c r="L3" s="63" t="s">
        <v>5736</v>
      </c>
      <c r="M3" s="63" t="s">
        <v>5738</v>
      </c>
      <c r="N3" s="12" t="s">
        <v>71</v>
      </c>
      <c r="P3" s="13" t="s">
        <v>100</v>
      </c>
      <c r="R3" s="12" t="s">
        <v>111</v>
      </c>
      <c r="T3" s="12" t="s">
        <v>124</v>
      </c>
      <c r="V3" s="13" t="s">
        <v>125</v>
      </c>
      <c r="X3" s="13" t="s">
        <v>140</v>
      </c>
      <c r="Z3" s="5" t="s">
        <v>140</v>
      </c>
      <c r="AA3" s="24" t="s">
        <v>193</v>
      </c>
      <c r="AC3" s="12" t="s">
        <v>175</v>
      </c>
      <c r="AE3" s="12" t="s">
        <v>182</v>
      </c>
      <c r="AG3" s="13" t="s">
        <v>183</v>
      </c>
      <c r="AI3" s="13" t="s">
        <v>5769</v>
      </c>
    </row>
    <row r="4" spans="2:35" s="5" customFormat="1" ht="38.1" customHeight="1" thickBot="1" x14ac:dyDescent="0.3">
      <c r="B4" s="14" t="s">
        <v>62</v>
      </c>
      <c r="D4" s="14" t="s">
        <v>66</v>
      </c>
      <c r="E4" s="71"/>
      <c r="F4" s="51" t="str">
        <f>BDContratos!B7</f>
        <v>ABANICO (ASOC)</v>
      </c>
      <c r="H4" s="60" t="s">
        <v>5556</v>
      </c>
      <c r="I4"/>
      <c r="J4" s="60" t="s">
        <v>57</v>
      </c>
      <c r="L4" s="64" t="s">
        <v>5737</v>
      </c>
      <c r="M4" s="64" t="s">
        <v>5739</v>
      </c>
      <c r="N4" s="14" t="s">
        <v>72</v>
      </c>
      <c r="P4" s="14" t="s">
        <v>101</v>
      </c>
      <c r="R4" s="14" t="s">
        <v>118</v>
      </c>
      <c r="T4" s="14" t="s">
        <v>123</v>
      </c>
      <c r="V4" s="14" t="s">
        <v>126</v>
      </c>
      <c r="X4" s="14" t="s">
        <v>141</v>
      </c>
      <c r="Z4" s="5" t="s">
        <v>140</v>
      </c>
      <c r="AA4" s="18" t="s">
        <v>194</v>
      </c>
      <c r="AC4" s="14" t="s">
        <v>177</v>
      </c>
      <c r="AE4" s="20" t="s">
        <v>181</v>
      </c>
      <c r="AG4" s="14" t="s">
        <v>188</v>
      </c>
      <c r="AI4" s="14" t="s">
        <v>5770</v>
      </c>
    </row>
    <row r="5" spans="2:35" s="5" customFormat="1" ht="38.1" customHeight="1" thickBot="1" x14ac:dyDescent="0.3">
      <c r="B5" s="14" t="s">
        <v>65</v>
      </c>
      <c r="D5" s="14" t="s">
        <v>67</v>
      </c>
      <c r="E5" s="71"/>
      <c r="F5" s="51" t="str">
        <f>BDContratos!B8</f>
        <v>ACHAPO (E&amp;P)</v>
      </c>
      <c r="H5" s="52" t="s">
        <v>5679</v>
      </c>
      <c r="I5"/>
      <c r="J5" s="59" t="s">
        <v>58</v>
      </c>
      <c r="L5" s="15" t="s">
        <v>68</v>
      </c>
      <c r="M5" s="64" t="s">
        <v>5740</v>
      </c>
      <c r="N5" s="14" t="s">
        <v>73</v>
      </c>
      <c r="P5" s="15" t="s">
        <v>102</v>
      </c>
      <c r="R5" s="21" t="s">
        <v>104</v>
      </c>
      <c r="T5" s="21" t="s">
        <v>119</v>
      </c>
      <c r="V5" s="14" t="s">
        <v>127</v>
      </c>
      <c r="X5" s="14" t="s">
        <v>142</v>
      </c>
      <c r="Z5" s="5" t="s">
        <v>140</v>
      </c>
      <c r="AA5" s="18" t="s">
        <v>195</v>
      </c>
      <c r="AC5" s="14" t="s">
        <v>178</v>
      </c>
      <c r="AG5" s="14" t="s">
        <v>186</v>
      </c>
      <c r="AI5" s="14" t="s">
        <v>5771</v>
      </c>
    </row>
    <row r="6" spans="2:35" s="5" customFormat="1" ht="38.1" customHeight="1" x14ac:dyDescent="0.25">
      <c r="B6" s="14" t="s">
        <v>61</v>
      </c>
      <c r="D6" s="14" t="s">
        <v>64</v>
      </c>
      <c r="E6" s="71"/>
      <c r="F6" s="51" t="str">
        <f>BDContratos!B9</f>
        <v>ACHIRA (ASOC)</v>
      </c>
      <c r="H6" s="52" t="s">
        <v>5353</v>
      </c>
      <c r="I6"/>
      <c r="J6" s="52" t="s">
        <v>5722</v>
      </c>
      <c r="M6" s="64" t="s">
        <v>5741</v>
      </c>
      <c r="N6" s="14" t="s">
        <v>74</v>
      </c>
      <c r="R6" s="14" t="s">
        <v>105</v>
      </c>
      <c r="T6" s="14" t="s">
        <v>120</v>
      </c>
      <c r="V6" s="14" t="s">
        <v>128</v>
      </c>
      <c r="X6" s="14" t="s">
        <v>143</v>
      </c>
      <c r="Z6" s="5" t="s">
        <v>140</v>
      </c>
      <c r="AA6" s="18" t="s">
        <v>196</v>
      </c>
      <c r="AC6" s="14" t="s">
        <v>176</v>
      </c>
      <c r="AG6" s="14" t="s">
        <v>184</v>
      </c>
      <c r="AI6" s="14" t="s">
        <v>5772</v>
      </c>
    </row>
    <row r="7" spans="2:35" s="5" customFormat="1" ht="38.1" customHeight="1" thickBot="1" x14ac:dyDescent="0.3">
      <c r="B7" s="15" t="s">
        <v>59</v>
      </c>
      <c r="D7" s="14" t="s">
        <v>65</v>
      </c>
      <c r="E7" s="71"/>
      <c r="F7" s="51" t="str">
        <f>BDContratos!B10</f>
        <v>ADICIONAL LA LOMA (E&amp;P)</v>
      </c>
      <c r="H7" s="52" t="s">
        <v>5634</v>
      </c>
      <c r="I7"/>
      <c r="J7" s="52" t="s">
        <v>5721</v>
      </c>
      <c r="L7"/>
      <c r="M7" s="64" t="s">
        <v>5742</v>
      </c>
      <c r="N7" s="14" t="s">
        <v>5726</v>
      </c>
      <c r="R7" s="14" t="s">
        <v>109</v>
      </c>
      <c r="T7" s="14" t="s">
        <v>121</v>
      </c>
      <c r="V7" s="14" t="s">
        <v>129</v>
      </c>
      <c r="X7" s="14" t="s">
        <v>355</v>
      </c>
      <c r="Z7" s="5" t="s">
        <v>140</v>
      </c>
      <c r="AA7" s="18" t="s">
        <v>192</v>
      </c>
      <c r="AC7" s="14" t="s">
        <v>174</v>
      </c>
      <c r="AG7" s="14" t="s">
        <v>185</v>
      </c>
      <c r="AI7" s="14" t="s">
        <v>5773</v>
      </c>
    </row>
    <row r="8" spans="2:35" s="5" customFormat="1" ht="38.1" customHeight="1" thickBot="1" x14ac:dyDescent="0.3">
      <c r="D8" s="15" t="s">
        <v>59</v>
      </c>
      <c r="E8" s="71"/>
      <c r="F8" s="51" t="str">
        <f>BDContratos!B11</f>
        <v>AGERATO (E&amp;P)</v>
      </c>
      <c r="H8" s="52" t="s">
        <v>5662</v>
      </c>
      <c r="I8"/>
      <c r="J8" s="61" t="s">
        <v>5720</v>
      </c>
      <c r="L8"/>
      <c r="M8" s="64" t="s">
        <v>5745</v>
      </c>
      <c r="N8" s="14" t="s">
        <v>75</v>
      </c>
      <c r="R8" s="14" t="s">
        <v>103</v>
      </c>
      <c r="T8" s="15" t="s">
        <v>122</v>
      </c>
      <c r="V8" s="14" t="s">
        <v>130</v>
      </c>
      <c r="X8" s="14" t="s">
        <v>144</v>
      </c>
      <c r="Z8" s="5" t="s">
        <v>140</v>
      </c>
      <c r="AA8" s="25" t="s">
        <v>190</v>
      </c>
      <c r="AC8" s="20" t="s">
        <v>173</v>
      </c>
      <c r="AG8" s="15" t="s">
        <v>187</v>
      </c>
      <c r="AI8" s="14" t="s">
        <v>5774</v>
      </c>
    </row>
    <row r="9" spans="2:35" s="5" customFormat="1" ht="38.1" customHeight="1" x14ac:dyDescent="0.25">
      <c r="F9" s="51" t="str">
        <f>BDContratos!B12</f>
        <v>AGUA VERDE (TEA)</v>
      </c>
      <c r="H9" s="52" t="s">
        <v>5446</v>
      </c>
      <c r="I9"/>
      <c r="J9" s="58"/>
      <c r="L9"/>
      <c r="M9" s="64" t="s">
        <v>5743</v>
      </c>
      <c r="N9" s="14" t="s">
        <v>76</v>
      </c>
      <c r="R9" s="14" t="s">
        <v>114</v>
      </c>
      <c r="V9" s="14" t="s">
        <v>131</v>
      </c>
      <c r="X9" s="14" t="s">
        <v>145</v>
      </c>
      <c r="Z9" s="5" t="s">
        <v>140</v>
      </c>
      <c r="AA9" s="18" t="s">
        <v>191</v>
      </c>
      <c r="AI9" s="14" t="s">
        <v>1287</v>
      </c>
    </row>
    <row r="10" spans="2:35" s="5" customFormat="1" ht="38.1" customHeight="1" x14ac:dyDescent="0.25">
      <c r="F10" s="51" t="str">
        <f>BDContratos!B13</f>
        <v>AGUAS BLANCAS (CE)</v>
      </c>
      <c r="H10" s="52" t="s">
        <v>5480</v>
      </c>
      <c r="I10"/>
      <c r="J10" s="58"/>
      <c r="L10"/>
      <c r="M10" s="14" t="s">
        <v>5744</v>
      </c>
      <c r="N10" s="14" t="s">
        <v>74</v>
      </c>
      <c r="R10" s="14" t="s">
        <v>115</v>
      </c>
      <c r="V10" s="14" t="s">
        <v>132</v>
      </c>
      <c r="X10" s="14" t="s">
        <v>146</v>
      </c>
      <c r="Z10" s="5" t="s">
        <v>140</v>
      </c>
      <c r="AA10" s="18" t="s">
        <v>197</v>
      </c>
      <c r="AI10" s="14" t="s">
        <v>5775</v>
      </c>
    </row>
    <row r="11" spans="2:35" s="5" customFormat="1" ht="38.1" customHeight="1" thickBot="1" x14ac:dyDescent="0.3">
      <c r="F11" s="51" t="str">
        <f>BDContratos!B14</f>
        <v>AGUILA (Convenio E&amp;E)</v>
      </c>
      <c r="H11" s="52" t="s">
        <v>5670</v>
      </c>
      <c r="I11"/>
      <c r="J11" s="58"/>
      <c r="L11"/>
      <c r="M11" s="64" t="s">
        <v>69</v>
      </c>
      <c r="N11" s="14" t="s">
        <v>77</v>
      </c>
      <c r="R11" s="14" t="s">
        <v>116</v>
      </c>
      <c r="V11" s="14" t="s">
        <v>133</v>
      </c>
      <c r="X11" s="14" t="s">
        <v>147</v>
      </c>
      <c r="Z11" s="5" t="s">
        <v>140</v>
      </c>
      <c r="AA11" s="18" t="s">
        <v>198</v>
      </c>
      <c r="AI11" s="15" t="s">
        <v>1272</v>
      </c>
    </row>
    <row r="12" spans="2:35" s="5" customFormat="1" ht="38.1" customHeight="1" thickBot="1" x14ac:dyDescent="0.3">
      <c r="F12" s="51" t="str">
        <f>BDContratos!B15</f>
        <v>ALAMO (Convenio E&amp;E)</v>
      </c>
      <c r="H12" s="52" t="s">
        <v>5475</v>
      </c>
      <c r="I12"/>
      <c r="J12" s="58"/>
      <c r="L12"/>
      <c r="M12" s="15" t="s">
        <v>70</v>
      </c>
      <c r="N12" s="14" t="s">
        <v>78</v>
      </c>
      <c r="R12" s="14" t="s">
        <v>117</v>
      </c>
      <c r="V12" s="14" t="s">
        <v>134</v>
      </c>
      <c r="X12" s="14" t="s">
        <v>148</v>
      </c>
      <c r="Z12" s="5" t="s">
        <v>140</v>
      </c>
      <c r="AA12" s="18" t="s">
        <v>199</v>
      </c>
    </row>
    <row r="13" spans="2:35" s="5" customFormat="1" ht="38.1" customHeight="1" x14ac:dyDescent="0.25">
      <c r="F13" s="51" t="str">
        <f>BDContratos!B16</f>
        <v>ALCARAVÁN (ASOC)</v>
      </c>
      <c r="H13" s="52" t="s">
        <v>5393</v>
      </c>
      <c r="I13"/>
      <c r="J13" s="58"/>
      <c r="L13"/>
      <c r="N13" s="14" t="s">
        <v>79</v>
      </c>
      <c r="R13" s="14" t="s">
        <v>113</v>
      </c>
      <c r="V13" s="14" t="s">
        <v>135</v>
      </c>
      <c r="X13" s="14" t="s">
        <v>149</v>
      </c>
      <c r="Z13" s="5" t="s">
        <v>140</v>
      </c>
      <c r="AA13" s="18" t="s">
        <v>216</v>
      </c>
    </row>
    <row r="14" spans="2:35" s="5" customFormat="1" ht="38.1" customHeight="1" x14ac:dyDescent="0.25">
      <c r="F14" s="51" t="str">
        <f>BDContratos!B17</f>
        <v>ALCATRAZ (TEA)</v>
      </c>
      <c r="H14" s="51" t="s">
        <v>5285</v>
      </c>
      <c r="I14"/>
      <c r="J14" s="57"/>
      <c r="L14"/>
      <c r="M14"/>
      <c r="N14" s="14" t="s">
        <v>80</v>
      </c>
      <c r="R14" s="14" t="s">
        <v>110</v>
      </c>
      <c r="V14" s="14" t="s">
        <v>136</v>
      </c>
      <c r="X14" s="14" t="s">
        <v>150</v>
      </c>
      <c r="Z14" s="5" t="s">
        <v>141</v>
      </c>
      <c r="AA14" s="18" t="s">
        <v>217</v>
      </c>
    </row>
    <row r="15" spans="2:35" s="5" customFormat="1" ht="38.1" customHeight="1" x14ac:dyDescent="0.25">
      <c r="F15" s="51" t="str">
        <f>BDContratos!B18</f>
        <v>ALEA (TEA)</v>
      </c>
      <c r="H15" s="52" t="s">
        <v>5593</v>
      </c>
      <c r="I15"/>
      <c r="J15" s="58"/>
      <c r="L15"/>
      <c r="M15"/>
      <c r="N15" s="14" t="s">
        <v>81</v>
      </c>
      <c r="R15" s="14" t="s">
        <v>107</v>
      </c>
      <c r="V15" s="14" t="s">
        <v>137</v>
      </c>
      <c r="X15" s="14" t="s">
        <v>151</v>
      </c>
      <c r="Z15" s="5" t="s">
        <v>141</v>
      </c>
      <c r="AA15" s="18" t="s">
        <v>218</v>
      </c>
    </row>
    <row r="16" spans="2:35" s="5" customFormat="1" ht="38.1" customHeight="1" x14ac:dyDescent="0.25">
      <c r="F16" s="51" t="str">
        <f>BDContratos!B19</f>
        <v>ALEA-1846-D (E&amp;P)</v>
      </c>
      <c r="H16" s="52" t="s">
        <v>5351</v>
      </c>
      <c r="I16"/>
      <c r="J16" s="58"/>
      <c r="L16"/>
      <c r="M16"/>
      <c r="N16" s="14" t="s">
        <v>82</v>
      </c>
      <c r="P16"/>
      <c r="R16" s="14" t="s">
        <v>108</v>
      </c>
      <c r="V16" s="14" t="s">
        <v>138</v>
      </c>
      <c r="X16" s="14" t="s">
        <v>152</v>
      </c>
      <c r="Z16" s="5" t="s">
        <v>141</v>
      </c>
      <c r="AA16" s="18" t="s">
        <v>219</v>
      </c>
    </row>
    <row r="17" spans="6:27" s="5" customFormat="1" ht="38.1" customHeight="1" thickBot="1" x14ac:dyDescent="0.3">
      <c r="F17" s="51" t="str">
        <f>BDContratos!B20</f>
        <v>ALEA-1848-A (E&amp;P)</v>
      </c>
      <c r="H17" s="52" t="s">
        <v>5479</v>
      </c>
      <c r="I17"/>
      <c r="J17" s="58"/>
      <c r="L17"/>
      <c r="M17"/>
      <c r="N17" s="14" t="s">
        <v>83</v>
      </c>
      <c r="P17"/>
      <c r="R17" s="14" t="s">
        <v>106</v>
      </c>
      <c r="V17" s="15" t="s">
        <v>139</v>
      </c>
      <c r="X17" s="14" t="s">
        <v>153</v>
      </c>
      <c r="Z17" s="5" t="s">
        <v>141</v>
      </c>
      <c r="AA17" s="18" t="s">
        <v>220</v>
      </c>
    </row>
    <row r="18" spans="6:27" s="5" customFormat="1" ht="75" customHeight="1" thickBot="1" x14ac:dyDescent="0.3">
      <c r="F18" s="51" t="str">
        <f>BDContratos!B21</f>
        <v>ALEA-1947-C (E&amp;P)</v>
      </c>
      <c r="H18" s="52" t="s">
        <v>5489</v>
      </c>
      <c r="I18"/>
      <c r="J18" s="58"/>
      <c r="L18"/>
      <c r="M18"/>
      <c r="N18" s="14" t="s">
        <v>84</v>
      </c>
      <c r="P18"/>
      <c r="R18" s="15" t="s">
        <v>112</v>
      </c>
      <c r="X18" s="14" t="s">
        <v>154</v>
      </c>
      <c r="Z18" s="5" t="s">
        <v>141</v>
      </c>
      <c r="AA18" s="18" t="s">
        <v>221</v>
      </c>
    </row>
    <row r="19" spans="6:27" s="5" customFormat="1" ht="38.1" customHeight="1" x14ac:dyDescent="0.25">
      <c r="F19" s="51" t="str">
        <f>BDContratos!B22</f>
        <v>ALHUCEMA (E&amp;P)</v>
      </c>
      <c r="H19" s="52" t="s">
        <v>5511</v>
      </c>
      <c r="I19"/>
      <c r="J19" s="58"/>
      <c r="L19"/>
      <c r="M19"/>
      <c r="N19" s="14" t="s">
        <v>85</v>
      </c>
      <c r="P19"/>
      <c r="X19" s="14" t="s">
        <v>155</v>
      </c>
      <c r="Z19" s="5" t="s">
        <v>141</v>
      </c>
      <c r="AA19" s="18" t="s">
        <v>222</v>
      </c>
    </row>
    <row r="20" spans="6:27" s="5" customFormat="1" ht="38.1" customHeight="1" x14ac:dyDescent="0.25">
      <c r="F20" s="51" t="str">
        <f>BDContratos!B23</f>
        <v>ALICANTE (Convenio E&amp;E)</v>
      </c>
      <c r="H20" s="51" t="s">
        <v>5286</v>
      </c>
      <c r="I20"/>
      <c r="J20" s="57"/>
      <c r="L20"/>
      <c r="M20"/>
      <c r="N20" s="14" t="s">
        <v>86</v>
      </c>
      <c r="P20"/>
      <c r="X20" s="14" t="s">
        <v>156</v>
      </c>
      <c r="Z20" s="5" t="s">
        <v>141</v>
      </c>
      <c r="AA20" s="18" t="s">
        <v>223</v>
      </c>
    </row>
    <row r="21" spans="6:27" s="5" customFormat="1" ht="38.1" customHeight="1" x14ac:dyDescent="0.25">
      <c r="F21" s="51" t="str">
        <f>BDContratos!B24</f>
        <v>ALTAIR (E&amp;P)</v>
      </c>
      <c r="H21" s="52" t="s">
        <v>5490</v>
      </c>
      <c r="I21"/>
      <c r="J21" s="58"/>
      <c r="L21"/>
      <c r="M21"/>
      <c r="N21" s="14" t="s">
        <v>87</v>
      </c>
      <c r="P21"/>
      <c r="X21" s="14" t="s">
        <v>157</v>
      </c>
      <c r="Z21" s="5" t="s">
        <v>141</v>
      </c>
      <c r="AA21" s="18" t="s">
        <v>224</v>
      </c>
    </row>
    <row r="22" spans="6:27" s="5" customFormat="1" ht="38.1" customHeight="1" x14ac:dyDescent="0.25">
      <c r="F22" s="51" t="str">
        <f>BDContratos!B25</f>
        <v>ALTAMIRA (TEA)</v>
      </c>
      <c r="H22" s="52" t="s">
        <v>5324</v>
      </c>
      <c r="I22"/>
      <c r="J22" s="58"/>
      <c r="L22"/>
      <c r="M22"/>
      <c r="N22" s="14" t="s">
        <v>5727</v>
      </c>
      <c r="P22"/>
      <c r="X22" s="14" t="s">
        <v>158</v>
      </c>
      <c r="Z22" s="5" t="s">
        <v>141</v>
      </c>
      <c r="AA22" s="18" t="s">
        <v>225</v>
      </c>
    </row>
    <row r="23" spans="6:27" s="5" customFormat="1" ht="38.1" customHeight="1" x14ac:dyDescent="0.25">
      <c r="F23" s="51" t="str">
        <f>BDContratos!B26</f>
        <v>ALTAMIRA-3431-B (E&amp;P)</v>
      </c>
      <c r="H23" s="51" t="s">
        <v>5559</v>
      </c>
      <c r="I23"/>
      <c r="J23" s="57"/>
      <c r="L23"/>
      <c r="M23"/>
      <c r="N23" s="14" t="s">
        <v>5728</v>
      </c>
      <c r="P23"/>
      <c r="X23" s="14" t="s">
        <v>159</v>
      </c>
      <c r="Z23" s="5" t="s">
        <v>141</v>
      </c>
      <c r="AA23" s="18" t="s">
        <v>226</v>
      </c>
    </row>
    <row r="24" spans="6:27" s="5" customFormat="1" ht="38.1" customHeight="1" x14ac:dyDescent="0.25">
      <c r="F24" s="51" t="str">
        <f>BDContratos!B27</f>
        <v>ALTAMIRA-3431-D (E&amp;P)</v>
      </c>
      <c r="H24" s="52" t="s">
        <v>5567</v>
      </c>
      <c r="I24"/>
      <c r="J24" s="58"/>
      <c r="L24"/>
      <c r="M24"/>
      <c r="N24" s="14" t="s">
        <v>88</v>
      </c>
      <c r="P24"/>
      <c r="X24" s="14" t="s">
        <v>160</v>
      </c>
      <c r="Z24" s="5" t="s">
        <v>141</v>
      </c>
      <c r="AA24" s="18" t="s">
        <v>227</v>
      </c>
    </row>
    <row r="25" spans="6:27" s="5" customFormat="1" ht="38.1" customHeight="1" x14ac:dyDescent="0.25">
      <c r="F25" s="51" t="str">
        <f>BDContratos!B28</f>
        <v>AMAZONAS 4 (TEA)</v>
      </c>
      <c r="H25" s="52" t="s">
        <v>5672</v>
      </c>
      <c r="I25"/>
      <c r="J25" s="58"/>
      <c r="L25"/>
      <c r="M25"/>
      <c r="N25" s="14" t="s">
        <v>5729</v>
      </c>
      <c r="P25"/>
      <c r="X25" s="14" t="s">
        <v>161</v>
      </c>
      <c r="Z25" s="5" t="s">
        <v>141</v>
      </c>
      <c r="AA25" s="18" t="s">
        <v>228</v>
      </c>
    </row>
    <row r="26" spans="6:27" s="5" customFormat="1" ht="38.1" customHeight="1" x14ac:dyDescent="0.25">
      <c r="F26" s="51" t="str">
        <f>BDContratos!B29</f>
        <v>AMBROSÍA (ASOC)</v>
      </c>
      <c r="H26" s="52" t="s">
        <v>5398</v>
      </c>
      <c r="I26"/>
      <c r="J26" s="58"/>
      <c r="L26"/>
      <c r="M26"/>
      <c r="N26" s="14" t="s">
        <v>89</v>
      </c>
      <c r="P26"/>
      <c r="X26" s="14" t="s">
        <v>162</v>
      </c>
      <c r="Z26" s="5" t="s">
        <v>141</v>
      </c>
      <c r="AA26" s="18" t="s">
        <v>229</v>
      </c>
    </row>
    <row r="27" spans="6:27" s="5" customFormat="1" ht="38.1" customHeight="1" x14ac:dyDescent="0.25">
      <c r="F27" s="51" t="str">
        <f>BDContratos!B30</f>
        <v>ANDAQUIES (E&amp;P)</v>
      </c>
      <c r="H27" s="52" t="s">
        <v>5399</v>
      </c>
      <c r="I27"/>
      <c r="J27" s="58"/>
      <c r="L27"/>
      <c r="M27"/>
      <c r="N27" s="14" t="s">
        <v>90</v>
      </c>
      <c r="P27"/>
      <c r="X27" s="14" t="s">
        <v>163</v>
      </c>
      <c r="Z27" s="5" t="s">
        <v>141</v>
      </c>
      <c r="AA27" s="18" t="s">
        <v>230</v>
      </c>
    </row>
    <row r="28" spans="6:27" s="5" customFormat="1" ht="38.1" customHeight="1" x14ac:dyDescent="0.25">
      <c r="F28" s="51" t="str">
        <f>BDContratos!B31</f>
        <v>ANDAQUIES (TEA)</v>
      </c>
      <c r="H28" s="52" t="s">
        <v>5412</v>
      </c>
      <c r="I28"/>
      <c r="J28" s="58"/>
      <c r="L28"/>
      <c r="M28"/>
      <c r="N28" s="14" t="s">
        <v>5730</v>
      </c>
      <c r="P28"/>
      <c r="X28" s="14" t="s">
        <v>164</v>
      </c>
      <c r="Z28" s="5" t="s">
        <v>141</v>
      </c>
      <c r="AA28" s="18" t="s">
        <v>231</v>
      </c>
    </row>
    <row r="29" spans="6:27" s="5" customFormat="1" ht="38.1" customHeight="1" x14ac:dyDescent="0.25">
      <c r="F29" s="51" t="str">
        <f>BDContratos!B32</f>
        <v>ANDINO SUR (E&amp;P)</v>
      </c>
      <c r="H29" s="52" t="s">
        <v>5568</v>
      </c>
      <c r="I29"/>
      <c r="J29" s="58"/>
      <c r="L29"/>
      <c r="M29"/>
      <c r="N29" s="14" t="s">
        <v>91</v>
      </c>
      <c r="P29"/>
      <c r="X29" s="14" t="s">
        <v>165</v>
      </c>
      <c r="Z29" s="5" t="s">
        <v>141</v>
      </c>
      <c r="AA29" s="18" t="s">
        <v>201</v>
      </c>
    </row>
    <row r="30" spans="6:27" s="5" customFormat="1" ht="38.1" customHeight="1" x14ac:dyDescent="0.25">
      <c r="F30" s="51" t="str">
        <f>BDContratos!B33</f>
        <v>ANTARES (E&amp;P)</v>
      </c>
      <c r="H30" s="52" t="s">
        <v>5712</v>
      </c>
      <c r="I30"/>
      <c r="J30" s="58"/>
      <c r="L30"/>
      <c r="M30"/>
      <c r="N30" s="14" t="s">
        <v>5731</v>
      </c>
      <c r="P30"/>
      <c r="X30" s="14" t="s">
        <v>166</v>
      </c>
      <c r="Z30" s="5" t="s">
        <v>141</v>
      </c>
      <c r="AA30" s="18" t="s">
        <v>232</v>
      </c>
    </row>
    <row r="31" spans="6:27" s="5" customFormat="1" ht="38.1" customHeight="1" x14ac:dyDescent="0.25">
      <c r="F31" s="51" t="str">
        <f>BDContratos!B34</f>
        <v>ANTORCHA (E&amp;P)</v>
      </c>
      <c r="H31" s="52" t="s">
        <v>5413</v>
      </c>
      <c r="I31"/>
      <c r="J31" s="58"/>
      <c r="L31"/>
      <c r="M31"/>
      <c r="N31" s="14" t="s">
        <v>92</v>
      </c>
      <c r="P31"/>
      <c r="X31" s="14" t="s">
        <v>167</v>
      </c>
      <c r="Z31" s="5" t="s">
        <v>141</v>
      </c>
      <c r="AA31" s="18" t="s">
        <v>233</v>
      </c>
    </row>
    <row r="32" spans="6:27" s="5" customFormat="1" ht="38.1" customHeight="1" x14ac:dyDescent="0.25">
      <c r="F32" s="51" t="str">
        <f>BDContratos!B35</f>
        <v>APIAY (CE)</v>
      </c>
      <c r="H32" s="51" t="s">
        <v>5560</v>
      </c>
      <c r="I32"/>
      <c r="J32" s="57"/>
      <c r="L32"/>
      <c r="M32"/>
      <c r="N32" s="21" t="s">
        <v>93</v>
      </c>
      <c r="P32"/>
      <c r="X32" s="14" t="s">
        <v>168</v>
      </c>
      <c r="Z32" s="5" t="s">
        <v>141</v>
      </c>
      <c r="AA32" s="18" t="s">
        <v>235</v>
      </c>
    </row>
    <row r="33" spans="6:27" s="5" customFormat="1" ht="38.1" customHeight="1" x14ac:dyDescent="0.25">
      <c r="F33" s="51" t="str">
        <f>BDContratos!B36</f>
        <v>ARAUCA (CE)</v>
      </c>
      <c r="H33" s="52" t="s">
        <v>5612</v>
      </c>
      <c r="I33"/>
      <c r="J33" s="58"/>
      <c r="L33"/>
      <c r="M33"/>
      <c r="N33" s="14" t="s">
        <v>94</v>
      </c>
      <c r="P33"/>
      <c r="X33" s="14" t="s">
        <v>169</v>
      </c>
      <c r="Z33" s="5" t="s">
        <v>141</v>
      </c>
      <c r="AA33" s="18" t="s">
        <v>236</v>
      </c>
    </row>
    <row r="34" spans="6:27" s="5" customFormat="1" ht="54" customHeight="1" x14ac:dyDescent="0.25">
      <c r="F34" s="51" t="str">
        <f>BDContratos!B37</f>
        <v>ARAUCA (E&amp;P)</v>
      </c>
      <c r="H34" s="51" t="s">
        <v>142</v>
      </c>
      <c r="I34"/>
      <c r="J34" s="57"/>
      <c r="L34"/>
      <c r="M34"/>
      <c r="N34" s="14" t="s">
        <v>95</v>
      </c>
      <c r="P34"/>
      <c r="X34" s="14" t="s">
        <v>170</v>
      </c>
      <c r="Z34" s="5" t="s">
        <v>141</v>
      </c>
      <c r="AA34" s="18" t="s">
        <v>237</v>
      </c>
    </row>
    <row r="35" spans="6:27" s="5" customFormat="1" ht="38.1" customHeight="1" thickBot="1" x14ac:dyDescent="0.3">
      <c r="F35" s="51" t="str">
        <f>BDContratos!B38</f>
        <v>ARAUCA (TEA)</v>
      </c>
      <c r="H35" s="52" t="s">
        <v>5360</v>
      </c>
      <c r="I35"/>
      <c r="J35" s="58"/>
      <c r="L35"/>
      <c r="M35"/>
      <c r="N35" s="14" t="s">
        <v>96</v>
      </c>
      <c r="P35"/>
      <c r="X35" s="15" t="s">
        <v>171</v>
      </c>
      <c r="Z35" s="5" t="s">
        <v>141</v>
      </c>
      <c r="AA35" s="18" t="s">
        <v>238</v>
      </c>
    </row>
    <row r="36" spans="6:27" s="5" customFormat="1" ht="38.1" customHeight="1" x14ac:dyDescent="0.25">
      <c r="F36" s="51" t="str">
        <f>BDContratos!B39</f>
        <v>AREA OCCIDENTAL (CE)</v>
      </c>
      <c r="H36" s="52" t="s">
        <v>5663</v>
      </c>
      <c r="I36"/>
      <c r="J36" s="58"/>
      <c r="L36"/>
      <c r="M36"/>
      <c r="N36" s="14" t="s">
        <v>5732</v>
      </c>
      <c r="P36"/>
      <c r="Z36" s="5" t="s">
        <v>141</v>
      </c>
      <c r="AA36" s="18" t="s">
        <v>146</v>
      </c>
    </row>
    <row r="37" spans="6:27" s="5" customFormat="1" ht="38.1" customHeight="1" x14ac:dyDescent="0.25">
      <c r="F37" s="51" t="str">
        <f>BDContratos!B40</f>
        <v>AREA SUR (CE)</v>
      </c>
      <c r="H37" s="52" t="s">
        <v>5403</v>
      </c>
      <c r="I37"/>
      <c r="J37" s="58"/>
      <c r="L37"/>
      <c r="M37"/>
      <c r="N37" s="14" t="s">
        <v>97</v>
      </c>
      <c r="P37"/>
      <c r="Z37" s="5" t="s">
        <v>141</v>
      </c>
      <c r="AA37" s="18" t="s">
        <v>239</v>
      </c>
    </row>
    <row r="38" spans="6:27" s="5" customFormat="1" ht="38.1" customHeight="1" x14ac:dyDescent="0.25">
      <c r="F38" s="51" t="str">
        <f>BDContratos!B41</f>
        <v>ARMERO (CE)</v>
      </c>
      <c r="H38" s="52" t="s">
        <v>5691</v>
      </c>
      <c r="I38"/>
      <c r="J38" s="58"/>
      <c r="L38"/>
      <c r="M38"/>
      <c r="N38" s="14" t="s">
        <v>5733</v>
      </c>
      <c r="P38"/>
      <c r="Z38" s="5" t="s">
        <v>141</v>
      </c>
      <c r="AA38" s="18" t="s">
        <v>240</v>
      </c>
    </row>
    <row r="39" spans="6:27" s="5" customFormat="1" ht="38.1" customHeight="1" x14ac:dyDescent="0.25">
      <c r="F39" s="51" t="str">
        <f>BDContratos!B42</f>
        <v>ARPA (TEA)</v>
      </c>
      <c r="H39" s="51" t="s">
        <v>5288</v>
      </c>
      <c r="I39"/>
      <c r="J39" s="57"/>
      <c r="L39"/>
      <c r="M39"/>
      <c r="N39" s="14" t="s">
        <v>5734</v>
      </c>
      <c r="P39"/>
      <c r="Z39" s="5" t="s">
        <v>141</v>
      </c>
      <c r="AA39" s="18" t="s">
        <v>241</v>
      </c>
    </row>
    <row r="40" spans="6:27" s="5" customFormat="1" ht="38.1" customHeight="1" x14ac:dyDescent="0.25">
      <c r="F40" s="51" t="str">
        <f>BDContratos!B43</f>
        <v>ARRENDAJO (E&amp;P)</v>
      </c>
      <c r="H40" s="51" t="s">
        <v>5289</v>
      </c>
      <c r="I40"/>
      <c r="J40" s="57"/>
      <c r="L40"/>
      <c r="M40"/>
      <c r="N40" s="14" t="s">
        <v>98</v>
      </c>
      <c r="P40"/>
      <c r="Z40" s="5" t="s">
        <v>141</v>
      </c>
      <c r="AA40" s="18" t="s">
        <v>242</v>
      </c>
    </row>
    <row r="41" spans="6:27" s="5" customFormat="1" ht="38.1" customHeight="1" x14ac:dyDescent="0.25">
      <c r="F41" s="51" t="str">
        <f>BDContratos!B44</f>
        <v>AYOMBE (CE)</v>
      </c>
      <c r="H41" s="52" t="s">
        <v>5380</v>
      </c>
      <c r="I41"/>
      <c r="J41" s="58"/>
      <c r="L41"/>
      <c r="M41"/>
      <c r="N41" s="14" t="s">
        <v>5735</v>
      </c>
      <c r="P41"/>
      <c r="Z41" s="5" t="s">
        <v>141</v>
      </c>
      <c r="AA41" s="18" t="s">
        <v>243</v>
      </c>
    </row>
    <row r="42" spans="6:27" s="5" customFormat="1" ht="38.1" customHeight="1" thickBot="1" x14ac:dyDescent="0.3">
      <c r="F42" s="51" t="str">
        <f>BDContratos!B45</f>
        <v>AZAR (E&amp;P)</v>
      </c>
      <c r="H42" s="51" t="s">
        <v>1139</v>
      </c>
      <c r="I42"/>
      <c r="J42" s="57"/>
      <c r="L42"/>
      <c r="M42"/>
      <c r="N42" s="15" t="s">
        <v>99</v>
      </c>
      <c r="P42"/>
      <c r="Z42" s="5" t="s">
        <v>141</v>
      </c>
      <c r="AA42" s="18" t="s">
        <v>244</v>
      </c>
    </row>
    <row r="43" spans="6:27" s="5" customFormat="1" ht="38.1" customHeight="1" x14ac:dyDescent="0.25">
      <c r="F43" s="51" t="str">
        <f>BDContratos!B46</f>
        <v>BADEA (E&amp;P)</v>
      </c>
      <c r="H43" s="52" t="s">
        <v>5350</v>
      </c>
      <c r="I43"/>
      <c r="J43" s="58"/>
      <c r="L43"/>
      <c r="M43"/>
      <c r="P43"/>
      <c r="Z43" s="5" t="s">
        <v>141</v>
      </c>
      <c r="AA43" s="18" t="s">
        <v>245</v>
      </c>
    </row>
    <row r="44" spans="6:27" ht="38.1" customHeight="1" x14ac:dyDescent="0.25">
      <c r="F44" s="72" t="str">
        <f>BDContratos!B47</f>
        <v>BALAY (E&amp;P)</v>
      </c>
      <c r="H44" s="52" t="s">
        <v>5504</v>
      </c>
      <c r="J44" s="58"/>
      <c r="K44" s="5"/>
      <c r="Z44" s="7" t="s">
        <v>141</v>
      </c>
      <c r="AA44" s="18" t="s">
        <v>246</v>
      </c>
    </row>
    <row r="45" spans="6:27" ht="38.1" customHeight="1" x14ac:dyDescent="0.25">
      <c r="F45" s="72" t="str">
        <f>BDContratos!B48</f>
        <v>BAMBU COLORADO (E&amp;P)</v>
      </c>
      <c r="H45" s="52" t="s">
        <v>5639</v>
      </c>
      <c r="J45" s="58"/>
      <c r="K45" s="5"/>
      <c r="Z45" s="7" t="s">
        <v>141</v>
      </c>
      <c r="AA45" s="18" t="s">
        <v>247</v>
      </c>
    </row>
    <row r="46" spans="6:27" ht="38.1" customHeight="1" x14ac:dyDescent="0.25">
      <c r="F46" s="72" t="str">
        <f>BDContratos!B49</f>
        <v>BAMBUCO (E&amp;P)</v>
      </c>
      <c r="H46" s="52" t="s">
        <v>5320</v>
      </c>
      <c r="J46" s="58"/>
      <c r="K46" s="5"/>
      <c r="Z46" s="7" t="s">
        <v>141</v>
      </c>
      <c r="AA46" s="18" t="s">
        <v>234</v>
      </c>
    </row>
    <row r="47" spans="6:27" ht="38.1" customHeight="1" x14ac:dyDescent="0.25">
      <c r="F47" s="72" t="str">
        <f>BDContratos!B50</f>
        <v>BARBOSA (E&amp;P)</v>
      </c>
      <c r="H47" s="52" t="s">
        <v>5404</v>
      </c>
      <c r="J47" s="58"/>
      <c r="K47" s="5"/>
      <c r="Z47" s="7" t="s">
        <v>141</v>
      </c>
      <c r="AA47" s="18" t="s">
        <v>248</v>
      </c>
    </row>
    <row r="48" spans="6:27" ht="38.1" customHeight="1" x14ac:dyDescent="0.25">
      <c r="F48" s="72" t="str">
        <f>BDContratos!B51</f>
        <v>BARRANCA-LEBRIJA (CE)</v>
      </c>
      <c r="H48" s="51" t="s">
        <v>5561</v>
      </c>
      <c r="J48" s="57"/>
      <c r="K48" s="5"/>
      <c r="Z48" s="7" t="s">
        <v>141</v>
      </c>
      <c r="AA48" s="18" t="s">
        <v>249</v>
      </c>
    </row>
    <row r="49" spans="6:27" ht="38.1" customHeight="1" x14ac:dyDescent="0.25">
      <c r="F49" s="72" t="str">
        <f>BDContratos!B52</f>
        <v>BERILO (TEA)</v>
      </c>
      <c r="H49" s="52" t="s">
        <v>5394</v>
      </c>
      <c r="J49" s="58"/>
      <c r="K49" s="5"/>
      <c r="Z49" s="7" t="s">
        <v>141</v>
      </c>
      <c r="AA49" s="18" t="s">
        <v>250</v>
      </c>
    </row>
    <row r="50" spans="6:27" ht="38.1" customHeight="1" x14ac:dyDescent="0.25">
      <c r="F50" s="72" t="str">
        <f>BDContratos!B53</f>
        <v>BERRIO (E&amp;P)</v>
      </c>
      <c r="H50" s="52" t="s">
        <v>5405</v>
      </c>
      <c r="J50" s="58"/>
      <c r="K50" s="5"/>
      <c r="Z50" s="7" t="s">
        <v>141</v>
      </c>
      <c r="AA50" s="18" t="s">
        <v>251</v>
      </c>
    </row>
    <row r="51" spans="6:27" ht="38.1" customHeight="1" x14ac:dyDescent="0.25">
      <c r="F51" s="72" t="str">
        <f>BDContratos!B54</f>
        <v>BERRIO (TEA)</v>
      </c>
      <c r="H51" s="51" t="s">
        <v>5290</v>
      </c>
      <c r="J51" s="57"/>
      <c r="K51" s="5"/>
      <c r="Z51" s="7" t="s">
        <v>141</v>
      </c>
      <c r="AA51" s="18" t="s">
        <v>252</v>
      </c>
    </row>
    <row r="52" spans="6:27" ht="38.1" customHeight="1" x14ac:dyDescent="0.25">
      <c r="F52" s="72" t="str">
        <f>BDContratos!B55</f>
        <v>BITUIMA (Convenio E&amp;E)</v>
      </c>
      <c r="H52" s="52" t="s">
        <v>5292</v>
      </c>
      <c r="J52" s="58"/>
      <c r="K52" s="5"/>
      <c r="Z52" s="7" t="s">
        <v>141</v>
      </c>
      <c r="AA52" s="18" t="s">
        <v>253</v>
      </c>
    </row>
    <row r="53" spans="6:27" ht="38.1" customHeight="1" x14ac:dyDescent="0.25">
      <c r="F53" s="72" t="str">
        <f>BDContratos!B56</f>
        <v>BOCACHICO (ASOC)</v>
      </c>
      <c r="H53" s="52" t="s">
        <v>5656</v>
      </c>
      <c r="J53" s="58"/>
      <c r="K53" s="5"/>
      <c r="Z53" s="7" t="s">
        <v>141</v>
      </c>
      <c r="AA53" s="18" t="s">
        <v>254</v>
      </c>
    </row>
    <row r="54" spans="6:27" ht="38.1" customHeight="1" x14ac:dyDescent="0.25">
      <c r="F54" s="72" t="str">
        <f>BDContratos!B57</f>
        <v>BOGOTA (TEA)</v>
      </c>
      <c r="H54" s="52" t="s">
        <v>5598</v>
      </c>
      <c r="J54" s="58"/>
      <c r="K54" s="5"/>
      <c r="Z54" s="7" t="s">
        <v>141</v>
      </c>
      <c r="AA54" s="18" t="s">
        <v>255</v>
      </c>
    </row>
    <row r="55" spans="6:27" ht="38.1" customHeight="1" x14ac:dyDescent="0.25">
      <c r="F55" s="72" t="str">
        <f>BDContratos!B58</f>
        <v>BOLIVAR (ASOC)</v>
      </c>
      <c r="H55" s="52" t="s">
        <v>5293</v>
      </c>
      <c r="J55" s="58"/>
      <c r="K55" s="5"/>
      <c r="Z55" s="7" t="s">
        <v>141</v>
      </c>
      <c r="AA55" s="18" t="s">
        <v>207</v>
      </c>
    </row>
    <row r="56" spans="6:27" ht="38.1" customHeight="1" x14ac:dyDescent="0.25">
      <c r="F56" s="72" t="str">
        <f>BDContratos!B59</f>
        <v>BOQUERÓN (ASOC)</v>
      </c>
      <c r="H56" s="52" t="s">
        <v>5361</v>
      </c>
      <c r="J56" s="58"/>
      <c r="K56" s="5"/>
      <c r="Z56" s="7" t="s">
        <v>141</v>
      </c>
      <c r="AA56" s="18" t="s">
        <v>304</v>
      </c>
    </row>
    <row r="57" spans="6:27" ht="38.1" customHeight="1" x14ac:dyDescent="0.25">
      <c r="F57" s="72" t="str">
        <f>BDContratos!B60</f>
        <v>BORANDA (Convenio E&amp;E)</v>
      </c>
      <c r="H57" s="52" t="s">
        <v>5354</v>
      </c>
      <c r="J57" s="58"/>
      <c r="K57" s="5"/>
      <c r="Z57" s="7" t="s">
        <v>141</v>
      </c>
      <c r="AA57" s="18" t="s">
        <v>256</v>
      </c>
    </row>
    <row r="58" spans="6:27" ht="38.1" customHeight="1" x14ac:dyDescent="0.25">
      <c r="F58" s="72" t="str">
        <f>BDContratos!B61</f>
        <v>BOROJO (TEA)</v>
      </c>
      <c r="H58" s="52" t="s">
        <v>5664</v>
      </c>
      <c r="J58" s="58"/>
      <c r="K58" s="5"/>
      <c r="Z58" s="7" t="s">
        <v>141</v>
      </c>
      <c r="AA58" s="18" t="s">
        <v>257</v>
      </c>
    </row>
    <row r="59" spans="6:27" ht="38.1" customHeight="1" x14ac:dyDescent="0.25">
      <c r="F59" s="72" t="str">
        <f>BDContratos!B62</f>
        <v>BOROJO NORTH (E&amp;P)</v>
      </c>
      <c r="H59" s="52" t="s">
        <v>5613</v>
      </c>
      <c r="J59" s="58"/>
      <c r="K59" s="5"/>
      <c r="Z59" s="7" t="s">
        <v>141</v>
      </c>
      <c r="AA59" s="18" t="s">
        <v>258</v>
      </c>
    </row>
    <row r="60" spans="6:27" ht="38.1" customHeight="1" x14ac:dyDescent="0.25">
      <c r="F60" s="72" t="str">
        <f>BDContratos!B63</f>
        <v>BOROJO SOUTH (E&amp;P)</v>
      </c>
      <c r="H60" s="52" t="s">
        <v>5673</v>
      </c>
      <c r="J60" s="58"/>
      <c r="K60" s="5"/>
      <c r="Z60" s="7" t="s">
        <v>141</v>
      </c>
      <c r="AA60" s="18" t="s">
        <v>205</v>
      </c>
    </row>
    <row r="61" spans="6:27" ht="38.1" customHeight="1" x14ac:dyDescent="0.25">
      <c r="F61" s="72" t="str">
        <f>BDContratos!B64</f>
        <v>BOSQUES (E&amp;P)</v>
      </c>
      <c r="H61" s="52" t="s">
        <v>5325</v>
      </c>
      <c r="J61" s="58"/>
      <c r="K61" s="5"/>
      <c r="Z61" s="7" t="s">
        <v>141</v>
      </c>
      <c r="AA61" s="18" t="s">
        <v>259</v>
      </c>
    </row>
    <row r="62" spans="6:27" ht="38.1" customHeight="1" x14ac:dyDescent="0.25">
      <c r="F62" s="72" t="str">
        <f>BDContratos!B65</f>
        <v>BUENAVISTA (E&amp;E)</v>
      </c>
      <c r="H62" s="52" t="s">
        <v>144</v>
      </c>
      <c r="J62" s="58"/>
      <c r="K62" s="5"/>
      <c r="Z62" s="7" t="s">
        <v>141</v>
      </c>
      <c r="AA62" s="18" t="s">
        <v>260</v>
      </c>
    </row>
    <row r="63" spans="6:27" ht="38.1" customHeight="1" x14ac:dyDescent="0.25">
      <c r="F63" s="72" t="str">
        <f>BDContratos!B66</f>
        <v>BUGANVILES (ASOC)</v>
      </c>
      <c r="H63" s="52" t="s">
        <v>5522</v>
      </c>
      <c r="J63" s="58"/>
      <c r="K63" s="5"/>
      <c r="Z63" s="7" t="s">
        <v>141</v>
      </c>
      <c r="AA63" s="18" t="s">
        <v>261</v>
      </c>
    </row>
    <row r="64" spans="6:27" ht="38.1" customHeight="1" x14ac:dyDescent="0.25">
      <c r="F64" s="72" t="str">
        <f>BDContratos!B67</f>
        <v>CABIONA (E&amp;E)</v>
      </c>
      <c r="H64" s="52" t="s">
        <v>5675</v>
      </c>
      <c r="J64" s="58"/>
      <c r="K64" s="5"/>
      <c r="Z64" s="7" t="s">
        <v>141</v>
      </c>
      <c r="AA64" s="18" t="s">
        <v>204</v>
      </c>
    </row>
    <row r="65" spans="6:27" ht="38.1" customHeight="1" x14ac:dyDescent="0.25">
      <c r="F65" s="72" t="str">
        <f>BDContratos!B68</f>
        <v>CABRESTERO (E&amp;P)</v>
      </c>
      <c r="H65" s="52" t="s">
        <v>5516</v>
      </c>
      <c r="J65" s="58"/>
      <c r="K65" s="5"/>
      <c r="Z65" s="7" t="s">
        <v>141</v>
      </c>
      <c r="AA65" s="18" t="s">
        <v>262</v>
      </c>
    </row>
    <row r="66" spans="6:27" ht="38.1" customHeight="1" x14ac:dyDescent="0.25">
      <c r="F66" s="72" t="str">
        <f>BDContratos!B69</f>
        <v>CACHAMA (TEA)</v>
      </c>
      <c r="H66" s="52" t="s">
        <v>5294</v>
      </c>
      <c r="J66" s="58"/>
      <c r="K66" s="5"/>
      <c r="Z66" s="7" t="s">
        <v>141</v>
      </c>
      <c r="AA66" s="18" t="s">
        <v>263</v>
      </c>
    </row>
    <row r="67" spans="6:27" ht="38.1" customHeight="1" x14ac:dyDescent="0.25">
      <c r="F67" s="72" t="str">
        <f>BDContratos!B70</f>
        <v>CACHICAMO (E&amp;P)</v>
      </c>
      <c r="H67" s="52" t="s">
        <v>5294</v>
      </c>
      <c r="J67" s="58"/>
      <c r="K67" s="5"/>
      <c r="Z67" s="7" t="s">
        <v>141</v>
      </c>
      <c r="AA67" s="18" t="s">
        <v>264</v>
      </c>
    </row>
    <row r="68" spans="6:27" ht="38.1" customHeight="1" x14ac:dyDescent="0.25">
      <c r="F68" s="72" t="str">
        <f>BDContratos!B71</f>
        <v>CAG 5 (TEA)</v>
      </c>
      <c r="H68" s="52" t="s">
        <v>5485</v>
      </c>
      <c r="J68" s="58"/>
      <c r="K68" s="5"/>
      <c r="Z68" s="7" t="s">
        <v>141</v>
      </c>
      <c r="AA68" s="18" t="s">
        <v>265</v>
      </c>
    </row>
    <row r="69" spans="6:27" ht="38.1" customHeight="1" x14ac:dyDescent="0.25">
      <c r="F69" s="72" t="str">
        <f>BDContratos!B72</f>
        <v>CAG 6 (E&amp;P)</v>
      </c>
      <c r="H69" s="52" t="s">
        <v>5543</v>
      </c>
      <c r="J69" s="58"/>
      <c r="K69" s="5"/>
      <c r="Z69" s="7" t="s">
        <v>141</v>
      </c>
      <c r="AA69" s="18" t="s">
        <v>266</v>
      </c>
    </row>
    <row r="70" spans="6:27" ht="38.1" customHeight="1" x14ac:dyDescent="0.25">
      <c r="F70" s="72" t="str">
        <f>BDContratos!B73</f>
        <v>CAGUAN (CE)</v>
      </c>
      <c r="H70" s="52" t="s">
        <v>5526</v>
      </c>
      <c r="J70" s="58"/>
      <c r="K70" s="5"/>
      <c r="Z70" s="7" t="s">
        <v>141</v>
      </c>
      <c r="AA70" s="18" t="s">
        <v>267</v>
      </c>
    </row>
    <row r="71" spans="6:27" ht="38.1" customHeight="1" x14ac:dyDescent="0.25">
      <c r="F71" s="72" t="str">
        <f>BDContratos!B74</f>
        <v>CAIMAN (TEA)</v>
      </c>
      <c r="H71" s="52" t="s">
        <v>5552</v>
      </c>
      <c r="J71" s="58"/>
      <c r="K71" s="5"/>
      <c r="Z71" s="7" t="s">
        <v>141</v>
      </c>
      <c r="AA71" s="18" t="s">
        <v>268</v>
      </c>
    </row>
    <row r="72" spans="6:27" ht="38.1" customHeight="1" x14ac:dyDescent="0.25">
      <c r="F72" s="72" t="str">
        <f>BDContratos!B75</f>
        <v>CAIMITO (CE)</v>
      </c>
      <c r="H72" s="52" t="s">
        <v>5529</v>
      </c>
      <c r="J72" s="58"/>
      <c r="K72" s="5"/>
      <c r="Z72" s="7" t="s">
        <v>141</v>
      </c>
      <c r="AA72" s="18" t="s">
        <v>203</v>
      </c>
    </row>
    <row r="73" spans="6:27" ht="38.1" customHeight="1" x14ac:dyDescent="0.25">
      <c r="F73" s="72" t="str">
        <f>BDContratos!B76</f>
        <v>CAMOA (CE)</v>
      </c>
      <c r="H73" s="52" t="s">
        <v>5295</v>
      </c>
      <c r="J73" s="58"/>
      <c r="K73" s="5"/>
      <c r="Z73" s="7" t="s">
        <v>141</v>
      </c>
      <c r="AA73" s="18" t="s">
        <v>269</v>
      </c>
    </row>
    <row r="74" spans="6:27" ht="38.1" customHeight="1" x14ac:dyDescent="0.25">
      <c r="F74" s="72" t="str">
        <f>BDContratos!B77</f>
        <v>CAMPO RICO (ASOC)</v>
      </c>
      <c r="H74" s="52" t="s">
        <v>5296</v>
      </c>
      <c r="J74" s="58"/>
      <c r="K74" s="5"/>
      <c r="Z74" s="7" t="s">
        <v>141</v>
      </c>
      <c r="AA74" s="18" t="s">
        <v>270</v>
      </c>
    </row>
    <row r="75" spans="6:27" ht="38.1" customHeight="1" x14ac:dyDescent="0.25">
      <c r="F75" s="72" t="str">
        <f>BDContratos!B78</f>
        <v>CAMPOS TELLO Y LA JAGUA (E&amp;E)</v>
      </c>
      <c r="H75" s="52" t="s">
        <v>5366</v>
      </c>
      <c r="J75" s="58"/>
      <c r="K75" s="5"/>
      <c r="Z75" s="7" t="s">
        <v>141</v>
      </c>
      <c r="AA75" s="18" t="s">
        <v>271</v>
      </c>
    </row>
    <row r="76" spans="6:27" ht="38.1" customHeight="1" x14ac:dyDescent="0.25">
      <c r="F76" s="72" t="str">
        <f>BDContratos!B79</f>
        <v>CANAGUARO (E&amp;P)</v>
      </c>
      <c r="H76" s="52" t="s">
        <v>5298</v>
      </c>
      <c r="J76" s="58"/>
      <c r="K76" s="5"/>
      <c r="Z76" s="7" t="s">
        <v>141</v>
      </c>
      <c r="AA76" s="18" t="s">
        <v>272</v>
      </c>
    </row>
    <row r="77" spans="6:27" ht="38.1" customHeight="1" x14ac:dyDescent="0.25">
      <c r="F77" s="72" t="str">
        <f>BDContratos!B80</f>
        <v>CANDILEJAS (TEA)</v>
      </c>
      <c r="H77" s="52" t="s">
        <v>1112</v>
      </c>
      <c r="J77" s="58"/>
      <c r="K77" s="5"/>
      <c r="Z77" s="7" t="s">
        <v>141</v>
      </c>
      <c r="AA77" s="18" t="s">
        <v>273</v>
      </c>
    </row>
    <row r="78" spans="6:27" ht="38.1" customHeight="1" x14ac:dyDescent="0.25">
      <c r="F78" s="72" t="str">
        <f>BDContratos!B81</f>
        <v>CAÑO LOS TOTUMOS (E&amp;P)</v>
      </c>
      <c r="H78" s="52" t="s">
        <v>5695</v>
      </c>
      <c r="J78" s="58"/>
      <c r="K78" s="5"/>
      <c r="Z78" s="7" t="s">
        <v>141</v>
      </c>
      <c r="AA78" s="18" t="s">
        <v>274</v>
      </c>
    </row>
    <row r="79" spans="6:27" ht="38.1" customHeight="1" x14ac:dyDescent="0.25">
      <c r="F79" s="72" t="str">
        <f>BDContratos!B82</f>
        <v>CAÑO SUR (E&amp;E)</v>
      </c>
      <c r="H79" s="52" t="s">
        <v>5450</v>
      </c>
      <c r="J79" s="58"/>
      <c r="K79" s="5"/>
      <c r="Z79" s="7" t="s">
        <v>141</v>
      </c>
      <c r="AA79" s="18" t="s">
        <v>275</v>
      </c>
    </row>
    <row r="80" spans="6:27" ht="38.1" customHeight="1" x14ac:dyDescent="0.25">
      <c r="F80" s="72" t="str">
        <f>BDContratos!B83</f>
        <v>CAPACHOS (CE)</v>
      </c>
      <c r="H80" s="52" t="s">
        <v>5299</v>
      </c>
      <c r="J80" s="58"/>
      <c r="K80" s="5"/>
      <c r="Z80" s="7" t="s">
        <v>141</v>
      </c>
      <c r="AA80" s="18" t="s">
        <v>276</v>
      </c>
    </row>
    <row r="81" spans="6:27" ht="38.1" customHeight="1" x14ac:dyDescent="0.25">
      <c r="F81" s="72" t="str">
        <f>BDContratos!B84</f>
        <v>CAPORAL (E&amp;P)</v>
      </c>
      <c r="H81" s="52" t="s">
        <v>5575</v>
      </c>
      <c r="J81" s="58"/>
      <c r="K81" s="5"/>
      <c r="Z81" s="7" t="s">
        <v>141</v>
      </c>
      <c r="AA81" s="18" t="s">
        <v>215</v>
      </c>
    </row>
    <row r="82" spans="6:27" ht="38.1" customHeight="1" x14ac:dyDescent="0.25">
      <c r="F82" s="72" t="str">
        <f>BDContratos!B85</f>
        <v>CARACARA (ASOC)</v>
      </c>
      <c r="H82" s="51" t="s">
        <v>5557</v>
      </c>
      <c r="J82" s="57"/>
      <c r="K82" s="5"/>
      <c r="Z82" s="7" t="s">
        <v>141</v>
      </c>
      <c r="AA82" s="18" t="s">
        <v>277</v>
      </c>
    </row>
    <row r="83" spans="6:27" ht="38.1" customHeight="1" x14ac:dyDescent="0.25">
      <c r="F83" s="72" t="str">
        <f>BDContratos!B86</f>
        <v>CARACOLI (E&amp;P)</v>
      </c>
      <c r="H83" s="52" t="s">
        <v>5300</v>
      </c>
      <c r="J83" s="58"/>
      <c r="K83" s="5"/>
      <c r="Z83" s="7" t="s">
        <v>141</v>
      </c>
      <c r="AA83" s="18" t="s">
        <v>278</v>
      </c>
    </row>
    <row r="84" spans="6:27" ht="38.1" customHeight="1" x14ac:dyDescent="0.25">
      <c r="F84" s="72" t="str">
        <f>BDContratos!B87</f>
        <v>CARARE LAS MONAS (ASOC)</v>
      </c>
      <c r="H84" s="52" t="s">
        <v>5624</v>
      </c>
      <c r="J84" s="58"/>
      <c r="K84" s="5"/>
      <c r="Z84" s="7" t="s">
        <v>141</v>
      </c>
      <c r="AA84" s="18" t="s">
        <v>279</v>
      </c>
    </row>
    <row r="85" spans="6:27" ht="38.1" customHeight="1" x14ac:dyDescent="0.25">
      <c r="F85" s="72" t="str">
        <f>BDContratos!B88</f>
        <v>CARBONERA (E&amp;P)</v>
      </c>
      <c r="H85" s="52" t="s">
        <v>5322</v>
      </c>
      <c r="J85" s="58"/>
      <c r="K85" s="5"/>
      <c r="Z85" s="7" t="s">
        <v>141</v>
      </c>
      <c r="AA85" s="18" t="s">
        <v>160</v>
      </c>
    </row>
    <row r="86" spans="6:27" ht="38.1" customHeight="1" x14ac:dyDescent="0.25">
      <c r="F86" s="72" t="str">
        <f>BDContratos!B89</f>
        <v>CARDON (E&amp;P)</v>
      </c>
      <c r="H86" s="52" t="s">
        <v>5643</v>
      </c>
      <c r="J86" s="58"/>
      <c r="K86" s="5"/>
      <c r="Z86" s="7" t="s">
        <v>141</v>
      </c>
      <c r="AA86" s="18" t="s">
        <v>281</v>
      </c>
    </row>
    <row r="87" spans="6:27" ht="38.1" customHeight="1" x14ac:dyDescent="0.25">
      <c r="F87" s="72" t="str">
        <f>BDContratos!B90</f>
        <v>CARIOCA (TEA)</v>
      </c>
      <c r="H87" s="52" t="s">
        <v>5406</v>
      </c>
      <c r="J87" s="58"/>
      <c r="K87" s="5"/>
      <c r="Z87" s="7" t="s">
        <v>141</v>
      </c>
      <c r="AA87" s="18" t="s">
        <v>280</v>
      </c>
    </row>
    <row r="88" spans="6:27" ht="38.1" customHeight="1" x14ac:dyDescent="0.25">
      <c r="F88" s="72" t="str">
        <f>BDContratos!B91</f>
        <v>CASANARE (ASOC)</v>
      </c>
      <c r="H88" s="52" t="s">
        <v>5381</v>
      </c>
      <c r="J88" s="58"/>
      <c r="K88" s="5"/>
      <c r="Z88" s="7" t="s">
        <v>141</v>
      </c>
      <c r="AA88" s="18" t="s">
        <v>282</v>
      </c>
    </row>
    <row r="89" spans="6:27" ht="38.1" customHeight="1" x14ac:dyDescent="0.25">
      <c r="F89" s="72" t="str">
        <f>BDContratos!B92</f>
        <v>CASANARE ESTE (E&amp;E)</v>
      </c>
      <c r="H89" s="52" t="s">
        <v>5382</v>
      </c>
      <c r="J89" s="58"/>
      <c r="K89" s="5"/>
      <c r="Z89" s="7" t="s">
        <v>141</v>
      </c>
      <c r="AA89" s="18" t="s">
        <v>283</v>
      </c>
    </row>
    <row r="90" spans="6:27" ht="38.1" customHeight="1" x14ac:dyDescent="0.25">
      <c r="F90" s="72" t="str">
        <f>BDContratos!B93</f>
        <v>CASCABEL (E&amp;P)</v>
      </c>
      <c r="H90" s="52" t="s">
        <v>5617</v>
      </c>
      <c r="J90" s="58"/>
      <c r="K90" s="5"/>
      <c r="Z90" s="7" t="s">
        <v>141</v>
      </c>
      <c r="AA90" s="18" t="s">
        <v>284</v>
      </c>
    </row>
    <row r="91" spans="6:27" ht="38.1" customHeight="1" x14ac:dyDescent="0.25">
      <c r="F91" s="72" t="str">
        <f>BDContratos!B94</f>
        <v>CASIMENA (E&amp;P)</v>
      </c>
      <c r="H91" s="52" t="s">
        <v>5618</v>
      </c>
      <c r="J91" s="58"/>
      <c r="K91" s="5"/>
      <c r="Z91" s="7" t="s">
        <v>141</v>
      </c>
      <c r="AA91" s="18" t="s">
        <v>285</v>
      </c>
    </row>
    <row r="92" spans="6:27" ht="38.1" customHeight="1" x14ac:dyDescent="0.25">
      <c r="F92" s="72" t="str">
        <f>BDContratos!B95</f>
        <v>CASTOR (E&amp;P)</v>
      </c>
      <c r="H92" s="52" t="s">
        <v>5599</v>
      </c>
      <c r="J92" s="58"/>
      <c r="K92" s="5"/>
      <c r="Z92" s="7" t="s">
        <v>141</v>
      </c>
      <c r="AA92" s="18" t="s">
        <v>286</v>
      </c>
    </row>
    <row r="93" spans="6:27" ht="38.1" customHeight="1" x14ac:dyDescent="0.25">
      <c r="F93" s="72" t="str">
        <f>BDContratos!B96</f>
        <v>CAT 3 (E&amp;P)</v>
      </c>
      <c r="H93" s="52" t="s">
        <v>5600</v>
      </c>
      <c r="J93" s="58"/>
      <c r="K93" s="5"/>
      <c r="Z93" s="7" t="s">
        <v>141</v>
      </c>
      <c r="AA93" s="18" t="s">
        <v>287</v>
      </c>
    </row>
    <row r="94" spans="6:27" ht="38.1" customHeight="1" x14ac:dyDescent="0.25">
      <c r="F94" s="72" t="str">
        <f>BDContratos!B97</f>
        <v>CATGUAS (E&amp;P)</v>
      </c>
      <c r="H94" s="52" t="s">
        <v>5601</v>
      </c>
      <c r="J94" s="58"/>
      <c r="K94" s="5"/>
      <c r="Z94" s="7" t="s">
        <v>141</v>
      </c>
      <c r="AA94" s="18" t="s">
        <v>288</v>
      </c>
    </row>
    <row r="95" spans="6:27" ht="38.1" customHeight="1" x14ac:dyDescent="0.25">
      <c r="F95" s="72" t="str">
        <f>BDContratos!B98</f>
        <v>CAUCA 6 (TEA)</v>
      </c>
      <c r="H95" s="52" t="s">
        <v>5629</v>
      </c>
      <c r="J95" s="58"/>
      <c r="K95" s="5"/>
      <c r="Z95" s="7" t="s">
        <v>141</v>
      </c>
      <c r="AA95" s="18" t="s">
        <v>289</v>
      </c>
    </row>
    <row r="96" spans="6:27" ht="38.1" customHeight="1" x14ac:dyDescent="0.25">
      <c r="F96" s="72" t="str">
        <f>BDContratos!B99</f>
        <v>CAUCA 7 (TEA)</v>
      </c>
      <c r="H96" s="52" t="s">
        <v>5706</v>
      </c>
      <c r="J96" s="58"/>
      <c r="K96" s="5"/>
      <c r="Z96" s="7" t="s">
        <v>141</v>
      </c>
      <c r="AA96" s="18" t="s">
        <v>290</v>
      </c>
    </row>
    <row r="97" spans="6:27" ht="38.1" customHeight="1" x14ac:dyDescent="0.25">
      <c r="F97" s="72" t="str">
        <f>BDContratos!B100</f>
        <v>CEBUCAN (E&amp;P)</v>
      </c>
      <c r="H97" s="52" t="s">
        <v>5301</v>
      </c>
      <c r="J97" s="58"/>
      <c r="K97" s="5"/>
      <c r="Z97" s="7" t="s">
        <v>141</v>
      </c>
      <c r="AA97" s="18" t="s">
        <v>291</v>
      </c>
    </row>
    <row r="98" spans="6:27" ht="38.1" customHeight="1" x14ac:dyDescent="0.25">
      <c r="F98" s="72" t="str">
        <f>BDContratos!B101</f>
        <v>CEDRELA (E&amp;P)</v>
      </c>
      <c r="H98" s="52" t="s">
        <v>5630</v>
      </c>
      <c r="J98" s="58"/>
      <c r="K98" s="5"/>
      <c r="Z98" s="7" t="s">
        <v>141</v>
      </c>
      <c r="AA98" s="18" t="s">
        <v>292</v>
      </c>
    </row>
    <row r="99" spans="6:27" ht="38.1" customHeight="1" x14ac:dyDescent="0.25">
      <c r="F99" s="72" t="str">
        <f>BDContratos!B102</f>
        <v>CEIBA (E&amp;P)</v>
      </c>
      <c r="H99" s="52" t="s">
        <v>5304</v>
      </c>
      <c r="J99" s="58"/>
      <c r="K99" s="5"/>
      <c r="Z99" s="7" t="s">
        <v>141</v>
      </c>
      <c r="AA99" s="18" t="s">
        <v>293</v>
      </c>
    </row>
    <row r="100" spans="6:27" ht="38.1" customHeight="1" x14ac:dyDescent="0.25">
      <c r="F100" s="72" t="str">
        <f>BDContratos!B103</f>
        <v>CERRERO (E&amp;P)</v>
      </c>
      <c r="H100" s="52" t="s">
        <v>5493</v>
      </c>
      <c r="J100" s="58"/>
      <c r="K100" s="5"/>
      <c r="Z100" s="7" t="s">
        <v>141</v>
      </c>
      <c r="AA100" s="18" t="s">
        <v>294</v>
      </c>
    </row>
    <row r="101" spans="6:27" ht="38.1" customHeight="1" x14ac:dyDescent="0.25">
      <c r="F101" s="72" t="str">
        <f>BDContratos!B104</f>
        <v>CERRITO (ASOC)</v>
      </c>
      <c r="H101" s="52" t="s">
        <v>5396</v>
      </c>
      <c r="J101" s="58"/>
      <c r="K101" s="5"/>
      <c r="Z101" s="7" t="s">
        <v>141</v>
      </c>
      <c r="AA101" s="18" t="s">
        <v>211</v>
      </c>
    </row>
    <row r="102" spans="6:27" ht="38.1" customHeight="1" x14ac:dyDescent="0.25">
      <c r="F102" s="72" t="str">
        <f>BDContratos!B105</f>
        <v>CHAZA (E&amp;E)</v>
      </c>
      <c r="H102" s="52" t="s">
        <v>5314</v>
      </c>
      <c r="J102" s="58"/>
      <c r="K102" s="5"/>
      <c r="Z102" s="7" t="s">
        <v>141</v>
      </c>
      <c r="AA102" s="18" t="s">
        <v>206</v>
      </c>
    </row>
    <row r="103" spans="6:27" ht="38.1" customHeight="1" x14ac:dyDescent="0.25">
      <c r="F103" s="72" t="str">
        <f>BDContratos!B106</f>
        <v>CHENCHE (CE)</v>
      </c>
      <c r="H103" s="52" t="s">
        <v>5582</v>
      </c>
      <c r="J103" s="58"/>
      <c r="K103" s="5"/>
      <c r="Z103" s="7" t="s">
        <v>141</v>
      </c>
      <c r="AA103" s="18" t="s">
        <v>295</v>
      </c>
    </row>
    <row r="104" spans="6:27" ht="38.1" customHeight="1" x14ac:dyDescent="0.25">
      <c r="F104" s="72" t="str">
        <f>BDContratos!B107</f>
        <v>CHICAGO (TEA)</v>
      </c>
      <c r="H104" s="52" t="s">
        <v>5583</v>
      </c>
      <c r="J104" s="58"/>
      <c r="K104" s="5"/>
      <c r="Z104" s="7" t="s">
        <v>141</v>
      </c>
      <c r="AA104" s="18" t="s">
        <v>296</v>
      </c>
    </row>
    <row r="105" spans="6:27" ht="38.1" customHeight="1" x14ac:dyDescent="0.25">
      <c r="F105" s="72" t="str">
        <f>BDContratos!B108</f>
        <v>CHICUACO (E&amp;P)</v>
      </c>
      <c r="H105" s="52" t="s">
        <v>5547</v>
      </c>
      <c r="J105" s="58"/>
      <c r="K105" s="5"/>
      <c r="Z105" s="7" t="s">
        <v>141</v>
      </c>
      <c r="AA105" s="18" t="s">
        <v>209</v>
      </c>
    </row>
    <row r="106" spans="6:27" ht="38.1" customHeight="1" x14ac:dyDescent="0.25">
      <c r="F106" s="72" t="str">
        <f>BDContratos!B109</f>
        <v>CHIGUIRO (TEA)</v>
      </c>
      <c r="H106" s="52" t="s">
        <v>5326</v>
      </c>
      <c r="J106" s="58"/>
      <c r="K106" s="5"/>
      <c r="Z106" s="7" t="s">
        <v>141</v>
      </c>
      <c r="AA106" s="18" t="s">
        <v>208</v>
      </c>
    </row>
    <row r="107" spans="6:27" ht="38.1" customHeight="1" x14ac:dyDescent="0.25">
      <c r="F107" s="72" t="str">
        <f>BDContratos!B110</f>
        <v>CHIGUIRO ESTE (E&amp;P)</v>
      </c>
      <c r="H107" s="52" t="s">
        <v>5362</v>
      </c>
      <c r="J107" s="58"/>
      <c r="K107" s="5"/>
      <c r="Z107" s="7" t="s">
        <v>141</v>
      </c>
      <c r="AA107" s="18" t="s">
        <v>297</v>
      </c>
    </row>
    <row r="108" spans="6:27" ht="38.1" customHeight="1" x14ac:dyDescent="0.25">
      <c r="F108" s="72" t="str">
        <f>BDContratos!B111</f>
        <v>CHIGUIRO OESTE (E&amp;P)</v>
      </c>
      <c r="H108" s="52" t="s">
        <v>5707</v>
      </c>
      <c r="J108" s="58"/>
      <c r="K108" s="5"/>
      <c r="Z108" s="7" t="s">
        <v>141</v>
      </c>
      <c r="AA108" s="18" t="s">
        <v>298</v>
      </c>
    </row>
    <row r="109" spans="6:27" ht="38.1" customHeight="1" x14ac:dyDescent="0.25">
      <c r="F109" s="72" t="str">
        <f>BDContratos!B112</f>
        <v>CHIMICHAGUA (CE)</v>
      </c>
      <c r="H109" s="52" t="s">
        <v>5451</v>
      </c>
      <c r="J109" s="58"/>
      <c r="K109" s="5"/>
      <c r="Z109" s="7" t="s">
        <v>141</v>
      </c>
      <c r="AA109" s="18" t="s">
        <v>214</v>
      </c>
    </row>
    <row r="110" spans="6:27" ht="38.1" customHeight="1" x14ac:dyDescent="0.25">
      <c r="F110" s="72" t="str">
        <f>BDContratos!B113</f>
        <v>CHIPALO (ASOC)</v>
      </c>
      <c r="H110" s="52" t="s">
        <v>5355</v>
      </c>
      <c r="J110" s="58"/>
      <c r="K110" s="5"/>
      <c r="Z110" s="7" t="s">
        <v>141</v>
      </c>
      <c r="AA110" s="18" t="s">
        <v>299</v>
      </c>
    </row>
    <row r="111" spans="6:27" ht="38.1" customHeight="1" x14ac:dyDescent="0.25">
      <c r="F111" s="72" t="str">
        <f>BDContratos!B114</f>
        <v>CHIPIRÓN (ASOC)</v>
      </c>
      <c r="H111" s="52" t="s">
        <v>5553</v>
      </c>
      <c r="J111" s="58"/>
      <c r="K111" s="5"/>
      <c r="Z111" s="7" t="s">
        <v>141</v>
      </c>
      <c r="AA111" s="18" t="s">
        <v>300</v>
      </c>
    </row>
    <row r="112" spans="6:27" ht="38.1" customHeight="1" x14ac:dyDescent="0.25">
      <c r="F112" s="72" t="str">
        <f>BDContratos!B115</f>
        <v>CHIQUINQUIRA (E&amp;P)</v>
      </c>
      <c r="H112" s="52" t="s">
        <v>5327</v>
      </c>
      <c r="J112" s="58"/>
      <c r="K112" s="5"/>
      <c r="Z112" s="7" t="s">
        <v>141</v>
      </c>
      <c r="AA112" s="18" t="s">
        <v>301</v>
      </c>
    </row>
    <row r="113" spans="6:27" ht="38.1" customHeight="1" x14ac:dyDescent="0.25">
      <c r="F113" s="72" t="str">
        <f>BDContratos!B116</f>
        <v>CHURUCO (Convenio E&amp;E)</v>
      </c>
      <c r="H113" s="52" t="s">
        <v>5563</v>
      </c>
      <c r="J113" s="58"/>
      <c r="K113" s="5"/>
      <c r="Z113" s="7" t="s">
        <v>141</v>
      </c>
      <c r="AA113" s="18" t="s">
        <v>302</v>
      </c>
    </row>
    <row r="114" spans="6:27" ht="38.1" customHeight="1" x14ac:dyDescent="0.25">
      <c r="F114" s="72" t="str">
        <f>BDContratos!B117</f>
        <v>CICUCO BOQUETE (CE)</v>
      </c>
      <c r="H114" s="52" t="s">
        <v>5498</v>
      </c>
      <c r="J114" s="58"/>
      <c r="K114" s="5"/>
      <c r="Z114" s="7" t="s">
        <v>141</v>
      </c>
      <c r="AA114" s="18" t="s">
        <v>212</v>
      </c>
    </row>
    <row r="115" spans="6:27" ht="38.1" customHeight="1" x14ac:dyDescent="0.25">
      <c r="F115" s="72" t="str">
        <f>BDContratos!B118</f>
        <v>CICUCO MOMPOSINA (CE)</v>
      </c>
      <c r="H115" s="52" t="s">
        <v>5307</v>
      </c>
      <c r="J115" s="58"/>
      <c r="K115" s="5"/>
      <c r="Z115" s="7" t="s">
        <v>141</v>
      </c>
      <c r="AA115" s="18" t="s">
        <v>213</v>
      </c>
    </row>
    <row r="116" spans="6:27" ht="38.1" customHeight="1" x14ac:dyDescent="0.25">
      <c r="F116" s="72" t="str">
        <f>BDContratos!B119</f>
        <v>CLARINERO (E&amp;P)</v>
      </c>
      <c r="H116" s="52" t="s">
        <v>5407</v>
      </c>
      <c r="J116" s="58"/>
      <c r="K116" s="5"/>
      <c r="Z116" s="7" t="s">
        <v>141</v>
      </c>
      <c r="AA116" s="18" t="s">
        <v>303</v>
      </c>
    </row>
    <row r="117" spans="6:27" ht="38.1" customHeight="1" x14ac:dyDescent="0.25">
      <c r="F117" s="72" t="str">
        <f>BDContratos!B120</f>
        <v>COATI (E&amp;E)</v>
      </c>
      <c r="H117" s="52" t="s">
        <v>5666</v>
      </c>
      <c r="J117" s="58"/>
      <c r="K117" s="5"/>
      <c r="Z117" s="7" t="s">
        <v>141</v>
      </c>
      <c r="AA117" s="18" t="s">
        <v>305</v>
      </c>
    </row>
    <row r="118" spans="6:27" ht="38.1" customHeight="1" x14ac:dyDescent="0.25">
      <c r="F118" s="72" t="str">
        <f>BDContratos!B121</f>
        <v>COCLI (E&amp;P)</v>
      </c>
      <c r="H118" s="52" t="s">
        <v>5674</v>
      </c>
      <c r="J118" s="58"/>
      <c r="K118" s="5"/>
      <c r="Z118" s="7" t="s">
        <v>141</v>
      </c>
      <c r="AA118" s="18" t="s">
        <v>202</v>
      </c>
    </row>
    <row r="119" spans="6:27" ht="38.1" customHeight="1" x14ac:dyDescent="0.25">
      <c r="F119" s="72" t="str">
        <f>BDContratos!B122</f>
        <v>COL 1 (TEA)</v>
      </c>
      <c r="H119" s="52" t="s">
        <v>5576</v>
      </c>
      <c r="J119" s="58"/>
      <c r="K119" s="5"/>
      <c r="Z119" s="7" t="s">
        <v>141</v>
      </c>
      <c r="AA119" s="18" t="s">
        <v>306</v>
      </c>
    </row>
    <row r="120" spans="6:27" ht="38.1" customHeight="1" x14ac:dyDescent="0.25">
      <c r="F120" s="72" t="str">
        <f>BDContratos!B123</f>
        <v>COL 2 (TEA)</v>
      </c>
      <c r="H120" s="52" t="s">
        <v>5308</v>
      </c>
      <c r="J120" s="58"/>
      <c r="K120" s="5"/>
      <c r="Z120" s="7" t="s">
        <v>141</v>
      </c>
      <c r="AA120" s="18" t="s">
        <v>307</v>
      </c>
    </row>
    <row r="121" spans="6:27" ht="38.1" customHeight="1" x14ac:dyDescent="0.25">
      <c r="F121" s="72" t="str">
        <f>BDContratos!B124</f>
        <v>COL 3 (E&amp;P)</v>
      </c>
      <c r="H121" s="52" t="s">
        <v>1055</v>
      </c>
      <c r="J121" s="58"/>
      <c r="K121" s="5"/>
      <c r="Z121" s="7" t="s">
        <v>141</v>
      </c>
      <c r="AA121" s="18" t="s">
        <v>200</v>
      </c>
    </row>
    <row r="122" spans="6:27" ht="38.1" customHeight="1" x14ac:dyDescent="0.25">
      <c r="F122" s="72" t="str">
        <f>BDContratos!B125</f>
        <v>COL 3 (TEA)</v>
      </c>
      <c r="H122" s="52" t="s">
        <v>5305</v>
      </c>
      <c r="J122" s="58"/>
      <c r="K122" s="5"/>
      <c r="Z122" s="7" t="s">
        <v>141</v>
      </c>
      <c r="AA122" s="18" t="s">
        <v>308</v>
      </c>
    </row>
    <row r="123" spans="6:27" ht="38.1" customHeight="1" x14ac:dyDescent="0.25">
      <c r="F123" s="72" t="str">
        <f>BDContratos!B126</f>
        <v>COL 4 (E&amp;P)</v>
      </c>
      <c r="H123" s="52" t="s">
        <v>5455</v>
      </c>
      <c r="J123" s="58"/>
      <c r="K123" s="5"/>
      <c r="Z123" s="7" t="s">
        <v>141</v>
      </c>
      <c r="AA123" s="18" t="s">
        <v>309</v>
      </c>
    </row>
    <row r="124" spans="6:27" ht="38.1" customHeight="1" x14ac:dyDescent="0.25">
      <c r="F124" s="72" t="str">
        <f>BDContratos!B127</f>
        <v>COL 4 (TEA)</v>
      </c>
      <c r="H124" s="52" t="s">
        <v>5316</v>
      </c>
      <c r="J124" s="58"/>
      <c r="K124" s="5"/>
      <c r="Z124" s="7" t="s">
        <v>141</v>
      </c>
      <c r="AA124" s="18" t="s">
        <v>310</v>
      </c>
    </row>
    <row r="125" spans="6:27" ht="38.1" customHeight="1" x14ac:dyDescent="0.25">
      <c r="F125" s="72" t="str">
        <f>BDContratos!B128</f>
        <v>COL 5 (E&amp;P)</v>
      </c>
      <c r="H125" s="52" t="s">
        <v>5520</v>
      </c>
      <c r="J125" s="58"/>
      <c r="K125" s="5"/>
      <c r="Z125" s="7" t="s">
        <v>141</v>
      </c>
      <c r="AA125" s="18" t="s">
        <v>311</v>
      </c>
    </row>
    <row r="126" spans="6:27" ht="38.1" customHeight="1" x14ac:dyDescent="0.25">
      <c r="F126" s="72" t="str">
        <f>BDContratos!B129</f>
        <v>COL 5 (TEA)</v>
      </c>
      <c r="H126" s="52" t="s">
        <v>5635</v>
      </c>
      <c r="J126" s="58"/>
      <c r="K126" s="5"/>
      <c r="Z126" s="7" t="s">
        <v>141</v>
      </c>
      <c r="AA126" s="18" t="s">
        <v>312</v>
      </c>
    </row>
    <row r="127" spans="6:27" ht="38.1" customHeight="1" x14ac:dyDescent="0.25">
      <c r="F127" s="72" t="str">
        <f>BDContratos!B130</f>
        <v>COL 6 (TEA)</v>
      </c>
      <c r="H127" s="52" t="s">
        <v>5636</v>
      </c>
      <c r="J127" s="58"/>
      <c r="K127" s="5"/>
      <c r="Z127" s="7" t="s">
        <v>141</v>
      </c>
      <c r="AA127" s="18" t="s">
        <v>313</v>
      </c>
    </row>
    <row r="128" spans="6:27" ht="38.1" customHeight="1" x14ac:dyDescent="0.25">
      <c r="F128" s="72" t="str">
        <f>BDContratos!B131</f>
        <v>COL 7 (TEA)</v>
      </c>
      <c r="H128" s="52" t="s">
        <v>5609</v>
      </c>
      <c r="J128" s="58"/>
      <c r="K128" s="5"/>
      <c r="Z128" s="7" t="s">
        <v>141</v>
      </c>
      <c r="AA128" s="18" t="s">
        <v>314</v>
      </c>
    </row>
    <row r="129" spans="6:27" ht="38.1" customHeight="1" x14ac:dyDescent="0.25">
      <c r="F129" s="72" t="str">
        <f>BDContratos!B132</f>
        <v>COLIBRI (E&amp;E)</v>
      </c>
      <c r="H129" s="52" t="s">
        <v>5610</v>
      </c>
      <c r="J129" s="58"/>
      <c r="K129" s="5"/>
      <c r="Z129" s="7" t="s">
        <v>141</v>
      </c>
      <c r="AA129" s="18" t="s">
        <v>315</v>
      </c>
    </row>
    <row r="130" spans="6:27" ht="38.1" customHeight="1" x14ac:dyDescent="0.25">
      <c r="F130" s="72" t="str">
        <f>BDContratos!B133</f>
        <v>COLONIA (E&amp;P)</v>
      </c>
      <c r="H130" s="52" t="s">
        <v>618</v>
      </c>
      <c r="J130" s="58"/>
      <c r="K130" s="5"/>
      <c r="Z130" s="7" t="s">
        <v>141</v>
      </c>
      <c r="AA130" s="18" t="s">
        <v>316</v>
      </c>
    </row>
    <row r="131" spans="6:27" ht="38.1" customHeight="1" x14ac:dyDescent="0.25">
      <c r="F131" s="72" t="str">
        <f>BDContratos!B134</f>
        <v>COMADRE NORTE (TEA)</v>
      </c>
      <c r="H131" s="52" t="s">
        <v>5614</v>
      </c>
      <c r="J131" s="58"/>
      <c r="K131" s="5"/>
      <c r="Z131" s="7" t="s">
        <v>141</v>
      </c>
      <c r="AA131" s="18" t="s">
        <v>317</v>
      </c>
    </row>
    <row r="132" spans="6:27" ht="38.1" customHeight="1" x14ac:dyDescent="0.25">
      <c r="F132" s="72" t="str">
        <f>BDContratos!B135</f>
        <v>COMUNEROS (TEA)</v>
      </c>
      <c r="H132" s="52" t="s">
        <v>5494</v>
      </c>
      <c r="J132" s="58"/>
      <c r="K132" s="5"/>
      <c r="Z132" s="7" t="s">
        <v>141</v>
      </c>
      <c r="AA132" s="18" t="s">
        <v>318</v>
      </c>
    </row>
    <row r="133" spans="6:27" ht="38.1" customHeight="1" x14ac:dyDescent="0.25">
      <c r="F133" s="72" t="str">
        <f>BDContratos!B136</f>
        <v>CÓNDOR (ASOC)</v>
      </c>
      <c r="H133" s="52" t="s">
        <v>5456</v>
      </c>
      <c r="J133" s="58"/>
      <c r="K133" s="5"/>
      <c r="Z133" s="7" t="s">
        <v>141</v>
      </c>
      <c r="AA133" s="18" t="s">
        <v>210</v>
      </c>
    </row>
    <row r="134" spans="6:27" ht="38.1" customHeight="1" x14ac:dyDescent="0.25">
      <c r="F134" s="72" t="str">
        <f>BDContratos!B137</f>
        <v>COR 11 (E&amp;P)</v>
      </c>
      <c r="H134" s="52" t="s">
        <v>5374</v>
      </c>
      <c r="J134" s="58"/>
      <c r="K134" s="5"/>
      <c r="Z134" s="7" t="s">
        <v>141</v>
      </c>
      <c r="AA134" s="18" t="s">
        <v>319</v>
      </c>
    </row>
    <row r="135" spans="6:27" ht="38.1" customHeight="1" x14ac:dyDescent="0.25">
      <c r="F135" s="72" t="str">
        <f>BDContratos!B138</f>
        <v>COR 12 (E&amp;P)</v>
      </c>
      <c r="H135" s="52" t="s">
        <v>5657</v>
      </c>
      <c r="J135" s="58"/>
      <c r="K135" s="5"/>
      <c r="Z135" s="7" t="s">
        <v>141</v>
      </c>
      <c r="AA135" s="18" t="s">
        <v>320</v>
      </c>
    </row>
    <row r="136" spans="6:27" ht="38.1" customHeight="1" x14ac:dyDescent="0.25">
      <c r="F136" s="72" t="str">
        <f>BDContratos!B139</f>
        <v>COR 14 (E&amp;P)</v>
      </c>
      <c r="H136" s="52" t="s">
        <v>5481</v>
      </c>
      <c r="J136" s="58"/>
      <c r="K136" s="5"/>
      <c r="Z136" s="7" t="s">
        <v>141</v>
      </c>
      <c r="AA136" s="18" t="s">
        <v>321</v>
      </c>
    </row>
    <row r="137" spans="6:27" ht="38.1" customHeight="1" x14ac:dyDescent="0.25">
      <c r="F137" s="72" t="str">
        <f>BDContratos!B140</f>
        <v>COR 15 (E&amp;P)</v>
      </c>
      <c r="H137" s="52" t="s">
        <v>5616</v>
      </c>
      <c r="J137" s="58"/>
      <c r="K137" s="5"/>
      <c r="Z137" s="7" t="s">
        <v>141</v>
      </c>
      <c r="AA137" s="18" t="s">
        <v>322</v>
      </c>
    </row>
    <row r="138" spans="6:27" ht="38.1" customHeight="1" x14ac:dyDescent="0.25">
      <c r="F138" s="72" t="str">
        <f>BDContratos!B141</f>
        <v>COR 15 (TEA)</v>
      </c>
      <c r="H138" s="52" t="s">
        <v>5321</v>
      </c>
      <c r="J138" s="58"/>
      <c r="K138" s="5"/>
      <c r="Z138" s="7" t="s">
        <v>141</v>
      </c>
      <c r="AA138" s="18" t="s">
        <v>323</v>
      </c>
    </row>
    <row r="139" spans="6:27" ht="38.1" customHeight="1" x14ac:dyDescent="0.25">
      <c r="F139" s="72" t="str">
        <f>BDContratos!B142</f>
        <v>COR 23 (E&amp;P)</v>
      </c>
      <c r="H139" s="52" t="s">
        <v>5569</v>
      </c>
      <c r="J139" s="58"/>
      <c r="K139" s="5"/>
      <c r="Z139" s="7" t="s">
        <v>142</v>
      </c>
      <c r="AA139" s="18" t="s">
        <v>142</v>
      </c>
    </row>
    <row r="140" spans="6:27" ht="38.1" customHeight="1" x14ac:dyDescent="0.25">
      <c r="F140" s="72" t="str">
        <f>BDContratos!B143</f>
        <v>COR 24 (TEA)</v>
      </c>
      <c r="H140" s="52" t="s">
        <v>5545</v>
      </c>
      <c r="J140" s="58"/>
      <c r="K140" s="5"/>
      <c r="Z140" s="7" t="s">
        <v>142</v>
      </c>
      <c r="AA140" s="18" t="s">
        <v>324</v>
      </c>
    </row>
    <row r="141" spans="6:27" ht="38.1" customHeight="1" x14ac:dyDescent="0.25">
      <c r="F141" s="72" t="str">
        <f>BDContratos!B144</f>
        <v>COR 33 (E&amp;P)</v>
      </c>
      <c r="H141" s="52" t="s">
        <v>5328</v>
      </c>
      <c r="J141" s="58"/>
      <c r="K141" s="5"/>
      <c r="Z141" s="7" t="s">
        <v>142</v>
      </c>
      <c r="AA141" s="18" t="s">
        <v>325</v>
      </c>
    </row>
    <row r="142" spans="6:27" ht="38.1" customHeight="1" x14ac:dyDescent="0.25">
      <c r="F142" s="72" t="str">
        <f>BDContratos!B145</f>
        <v>COR 39 (E&amp;P)</v>
      </c>
      <c r="H142" s="52" t="s">
        <v>924</v>
      </c>
      <c r="J142" s="58"/>
      <c r="K142" s="5"/>
      <c r="Z142" s="7" t="s">
        <v>142</v>
      </c>
      <c r="AA142" s="18" t="s">
        <v>326</v>
      </c>
    </row>
    <row r="143" spans="6:27" ht="38.1" customHeight="1" x14ac:dyDescent="0.25">
      <c r="F143" s="72" t="str">
        <f>BDContratos!B146</f>
        <v>COR 4 (E&amp;P)</v>
      </c>
      <c r="H143" s="52" t="s">
        <v>5677</v>
      </c>
      <c r="J143" s="58"/>
      <c r="K143" s="5"/>
      <c r="Z143" s="7" t="s">
        <v>142</v>
      </c>
      <c r="AA143" s="18" t="s">
        <v>327</v>
      </c>
    </row>
    <row r="144" spans="6:27" ht="38.1" customHeight="1" x14ac:dyDescent="0.25">
      <c r="F144" s="72" t="str">
        <f>BDContratos!B147</f>
        <v>COR 46 (TEA)</v>
      </c>
      <c r="H144" s="52" t="s">
        <v>5428</v>
      </c>
      <c r="J144" s="58"/>
      <c r="K144" s="5"/>
      <c r="Z144" s="7" t="s">
        <v>142</v>
      </c>
      <c r="AA144" s="18" t="s">
        <v>328</v>
      </c>
    </row>
    <row r="145" spans="6:27" ht="38.1" customHeight="1" x14ac:dyDescent="0.25">
      <c r="F145" s="72" t="str">
        <f>BDContratos!B148</f>
        <v>COR 6 (E&amp;P)</v>
      </c>
      <c r="H145" s="52" t="s">
        <v>5363</v>
      </c>
      <c r="J145" s="58"/>
      <c r="K145" s="5"/>
      <c r="Z145" s="7" t="s">
        <v>142</v>
      </c>
      <c r="AA145" s="18" t="s">
        <v>329</v>
      </c>
    </row>
    <row r="146" spans="6:27" ht="38.1" customHeight="1" x14ac:dyDescent="0.25">
      <c r="F146" s="72" t="str">
        <f>BDContratos!B149</f>
        <v>COR 62 (E&amp;P)</v>
      </c>
      <c r="H146" s="52" t="s">
        <v>5408</v>
      </c>
      <c r="J146" s="58"/>
      <c r="K146" s="5"/>
      <c r="Z146" s="7" t="s">
        <v>330</v>
      </c>
      <c r="AA146" s="18" t="s">
        <v>332</v>
      </c>
    </row>
    <row r="147" spans="6:27" ht="38.1" customHeight="1" x14ac:dyDescent="0.25">
      <c r="F147" s="72" t="str">
        <f>BDContratos!B150</f>
        <v>CORALES (TEA)</v>
      </c>
      <c r="H147" s="52" t="s">
        <v>5594</v>
      </c>
      <c r="J147" s="58"/>
      <c r="K147" s="5"/>
      <c r="Z147" s="7" t="s">
        <v>330</v>
      </c>
      <c r="AA147" s="18" t="s">
        <v>331</v>
      </c>
    </row>
    <row r="148" spans="6:27" ht="38.1" customHeight="1" x14ac:dyDescent="0.25">
      <c r="F148" s="72" t="str">
        <f>BDContratos!B151</f>
        <v>CORCEL (E&amp;E)</v>
      </c>
      <c r="H148" s="52" t="s">
        <v>5595</v>
      </c>
      <c r="J148" s="58"/>
      <c r="K148" s="5"/>
      <c r="Z148" s="7" t="s">
        <v>143</v>
      </c>
      <c r="AA148" s="18" t="s">
        <v>340</v>
      </c>
    </row>
    <row r="149" spans="6:27" ht="38.1" customHeight="1" x14ac:dyDescent="0.25">
      <c r="F149" s="72" t="str">
        <f>BDContratos!B152</f>
        <v>CORDILLERA DE FLOR COLORADA (TEA)</v>
      </c>
      <c r="H149" s="52" t="s">
        <v>5329</v>
      </c>
      <c r="J149" s="58"/>
      <c r="K149" s="5"/>
      <c r="Z149" s="7" t="s">
        <v>143</v>
      </c>
      <c r="AA149" s="18" t="s">
        <v>339</v>
      </c>
    </row>
    <row r="150" spans="6:27" ht="38.1" customHeight="1" x14ac:dyDescent="0.25">
      <c r="F150" s="72" t="str">
        <f>BDContratos!B153</f>
        <v>CORITO (TEA)</v>
      </c>
      <c r="H150" s="52" t="s">
        <v>5330</v>
      </c>
      <c r="J150" s="58"/>
      <c r="K150" s="5"/>
      <c r="Z150" s="7" t="s">
        <v>143</v>
      </c>
      <c r="AA150" s="18" t="s">
        <v>336</v>
      </c>
    </row>
    <row r="151" spans="6:27" ht="38.1" customHeight="1" x14ac:dyDescent="0.25">
      <c r="F151" s="72" t="str">
        <f>BDContratos!B154</f>
        <v>COROCORA (ASOC)</v>
      </c>
      <c r="H151" s="52" t="s">
        <v>5331</v>
      </c>
      <c r="J151" s="58"/>
      <c r="K151" s="5"/>
      <c r="Z151" s="7" t="s">
        <v>143</v>
      </c>
      <c r="AA151" s="18" t="s">
        <v>341</v>
      </c>
    </row>
    <row r="152" spans="6:27" ht="38.1" customHeight="1" x14ac:dyDescent="0.25">
      <c r="F152" s="72" t="str">
        <f>BDContratos!B155</f>
        <v>COSECHA (ASOC)</v>
      </c>
      <c r="H152" s="52" t="s">
        <v>5332</v>
      </c>
      <c r="J152" s="58"/>
      <c r="K152" s="5"/>
      <c r="Z152" s="7" t="s">
        <v>143</v>
      </c>
      <c r="AA152" s="18" t="s">
        <v>342</v>
      </c>
    </row>
    <row r="153" spans="6:27" ht="38.1" customHeight="1" x14ac:dyDescent="0.25">
      <c r="F153" s="72" t="str">
        <f>BDContratos!B156</f>
        <v>CPE-1 (TEA)</v>
      </c>
      <c r="H153" s="52" t="s">
        <v>5619</v>
      </c>
      <c r="J153" s="58"/>
      <c r="K153" s="5"/>
      <c r="Z153" s="7" t="s">
        <v>143</v>
      </c>
      <c r="AA153" s="18" t="s">
        <v>338</v>
      </c>
    </row>
    <row r="154" spans="6:27" ht="38.1" customHeight="1" x14ac:dyDescent="0.25">
      <c r="F154" s="72" t="str">
        <f>BDContratos!B157</f>
        <v>CPE-2 (TEA)</v>
      </c>
      <c r="H154" s="52" t="s">
        <v>5620</v>
      </c>
      <c r="J154" s="58"/>
      <c r="K154" s="5"/>
      <c r="Z154" s="7" t="s">
        <v>143</v>
      </c>
      <c r="AA154" s="18" t="s">
        <v>343</v>
      </c>
    </row>
    <row r="155" spans="6:27" ht="38.1" customHeight="1" x14ac:dyDescent="0.25">
      <c r="F155" s="72" t="str">
        <f>BDContratos!B158</f>
        <v>CPE-3 (TEA)</v>
      </c>
      <c r="H155" s="52" t="s">
        <v>5621</v>
      </c>
      <c r="J155" s="58"/>
      <c r="K155" s="5"/>
      <c r="Z155" s="7" t="s">
        <v>143</v>
      </c>
      <c r="AA155" s="18" t="s">
        <v>344</v>
      </c>
    </row>
    <row r="156" spans="6:27" ht="38.1" customHeight="1" x14ac:dyDescent="0.25">
      <c r="F156" s="72" t="str">
        <f>BDContratos!B159</f>
        <v>CPE-4 (TEA)</v>
      </c>
      <c r="H156" s="52" t="s">
        <v>434</v>
      </c>
      <c r="J156" s="58"/>
      <c r="K156" s="5"/>
      <c r="Z156" s="7" t="s">
        <v>143</v>
      </c>
      <c r="AA156" s="18" t="s">
        <v>345</v>
      </c>
    </row>
    <row r="157" spans="6:27" ht="38.1" customHeight="1" x14ac:dyDescent="0.25">
      <c r="F157" s="72" t="str">
        <f>BDContratos!B160</f>
        <v>CPE-5 (TEA)</v>
      </c>
      <c r="H157" s="52" t="s">
        <v>5317</v>
      </c>
      <c r="J157" s="58"/>
      <c r="K157" s="5"/>
      <c r="Z157" s="7" t="s">
        <v>143</v>
      </c>
      <c r="AA157" s="18" t="s">
        <v>337</v>
      </c>
    </row>
    <row r="158" spans="6:27" ht="38.1" customHeight="1" x14ac:dyDescent="0.25">
      <c r="F158" s="72" t="str">
        <f>BDContratos!B161</f>
        <v>CPE-6 (E&amp;P)</v>
      </c>
      <c r="H158" s="52" t="s">
        <v>5318</v>
      </c>
      <c r="J158" s="58"/>
      <c r="K158" s="5"/>
      <c r="Z158" s="7" t="s">
        <v>143</v>
      </c>
      <c r="AA158" s="18" t="s">
        <v>346</v>
      </c>
    </row>
    <row r="159" spans="6:27" ht="38.1" customHeight="1" x14ac:dyDescent="0.25">
      <c r="F159" s="72" t="str">
        <f>BDContratos!B162</f>
        <v>CPE-6 (TEA)</v>
      </c>
      <c r="H159" s="52" t="s">
        <v>678</v>
      </c>
      <c r="J159" s="58"/>
      <c r="K159" s="5"/>
      <c r="Z159" s="7" t="s">
        <v>143</v>
      </c>
      <c r="AA159" s="18" t="s">
        <v>347</v>
      </c>
    </row>
    <row r="160" spans="6:27" ht="38.1" customHeight="1" x14ac:dyDescent="0.25">
      <c r="F160" s="72" t="str">
        <f>BDContratos!B163</f>
        <v>CPE-7 (TEA)</v>
      </c>
      <c r="H160" s="52" t="s">
        <v>5368</v>
      </c>
      <c r="J160" s="58"/>
      <c r="K160" s="5"/>
      <c r="Z160" s="7" t="s">
        <v>143</v>
      </c>
      <c r="AA160" s="18" t="s">
        <v>333</v>
      </c>
    </row>
    <row r="161" spans="6:27" ht="38.1" customHeight="1" x14ac:dyDescent="0.25">
      <c r="F161" s="72" t="str">
        <f>BDContratos!B164</f>
        <v>CPE-8 (TEA)</v>
      </c>
      <c r="H161" s="52" t="s">
        <v>5602</v>
      </c>
      <c r="J161" s="58"/>
      <c r="K161" s="5"/>
      <c r="Z161" s="7" t="s">
        <v>143</v>
      </c>
      <c r="AA161" s="18" t="s">
        <v>334</v>
      </c>
    </row>
    <row r="162" spans="6:27" ht="38.1" customHeight="1" x14ac:dyDescent="0.25">
      <c r="F162" s="72" t="str">
        <f>BDContratos!B165</f>
        <v>CPO 1 (E&amp;P)</v>
      </c>
      <c r="H162" s="52" t="s">
        <v>5603</v>
      </c>
      <c r="J162" s="58"/>
      <c r="K162" s="5"/>
      <c r="Z162" s="7" t="s">
        <v>143</v>
      </c>
      <c r="AA162" s="18" t="s">
        <v>335</v>
      </c>
    </row>
    <row r="163" spans="6:27" ht="38.1" customHeight="1" x14ac:dyDescent="0.25">
      <c r="F163" s="72" t="str">
        <f>BDContratos!B166</f>
        <v>CPO 10 (E&amp;P)</v>
      </c>
      <c r="H163" s="52" t="s">
        <v>896</v>
      </c>
      <c r="J163" s="58"/>
      <c r="K163" s="5"/>
      <c r="Z163" s="7" t="s">
        <v>143</v>
      </c>
      <c r="AA163" s="18" t="s">
        <v>348</v>
      </c>
    </row>
    <row r="164" spans="6:27" ht="38.1" customHeight="1" x14ac:dyDescent="0.25">
      <c r="F164" s="72" t="str">
        <f>BDContratos!B167</f>
        <v>CPO 11 (E&amp;P)</v>
      </c>
      <c r="H164" s="52" t="s">
        <v>5536</v>
      </c>
      <c r="J164" s="58"/>
      <c r="K164" s="5"/>
      <c r="Z164" s="7" t="s">
        <v>143</v>
      </c>
      <c r="AA164" s="18" t="s">
        <v>292</v>
      </c>
    </row>
    <row r="165" spans="6:27" ht="38.1" customHeight="1" x14ac:dyDescent="0.25">
      <c r="F165" s="72" t="str">
        <f>BDContratos!B168</f>
        <v>CPO 12 (E&amp;P)</v>
      </c>
      <c r="H165" s="52" t="s">
        <v>5417</v>
      </c>
      <c r="J165" s="58"/>
      <c r="K165" s="5"/>
      <c r="Z165" s="7" t="s">
        <v>143</v>
      </c>
      <c r="AA165" s="18" t="s">
        <v>349</v>
      </c>
    </row>
    <row r="166" spans="6:27" ht="38.1" customHeight="1" x14ac:dyDescent="0.25">
      <c r="F166" s="72" t="str">
        <f>BDContratos!B169</f>
        <v>CPO 13 (E&amp;P)</v>
      </c>
      <c r="H166" s="52" t="s">
        <v>5418</v>
      </c>
      <c r="J166" s="58"/>
      <c r="K166" s="5"/>
      <c r="Z166" s="7" t="s">
        <v>143</v>
      </c>
      <c r="AA166" s="18" t="s">
        <v>350</v>
      </c>
    </row>
    <row r="167" spans="6:27" ht="38.1" customHeight="1" x14ac:dyDescent="0.25">
      <c r="F167" s="72" t="str">
        <f>BDContratos!B170</f>
        <v>CPO 14 (E&amp;P)</v>
      </c>
      <c r="H167" s="52" t="s">
        <v>5419</v>
      </c>
      <c r="J167" s="58"/>
      <c r="K167" s="5"/>
      <c r="Z167" s="7" t="s">
        <v>143</v>
      </c>
      <c r="AA167" s="18" t="s">
        <v>351</v>
      </c>
    </row>
    <row r="168" spans="6:27" ht="38.1" customHeight="1" x14ac:dyDescent="0.25">
      <c r="F168" s="72" t="str">
        <f>BDContratos!B171</f>
        <v>CPO 16 (E&amp;P)</v>
      </c>
      <c r="H168" s="52" t="s">
        <v>5420</v>
      </c>
      <c r="J168" s="58"/>
      <c r="K168" s="5"/>
      <c r="Z168" s="7" t="s">
        <v>143</v>
      </c>
      <c r="AA168" s="18" t="s">
        <v>352</v>
      </c>
    </row>
    <row r="169" spans="6:27" ht="38.1" customHeight="1" x14ac:dyDescent="0.25">
      <c r="F169" s="72" t="str">
        <f>BDContratos!B172</f>
        <v>CPO 17 (E&amp;P)</v>
      </c>
      <c r="H169" s="52" t="s">
        <v>5421</v>
      </c>
      <c r="J169" s="58"/>
      <c r="K169" s="5"/>
      <c r="Z169" s="7" t="s">
        <v>143</v>
      </c>
      <c r="AA169" s="18" t="s">
        <v>353</v>
      </c>
    </row>
    <row r="170" spans="6:27" ht="38.1" customHeight="1" x14ac:dyDescent="0.25">
      <c r="F170" s="72" t="str">
        <f>BDContratos!B173</f>
        <v>CPO 2 (E&amp;P)</v>
      </c>
      <c r="H170" s="52" t="s">
        <v>5422</v>
      </c>
      <c r="J170" s="58"/>
      <c r="K170" s="5"/>
      <c r="Z170" s="7" t="s">
        <v>143</v>
      </c>
      <c r="AA170" s="18" t="s">
        <v>354</v>
      </c>
    </row>
    <row r="171" spans="6:27" ht="38.1" customHeight="1" x14ac:dyDescent="0.25">
      <c r="F171" s="72" t="str">
        <f>BDContratos!B174</f>
        <v>CPO 3 (E&amp;P)</v>
      </c>
      <c r="H171" s="52" t="s">
        <v>5667</v>
      </c>
      <c r="J171" s="58"/>
      <c r="K171" s="5"/>
      <c r="Z171" s="7" t="s">
        <v>355</v>
      </c>
      <c r="AA171" s="18" t="s">
        <v>355</v>
      </c>
    </row>
    <row r="172" spans="6:27" ht="38.1" customHeight="1" x14ac:dyDescent="0.25">
      <c r="F172" s="72" t="str">
        <f>BDContratos!B175</f>
        <v>CPO 4 (E&amp;P)</v>
      </c>
      <c r="H172" s="52" t="s">
        <v>5512</v>
      </c>
      <c r="J172" s="58"/>
      <c r="K172" s="5"/>
      <c r="Z172" s="7" t="s">
        <v>144</v>
      </c>
      <c r="AA172" s="18" t="s">
        <v>370</v>
      </c>
    </row>
    <row r="173" spans="6:27" ht="38.1" customHeight="1" x14ac:dyDescent="0.25">
      <c r="F173" s="72" t="str">
        <f>BDContratos!B176</f>
        <v>CPO 5 (E&amp;P)</v>
      </c>
      <c r="H173" s="52" t="s">
        <v>5698</v>
      </c>
      <c r="J173" s="58"/>
      <c r="K173" s="5"/>
      <c r="Z173" s="7" t="s">
        <v>144</v>
      </c>
      <c r="AA173" s="18" t="s">
        <v>364</v>
      </c>
    </row>
    <row r="174" spans="6:27" ht="38.1" customHeight="1" x14ac:dyDescent="0.25">
      <c r="F174" s="72" t="str">
        <f>BDContratos!B177</f>
        <v>CPO 6 (E&amp;P)</v>
      </c>
      <c r="H174" s="52" t="s">
        <v>5377</v>
      </c>
      <c r="J174" s="58"/>
      <c r="K174" s="5"/>
      <c r="Z174" s="7" t="s">
        <v>144</v>
      </c>
      <c r="AA174" s="18" t="s">
        <v>371</v>
      </c>
    </row>
    <row r="175" spans="6:27" ht="38.1" customHeight="1" x14ac:dyDescent="0.25">
      <c r="F175" s="72" t="str">
        <f>BDContratos!B178</f>
        <v>CPO 7 (E&amp;P)</v>
      </c>
      <c r="H175" s="52" t="s">
        <v>5309</v>
      </c>
      <c r="J175" s="58"/>
      <c r="K175" s="5"/>
      <c r="Z175" s="7" t="s">
        <v>144</v>
      </c>
      <c r="AA175" s="18" t="s">
        <v>372</v>
      </c>
    </row>
    <row r="176" spans="6:27" ht="38.1" customHeight="1" x14ac:dyDescent="0.25">
      <c r="F176" s="72" t="str">
        <f>BDContratos!B179</f>
        <v>CPO 8 (E&amp;P)</v>
      </c>
      <c r="H176" s="52" t="s">
        <v>5700</v>
      </c>
      <c r="J176" s="58"/>
      <c r="K176" s="5"/>
      <c r="Z176" s="7" t="s">
        <v>144</v>
      </c>
      <c r="AA176" s="18" t="s">
        <v>373</v>
      </c>
    </row>
    <row r="177" spans="6:27" ht="38.1" customHeight="1" x14ac:dyDescent="0.25">
      <c r="F177" s="72" t="str">
        <f>BDContratos!B180</f>
        <v>CPO 9 (E&amp;P)</v>
      </c>
      <c r="H177" s="52" t="s">
        <v>5339</v>
      </c>
      <c r="J177" s="58"/>
      <c r="K177" s="5"/>
      <c r="Z177" s="7" t="s">
        <v>144</v>
      </c>
      <c r="AA177" s="18" t="s">
        <v>369</v>
      </c>
    </row>
    <row r="178" spans="6:27" ht="38.1" customHeight="1" x14ac:dyDescent="0.25">
      <c r="F178" s="72" t="str">
        <f>BDContratos!B181</f>
        <v>CR 2 (E&amp;P)</v>
      </c>
      <c r="H178" s="52" t="s">
        <v>5566</v>
      </c>
      <c r="J178" s="58"/>
      <c r="K178" s="5"/>
      <c r="Z178" s="7" t="s">
        <v>144</v>
      </c>
      <c r="AA178" s="18" t="s">
        <v>374</v>
      </c>
    </row>
    <row r="179" spans="6:27" ht="38.1" customHeight="1" x14ac:dyDescent="0.25">
      <c r="F179" s="72" t="str">
        <f>BDContratos!B182</f>
        <v>CR 2 (TEA)</v>
      </c>
      <c r="H179" s="52" t="s">
        <v>5470</v>
      </c>
      <c r="J179" s="58"/>
      <c r="K179" s="5"/>
      <c r="Z179" s="7" t="s">
        <v>144</v>
      </c>
      <c r="AA179" s="18" t="s">
        <v>375</v>
      </c>
    </row>
    <row r="180" spans="6:27" ht="38.1" customHeight="1" x14ac:dyDescent="0.25">
      <c r="F180" s="72" t="str">
        <f>BDContratos!B183</f>
        <v>CR 3 (E&amp;P)</v>
      </c>
      <c r="H180" s="52" t="s">
        <v>5346</v>
      </c>
      <c r="J180" s="58"/>
      <c r="K180" s="5"/>
      <c r="Z180" s="7" t="s">
        <v>144</v>
      </c>
      <c r="AA180" s="18" t="s">
        <v>359</v>
      </c>
    </row>
    <row r="181" spans="6:27" ht="38.1" customHeight="1" x14ac:dyDescent="0.25">
      <c r="F181" s="72" t="str">
        <f>BDContratos!B184</f>
        <v>CR 3 (TEA)</v>
      </c>
      <c r="H181" s="52" t="s">
        <v>5369</v>
      </c>
      <c r="J181" s="58"/>
      <c r="K181" s="5"/>
      <c r="Z181" s="7" t="s">
        <v>144</v>
      </c>
      <c r="AA181" s="18" t="s">
        <v>376</v>
      </c>
    </row>
    <row r="182" spans="6:27" ht="38.1" customHeight="1" x14ac:dyDescent="0.25">
      <c r="F182" s="72" t="str">
        <f>BDContratos!B185</f>
        <v>CR 4 (E&amp;P)</v>
      </c>
      <c r="H182" s="52" t="s">
        <v>5370</v>
      </c>
      <c r="J182" s="58"/>
      <c r="K182" s="5"/>
      <c r="Z182" s="7" t="s">
        <v>144</v>
      </c>
      <c r="AA182" s="18" t="s">
        <v>377</v>
      </c>
    </row>
    <row r="183" spans="6:27" ht="38.1" customHeight="1" x14ac:dyDescent="0.25">
      <c r="F183" s="72" t="str">
        <f>BDContratos!B186</f>
        <v>CR 4 (TEA)</v>
      </c>
      <c r="H183" s="52" t="s">
        <v>5371</v>
      </c>
      <c r="J183" s="58"/>
      <c r="K183" s="5"/>
      <c r="Z183" s="7" t="s">
        <v>144</v>
      </c>
      <c r="AA183" s="18" t="s">
        <v>152</v>
      </c>
    </row>
    <row r="184" spans="6:27" ht="38.1" customHeight="1" x14ac:dyDescent="0.25">
      <c r="F184" s="72" t="str">
        <f>BDContratos!B187</f>
        <v>CR-01 (E&amp;P)</v>
      </c>
      <c r="H184" s="52" t="s">
        <v>5372</v>
      </c>
      <c r="J184" s="58"/>
      <c r="K184" s="5"/>
      <c r="Z184" s="7" t="s">
        <v>144</v>
      </c>
      <c r="AA184" s="18" t="s">
        <v>366</v>
      </c>
    </row>
    <row r="185" spans="6:27" ht="38.1" customHeight="1" x14ac:dyDescent="0.25">
      <c r="F185" s="72" t="str">
        <f>BDContratos!B188</f>
        <v>CRAVO NORTE (ASOC)</v>
      </c>
      <c r="H185" s="52" t="s">
        <v>5373</v>
      </c>
      <c r="J185" s="58"/>
      <c r="K185" s="5"/>
      <c r="Z185" s="7" t="s">
        <v>144</v>
      </c>
      <c r="AA185" s="18" t="s">
        <v>378</v>
      </c>
    </row>
    <row r="186" spans="6:27" ht="38.1" customHeight="1" x14ac:dyDescent="0.25">
      <c r="F186" s="72" t="str">
        <f>BDContratos!B189</f>
        <v>CRAVOVIEJO (E&amp;E)</v>
      </c>
      <c r="H186" s="52" t="s">
        <v>5584</v>
      </c>
      <c r="J186" s="58"/>
      <c r="K186" s="5"/>
      <c r="Z186" s="7" t="s">
        <v>144</v>
      </c>
      <c r="AA186" s="18" t="s">
        <v>360</v>
      </c>
    </row>
    <row r="187" spans="6:27" ht="38.1" customHeight="1" x14ac:dyDescent="0.25">
      <c r="F187" s="72" t="str">
        <f>BDContratos!B190</f>
        <v>CUATRO (TEA)</v>
      </c>
      <c r="H187" s="52" t="s">
        <v>256</v>
      </c>
      <c r="J187" s="58"/>
      <c r="K187" s="5"/>
      <c r="Z187" s="7" t="s">
        <v>144</v>
      </c>
      <c r="AA187" s="18" t="s">
        <v>367</v>
      </c>
    </row>
    <row r="188" spans="6:27" ht="38.1" customHeight="1" x14ac:dyDescent="0.25">
      <c r="F188" s="72" t="str">
        <f>BDContratos!B191</f>
        <v>CUBARRAL (CE)</v>
      </c>
      <c r="H188" s="52" t="s">
        <v>5333</v>
      </c>
      <c r="J188" s="58"/>
      <c r="K188" s="5"/>
      <c r="Z188" s="7" t="s">
        <v>144</v>
      </c>
      <c r="AA188" s="18" t="s">
        <v>379</v>
      </c>
    </row>
    <row r="189" spans="6:27" ht="38.1" customHeight="1" x14ac:dyDescent="0.25">
      <c r="F189" s="72" t="str">
        <f>BDContratos!B192</f>
        <v>CUBIRO (E&amp;E)</v>
      </c>
      <c r="H189" s="52" t="s">
        <v>1147</v>
      </c>
      <c r="J189" s="58"/>
      <c r="K189" s="5"/>
      <c r="Z189" s="7" t="s">
        <v>144</v>
      </c>
      <c r="AA189" s="18" t="s">
        <v>380</v>
      </c>
    </row>
    <row r="190" spans="6:27" ht="38.1" customHeight="1" x14ac:dyDescent="0.25">
      <c r="F190" s="72" t="str">
        <f>BDContratos!B193</f>
        <v>CUISINDE (Convenio E&amp;E)</v>
      </c>
      <c r="H190" s="51" t="s">
        <v>5558</v>
      </c>
      <c r="J190" s="57"/>
      <c r="K190" s="5"/>
      <c r="Z190" s="7" t="s">
        <v>144</v>
      </c>
      <c r="AA190" s="18" t="s">
        <v>381</v>
      </c>
    </row>
    <row r="191" spans="6:27" ht="38.1" customHeight="1" x14ac:dyDescent="0.25">
      <c r="F191" s="72" t="str">
        <f>BDContratos!B194</f>
        <v>DE MARES (Convenio E&amp;E)</v>
      </c>
      <c r="H191" s="52" t="s">
        <v>5388</v>
      </c>
      <c r="J191" s="58"/>
      <c r="K191" s="5"/>
      <c r="Z191" s="7" t="s">
        <v>144</v>
      </c>
      <c r="AA191" s="18" t="s">
        <v>358</v>
      </c>
    </row>
    <row r="192" spans="6:27" ht="38.1" customHeight="1" x14ac:dyDescent="0.25">
      <c r="F192" s="72" t="str">
        <f>BDContratos!B195</f>
        <v>DINDAL (ASOC)</v>
      </c>
      <c r="H192" s="52" t="s">
        <v>5448</v>
      </c>
      <c r="J192" s="58"/>
      <c r="K192" s="5"/>
      <c r="Z192" s="7" t="s">
        <v>144</v>
      </c>
      <c r="AA192" s="18" t="s">
        <v>383</v>
      </c>
    </row>
    <row r="193" spans="6:27" ht="38.1" customHeight="1" x14ac:dyDescent="0.25">
      <c r="F193" s="72" t="str">
        <f>BDContratos!B196</f>
        <v>DOROTEA (E&amp;E)</v>
      </c>
      <c r="H193" s="52" t="s">
        <v>5689</v>
      </c>
      <c r="J193" s="58"/>
      <c r="K193" s="5"/>
      <c r="Z193" s="7" t="s">
        <v>144</v>
      </c>
      <c r="AA193" s="18" t="s">
        <v>382</v>
      </c>
    </row>
    <row r="194" spans="6:27" ht="38.1" customHeight="1" x14ac:dyDescent="0.25">
      <c r="F194" s="72" t="str">
        <f>BDContratos!B197</f>
        <v>DURILLO (E&amp;P)</v>
      </c>
      <c r="H194" s="52" t="s">
        <v>5302</v>
      </c>
      <c r="J194" s="58"/>
      <c r="K194" s="5"/>
      <c r="Z194" s="7" t="s">
        <v>144</v>
      </c>
      <c r="AA194" s="18" t="s">
        <v>384</v>
      </c>
    </row>
    <row r="195" spans="6:27" ht="38.1" customHeight="1" x14ac:dyDescent="0.25">
      <c r="F195" s="72" t="str">
        <f>BDContratos!B198</f>
        <v>EGORO (TEA)</v>
      </c>
      <c r="H195" s="52" t="s">
        <v>5465</v>
      </c>
      <c r="J195" s="58"/>
      <c r="K195" s="5"/>
      <c r="Z195" s="7" t="s">
        <v>144</v>
      </c>
      <c r="AA195" s="18" t="s">
        <v>385</v>
      </c>
    </row>
    <row r="196" spans="6:27" ht="38.1" customHeight="1" x14ac:dyDescent="0.25">
      <c r="F196" s="72" t="str">
        <f>BDContratos!B199</f>
        <v>EL BONGO (TEA)</v>
      </c>
      <c r="H196" s="52" t="s">
        <v>5528</v>
      </c>
      <c r="J196" s="58"/>
      <c r="K196" s="5"/>
      <c r="Z196" s="7" t="s">
        <v>144</v>
      </c>
      <c r="AA196" s="18" t="s">
        <v>386</v>
      </c>
    </row>
    <row r="197" spans="6:27" ht="38.1" customHeight="1" x14ac:dyDescent="0.25">
      <c r="F197" s="72" t="str">
        <f>BDContratos!B200</f>
        <v>EL CAUCHO (TEA)</v>
      </c>
      <c r="H197" s="52" t="s">
        <v>826</v>
      </c>
      <c r="J197" s="58"/>
      <c r="K197" s="5"/>
      <c r="Z197" s="7" t="s">
        <v>144</v>
      </c>
      <c r="AA197" s="18" t="s">
        <v>387</v>
      </c>
    </row>
    <row r="198" spans="6:27" ht="38.1" customHeight="1" x14ac:dyDescent="0.25">
      <c r="F198" s="72" t="str">
        <f>BDContratos!B201</f>
        <v>EL CONCHAL (TEA)</v>
      </c>
      <c r="H198" s="52" t="s">
        <v>5680</v>
      </c>
      <c r="J198" s="58"/>
      <c r="K198" s="5"/>
      <c r="Z198" s="7" t="s">
        <v>144</v>
      </c>
      <c r="AA198" s="18" t="s">
        <v>388</v>
      </c>
    </row>
    <row r="199" spans="6:27" ht="38.1" customHeight="1" x14ac:dyDescent="0.25">
      <c r="F199" s="72" t="str">
        <f>BDContratos!B202</f>
        <v>EL DIFÍCIL (CE)</v>
      </c>
      <c r="H199" s="52" t="s">
        <v>5549</v>
      </c>
      <c r="J199" s="58"/>
      <c r="K199" s="5"/>
      <c r="Z199" s="7" t="s">
        <v>144</v>
      </c>
      <c r="AA199" s="18" t="s">
        <v>357</v>
      </c>
    </row>
    <row r="200" spans="6:27" ht="38.1" customHeight="1" x14ac:dyDescent="0.25">
      <c r="F200" s="72" t="str">
        <f>BDContratos!B203</f>
        <v>EL EDEN (E&amp;P)</v>
      </c>
      <c r="H200" s="52" t="s">
        <v>5347</v>
      </c>
      <c r="J200" s="58"/>
      <c r="K200" s="5"/>
      <c r="Z200" s="7" t="s">
        <v>144</v>
      </c>
      <c r="AA200" s="18" t="s">
        <v>389</v>
      </c>
    </row>
    <row r="201" spans="6:27" ht="38.1" customHeight="1" x14ac:dyDescent="0.25">
      <c r="F201" s="72" t="str">
        <f>BDContratos!B204</f>
        <v>EL PENSIL (Convenio E&amp;E)</v>
      </c>
      <c r="H201" s="52" t="s">
        <v>5508</v>
      </c>
      <c r="J201" s="58"/>
      <c r="K201" s="5"/>
      <c r="Z201" s="7" t="s">
        <v>144</v>
      </c>
      <c r="AA201" s="18" t="s">
        <v>390</v>
      </c>
    </row>
    <row r="202" spans="6:27" ht="38.1" customHeight="1" x14ac:dyDescent="0.25">
      <c r="F202" s="72" t="str">
        <f>BDContratos!B205</f>
        <v>EL PIÑAL (ASOC)</v>
      </c>
      <c r="H202" s="52" t="s">
        <v>5500</v>
      </c>
      <c r="J202" s="58"/>
      <c r="K202" s="5"/>
      <c r="Z202" s="7" t="s">
        <v>144</v>
      </c>
      <c r="AA202" s="18" t="s">
        <v>361</v>
      </c>
    </row>
    <row r="203" spans="6:27" ht="38.1" customHeight="1" x14ac:dyDescent="0.25">
      <c r="F203" s="72" t="str">
        <f>BDContratos!B206</f>
        <v>EL PORTON (E&amp;P)</v>
      </c>
      <c r="H203" s="52" t="s">
        <v>5570</v>
      </c>
      <c r="J203" s="58"/>
      <c r="K203" s="5"/>
      <c r="Z203" s="7" t="s">
        <v>144</v>
      </c>
      <c r="AA203" s="18" t="s">
        <v>363</v>
      </c>
    </row>
    <row r="204" spans="6:27" ht="38.1" customHeight="1" x14ac:dyDescent="0.25">
      <c r="F204" s="72" t="str">
        <f>BDContratos!B207</f>
        <v>EL QUESO NORTE (TEA)</v>
      </c>
      <c r="H204" s="52" t="s">
        <v>5571</v>
      </c>
      <c r="J204" s="58"/>
      <c r="K204" s="5"/>
      <c r="Z204" s="7" t="s">
        <v>144</v>
      </c>
      <c r="AA204" s="18" t="s">
        <v>391</v>
      </c>
    </row>
    <row r="205" spans="6:27" ht="38.1" customHeight="1" x14ac:dyDescent="0.25">
      <c r="F205" s="72" t="str">
        <f>BDContratos!B208</f>
        <v>EL REMANSO (E&amp;P)</v>
      </c>
      <c r="H205" s="52" t="s">
        <v>739</v>
      </c>
      <c r="J205" s="58"/>
      <c r="K205" s="5"/>
      <c r="Z205" s="7" t="s">
        <v>144</v>
      </c>
      <c r="AA205" s="18" t="s">
        <v>365</v>
      </c>
    </row>
    <row r="206" spans="6:27" ht="38.1" customHeight="1" x14ac:dyDescent="0.25">
      <c r="F206" s="72" t="str">
        <f>BDContratos!B209</f>
        <v>EL SANCY (E&amp;P)</v>
      </c>
      <c r="H206" s="52" t="s">
        <v>5653</v>
      </c>
      <c r="J206" s="58"/>
      <c r="K206" s="5"/>
      <c r="Z206" s="7" t="s">
        <v>144</v>
      </c>
      <c r="AA206" s="18" t="s">
        <v>362</v>
      </c>
    </row>
    <row r="207" spans="6:27" ht="38.1" customHeight="1" x14ac:dyDescent="0.25">
      <c r="F207" s="72" t="str">
        <f>BDContratos!B210</f>
        <v>EL TIGRE (TEA)</v>
      </c>
      <c r="H207" s="52" t="s">
        <v>5340</v>
      </c>
      <c r="J207" s="58"/>
      <c r="K207" s="5"/>
      <c r="Z207" s="7" t="s">
        <v>144</v>
      </c>
      <c r="AA207" s="18" t="s">
        <v>392</v>
      </c>
    </row>
    <row r="208" spans="6:27" ht="38.1" customHeight="1" x14ac:dyDescent="0.25">
      <c r="F208" s="72" t="str">
        <f>BDContratos!B211</f>
        <v>EL TRIUNFO (E&amp;E)</v>
      </c>
      <c r="H208" s="52" t="s">
        <v>5334</v>
      </c>
      <c r="J208" s="58"/>
      <c r="K208" s="5"/>
      <c r="Z208" s="7" t="s">
        <v>144</v>
      </c>
      <c r="AA208" s="18" t="s">
        <v>393</v>
      </c>
    </row>
    <row r="209" spans="6:27" ht="38.1" customHeight="1" x14ac:dyDescent="0.25">
      <c r="F209" s="72" t="str">
        <f>BDContratos!B212</f>
        <v>ENTRERRIOS (CE)</v>
      </c>
      <c r="H209" s="52" t="s">
        <v>5637</v>
      </c>
      <c r="J209" s="58"/>
      <c r="K209" s="5"/>
      <c r="Z209" s="7" t="s">
        <v>144</v>
      </c>
      <c r="AA209" s="18" t="s">
        <v>368</v>
      </c>
    </row>
    <row r="210" spans="6:27" ht="38.1" customHeight="1" x14ac:dyDescent="0.25">
      <c r="F210" s="72" t="str">
        <f>BDContratos!B213</f>
        <v>ESPERANZA (E&amp;E)</v>
      </c>
      <c r="H210" s="52" t="s">
        <v>5564</v>
      </c>
      <c r="J210" s="58"/>
      <c r="K210" s="5"/>
      <c r="Z210" s="7" t="s">
        <v>144</v>
      </c>
      <c r="AA210" s="18" t="s">
        <v>394</v>
      </c>
    </row>
    <row r="211" spans="6:27" ht="38.1" customHeight="1" x14ac:dyDescent="0.25">
      <c r="F211" s="72" t="str">
        <f>BDContratos!B214</f>
        <v>ESPINAL (CE)</v>
      </c>
      <c r="H211" s="52" t="s">
        <v>5565</v>
      </c>
      <c r="J211" s="58"/>
      <c r="K211" s="5"/>
      <c r="Z211" s="7" t="s">
        <v>144</v>
      </c>
      <c r="AA211" s="18" t="s">
        <v>395</v>
      </c>
    </row>
    <row r="212" spans="6:27" ht="38.1" customHeight="1" x14ac:dyDescent="0.25">
      <c r="F212" s="72" t="str">
        <f>BDContratos!B215</f>
        <v>ESTERO (ASOC)</v>
      </c>
      <c r="H212" s="52" t="s">
        <v>5687</v>
      </c>
      <c r="J212" s="58"/>
      <c r="K212" s="5"/>
      <c r="Z212" s="7" t="s">
        <v>144</v>
      </c>
      <c r="AA212" s="18" t="s">
        <v>396</v>
      </c>
    </row>
    <row r="213" spans="6:27" ht="38.1" customHeight="1" x14ac:dyDescent="0.25">
      <c r="F213" s="72" t="str">
        <f>BDContratos!B216</f>
        <v>FENIX (E&amp;P)</v>
      </c>
      <c r="H213" s="52" t="s">
        <v>5644</v>
      </c>
      <c r="J213" s="58"/>
      <c r="K213" s="5"/>
      <c r="Z213" s="7" t="s">
        <v>144</v>
      </c>
      <c r="AA213" s="18" t="s">
        <v>397</v>
      </c>
    </row>
    <row r="214" spans="6:27" ht="38.1" customHeight="1" x14ac:dyDescent="0.25">
      <c r="F214" s="72" t="str">
        <f>BDContratos!B217</f>
        <v>FENIX (TEA)</v>
      </c>
      <c r="H214" s="52" t="s">
        <v>5658</v>
      </c>
      <c r="J214" s="58"/>
      <c r="K214" s="5"/>
      <c r="Z214" s="7" t="s">
        <v>144</v>
      </c>
      <c r="AA214" s="18" t="s">
        <v>398</v>
      </c>
    </row>
    <row r="215" spans="6:27" ht="38.1" customHeight="1" x14ac:dyDescent="0.25">
      <c r="F215" s="72" t="str">
        <f>BDContratos!B218</f>
        <v>FOMEQUE (TEA)</v>
      </c>
      <c r="H215" s="52" t="s">
        <v>5409</v>
      </c>
      <c r="J215" s="58"/>
      <c r="K215" s="5"/>
      <c r="Z215" s="7" t="s">
        <v>144</v>
      </c>
      <c r="AA215" s="18" t="s">
        <v>399</v>
      </c>
    </row>
    <row r="216" spans="6:27" ht="38.1" customHeight="1" x14ac:dyDescent="0.25">
      <c r="F216" s="72" t="str">
        <f>BDContratos!B219</f>
        <v>FORTUNA (ASOC)</v>
      </c>
      <c r="H216" s="52" t="s">
        <v>5338</v>
      </c>
      <c r="J216" s="58"/>
      <c r="K216" s="5"/>
      <c r="Z216" s="7" t="s">
        <v>144</v>
      </c>
      <c r="AA216" s="18" t="s">
        <v>400</v>
      </c>
    </row>
    <row r="217" spans="6:27" ht="38.1" customHeight="1" x14ac:dyDescent="0.25">
      <c r="F217" s="72" t="str">
        <f>BDContratos!B220</f>
        <v>FUERTE (TEA)</v>
      </c>
      <c r="H217" s="52" t="s">
        <v>5411</v>
      </c>
      <c r="J217" s="58"/>
      <c r="K217" s="5"/>
      <c r="Z217" s="7" t="s">
        <v>144</v>
      </c>
      <c r="AA217" s="18" t="s">
        <v>356</v>
      </c>
    </row>
    <row r="218" spans="6:27" ht="38.1" customHeight="1" x14ac:dyDescent="0.25">
      <c r="F218" s="72" t="str">
        <f>BDContratos!B221</f>
        <v>FUERTE NORTE (E&amp;P)</v>
      </c>
      <c r="H218" s="52" t="s">
        <v>5356</v>
      </c>
      <c r="J218" s="58"/>
      <c r="K218" s="5"/>
      <c r="Z218" s="7" t="s">
        <v>145</v>
      </c>
      <c r="AA218" s="18" t="s">
        <v>416</v>
      </c>
    </row>
    <row r="219" spans="6:27" ht="38.1" customHeight="1" x14ac:dyDescent="0.25">
      <c r="F219" s="72" t="str">
        <f>BDContratos!B222</f>
        <v>FUERTE SUR (E&amp;P)</v>
      </c>
      <c r="H219" s="52" t="s">
        <v>5572</v>
      </c>
      <c r="J219" s="58"/>
      <c r="K219" s="5"/>
      <c r="Z219" s="7" t="s">
        <v>145</v>
      </c>
      <c r="AA219" s="18" t="s">
        <v>417</v>
      </c>
    </row>
    <row r="220" spans="6:27" ht="38.1" customHeight="1" x14ac:dyDescent="0.25">
      <c r="F220" s="72" t="str">
        <f>BDContratos!B223</f>
        <v>GABAN (E&amp;P)</v>
      </c>
      <c r="H220" s="52" t="s">
        <v>5573</v>
      </c>
      <c r="J220" s="58"/>
      <c r="K220" s="5"/>
      <c r="Z220" s="7" t="s">
        <v>145</v>
      </c>
      <c r="AA220" s="18" t="s">
        <v>418</v>
      </c>
    </row>
    <row r="221" spans="6:27" ht="38.1" customHeight="1" x14ac:dyDescent="0.25">
      <c r="F221" s="72" t="str">
        <f>BDContratos!B224</f>
        <v>GAITA (E&amp;P)</v>
      </c>
      <c r="H221" s="52" t="s">
        <v>827</v>
      </c>
      <c r="J221" s="58"/>
      <c r="K221" s="5"/>
      <c r="Z221" s="7" t="s">
        <v>145</v>
      </c>
      <c r="AA221" s="18" t="s">
        <v>404</v>
      </c>
    </row>
    <row r="222" spans="6:27" ht="38.1" customHeight="1" x14ac:dyDescent="0.25">
      <c r="F222" s="72" t="str">
        <f>BDContratos!B225</f>
        <v>GARAGOA (E&amp;P)</v>
      </c>
      <c r="H222" s="52" t="s">
        <v>156</v>
      </c>
      <c r="J222" s="58"/>
      <c r="K222" s="5"/>
      <c r="Z222" s="7" t="s">
        <v>145</v>
      </c>
      <c r="AA222" s="18" t="s">
        <v>419</v>
      </c>
    </row>
    <row r="223" spans="6:27" ht="38.1" customHeight="1" x14ac:dyDescent="0.25">
      <c r="F223" s="72" t="str">
        <f>BDContratos!B226</f>
        <v>GARCERO (ASOC)</v>
      </c>
      <c r="H223" s="52" t="s">
        <v>5492</v>
      </c>
      <c r="J223" s="58"/>
      <c r="K223" s="5"/>
      <c r="Z223" s="7" t="s">
        <v>145</v>
      </c>
      <c r="AA223" s="18" t="s">
        <v>420</v>
      </c>
    </row>
    <row r="224" spans="6:27" ht="38.1" customHeight="1" x14ac:dyDescent="0.25">
      <c r="F224" s="72" t="str">
        <f>BDContratos!B227</f>
        <v>GARIBAY (E&amp;P)</v>
      </c>
      <c r="H224" s="52" t="s">
        <v>5477</v>
      </c>
      <c r="J224" s="58"/>
      <c r="K224" s="5"/>
      <c r="Z224" s="7" t="s">
        <v>145</v>
      </c>
      <c r="AA224" s="18" t="s">
        <v>421</v>
      </c>
    </row>
    <row r="225" spans="6:27" ht="38.1" customHeight="1" x14ac:dyDescent="0.25">
      <c r="F225" s="72" t="str">
        <f>BDContratos!B228</f>
        <v>GONZALEZ (Convenio E&amp;E)</v>
      </c>
      <c r="H225" s="52" t="s">
        <v>5574</v>
      </c>
      <c r="J225" s="58"/>
      <c r="K225" s="5"/>
      <c r="Z225" s="7" t="s">
        <v>145</v>
      </c>
      <c r="AA225" s="18" t="s">
        <v>145</v>
      </c>
    </row>
    <row r="226" spans="6:27" ht="38.1" customHeight="1" x14ac:dyDescent="0.25">
      <c r="F226" s="72" t="str">
        <f>BDContratos!B229</f>
        <v>GUA 2 (E&amp;P)</v>
      </c>
      <c r="H226" s="52" t="s">
        <v>5457</v>
      </c>
      <c r="J226" s="58"/>
      <c r="K226" s="5"/>
      <c r="Z226" s="7" t="s">
        <v>145</v>
      </c>
      <c r="AA226" s="18" t="s">
        <v>235</v>
      </c>
    </row>
    <row r="227" spans="6:27" ht="38.1" customHeight="1" x14ac:dyDescent="0.25">
      <c r="F227" s="72" t="str">
        <f>BDContratos!B230</f>
        <v>GUA OFF 1 (E&amp;P)</v>
      </c>
      <c r="H227" s="52" t="s">
        <v>5458</v>
      </c>
      <c r="J227" s="58"/>
      <c r="K227" s="5"/>
      <c r="Z227" s="7" t="s">
        <v>145</v>
      </c>
      <c r="AA227" s="18" t="s">
        <v>422</v>
      </c>
    </row>
    <row r="228" spans="6:27" ht="38.1" customHeight="1" x14ac:dyDescent="0.25">
      <c r="F228" s="72" t="str">
        <f>BDContratos!B231</f>
        <v>GUA OFF 1 (TEA)</v>
      </c>
      <c r="H228" s="52" t="s">
        <v>5438</v>
      </c>
      <c r="J228" s="58"/>
      <c r="K228" s="5"/>
      <c r="Z228" s="7" t="s">
        <v>145</v>
      </c>
      <c r="AA228" s="18" t="s">
        <v>423</v>
      </c>
    </row>
    <row r="229" spans="6:27" ht="38.1" customHeight="1" x14ac:dyDescent="0.25">
      <c r="F229" s="72" t="str">
        <f>BDContratos!B232</f>
        <v>GUA OFF 2 (E&amp;P)</v>
      </c>
      <c r="H229" s="52" t="s">
        <v>5681</v>
      </c>
      <c r="J229" s="58"/>
      <c r="K229" s="5"/>
      <c r="Z229" s="7" t="s">
        <v>145</v>
      </c>
      <c r="AA229" s="18" t="s">
        <v>146</v>
      </c>
    </row>
    <row r="230" spans="6:27" ht="38.1" customHeight="1" x14ac:dyDescent="0.25">
      <c r="F230" s="72" t="str">
        <f>BDContratos!B233</f>
        <v>GUA OFF 3 (E&amp;P)</v>
      </c>
      <c r="H230" s="52" t="s">
        <v>5615</v>
      </c>
      <c r="J230" s="58"/>
      <c r="K230" s="5"/>
      <c r="Z230" s="7" t="s">
        <v>145</v>
      </c>
      <c r="AA230" s="18" t="s">
        <v>424</v>
      </c>
    </row>
    <row r="231" spans="6:27" ht="38.1" customHeight="1" x14ac:dyDescent="0.25">
      <c r="F231" s="72" t="str">
        <f>BDContratos!B234</f>
        <v>GUA OFF 3 (TEA)</v>
      </c>
      <c r="H231" s="52" t="s">
        <v>5390</v>
      </c>
      <c r="J231" s="58"/>
      <c r="K231" s="5"/>
      <c r="Z231" s="7" t="s">
        <v>145</v>
      </c>
      <c r="AA231" s="18" t="s">
        <v>425</v>
      </c>
    </row>
    <row r="232" spans="6:27" ht="38.1" customHeight="1" x14ac:dyDescent="0.25">
      <c r="F232" s="72" t="str">
        <f>BDContratos!B235</f>
        <v>GUACHIRÍA (ASOC)</v>
      </c>
      <c r="H232" s="52" t="s">
        <v>5537</v>
      </c>
      <c r="J232" s="58"/>
      <c r="K232" s="5"/>
      <c r="Z232" s="7" t="s">
        <v>145</v>
      </c>
      <c r="AA232" s="18" t="s">
        <v>426</v>
      </c>
    </row>
    <row r="233" spans="6:27" ht="38.1" customHeight="1" x14ac:dyDescent="0.25">
      <c r="F233" s="72" t="str">
        <f>BDContratos!B236</f>
        <v>GUACHIRIA NORTE (E&amp;E)</v>
      </c>
      <c r="H233" s="52" t="s">
        <v>5645</v>
      </c>
      <c r="J233" s="58"/>
      <c r="K233" s="5"/>
      <c r="Z233" s="7" t="s">
        <v>145</v>
      </c>
      <c r="AA233" s="18" t="s">
        <v>427</v>
      </c>
    </row>
    <row r="234" spans="6:27" ht="38.1" customHeight="1" x14ac:dyDescent="0.25">
      <c r="F234" s="72" t="str">
        <f>BDContratos!B237</f>
        <v>GUACHIRIA SUR (E&amp;P)</v>
      </c>
      <c r="H234" s="52" t="s">
        <v>1078</v>
      </c>
      <c r="J234" s="58"/>
      <c r="K234" s="5"/>
      <c r="Z234" s="7" t="s">
        <v>145</v>
      </c>
      <c r="AA234" s="18" t="s">
        <v>439</v>
      </c>
    </row>
    <row r="235" spans="6:27" ht="38.1" customHeight="1" x14ac:dyDescent="0.25">
      <c r="F235" s="72" t="str">
        <f>BDContratos!B238</f>
        <v>GUADUAL (E&amp;P)</v>
      </c>
      <c r="H235" s="52" t="s">
        <v>5646</v>
      </c>
      <c r="J235" s="58"/>
      <c r="K235" s="5"/>
      <c r="Z235" s="7" t="s">
        <v>145</v>
      </c>
      <c r="AA235" s="18" t="s">
        <v>428</v>
      </c>
    </row>
    <row r="236" spans="6:27" ht="38.1" customHeight="1" x14ac:dyDescent="0.25">
      <c r="F236" s="72" t="str">
        <f>BDContratos!B239</f>
        <v>GUAGUAQUI - TERAN (PP)</v>
      </c>
      <c r="H236" s="52" t="s">
        <v>5647</v>
      </c>
      <c r="J236" s="58"/>
      <c r="K236" s="5"/>
      <c r="Z236" s="7" t="s">
        <v>145</v>
      </c>
      <c r="AA236" s="18" t="s">
        <v>429</v>
      </c>
    </row>
    <row r="237" spans="6:27" ht="38.1" customHeight="1" x14ac:dyDescent="0.25">
      <c r="F237" s="72" t="str">
        <f>BDContratos!B240</f>
        <v>GUAICARAMO (TEA)</v>
      </c>
      <c r="H237" s="52" t="s">
        <v>5659</v>
      </c>
      <c r="J237" s="58"/>
      <c r="K237" s="5"/>
      <c r="Z237" s="7" t="s">
        <v>145</v>
      </c>
      <c r="AA237" s="18" t="s">
        <v>430</v>
      </c>
    </row>
    <row r="238" spans="6:27" ht="38.1" customHeight="1" x14ac:dyDescent="0.25">
      <c r="F238" s="72" t="str">
        <f>BDContratos!B241</f>
        <v>GUAIMARAL (TEA)</v>
      </c>
      <c r="H238" s="52" t="s">
        <v>5424</v>
      </c>
      <c r="J238" s="58"/>
      <c r="K238" s="5"/>
      <c r="Z238" s="7" t="s">
        <v>145</v>
      </c>
      <c r="AA238" s="18" t="s">
        <v>431</v>
      </c>
    </row>
    <row r="239" spans="6:27" ht="38.1" customHeight="1" x14ac:dyDescent="0.25">
      <c r="F239" s="72" t="str">
        <f>BDContratos!B242</f>
        <v>GUAJIRA (ASOC)</v>
      </c>
      <c r="H239" s="52" t="s">
        <v>5452</v>
      </c>
      <c r="J239" s="58"/>
      <c r="K239" s="5"/>
      <c r="Z239" s="7" t="s">
        <v>145</v>
      </c>
      <c r="AA239" s="18" t="s">
        <v>440</v>
      </c>
    </row>
    <row r="240" spans="6:27" ht="38.1" customHeight="1" x14ac:dyDescent="0.25">
      <c r="F240" s="72" t="str">
        <f>BDContratos!B243</f>
        <v>GUAMA (E&amp;P)</v>
      </c>
      <c r="H240" s="52" t="s">
        <v>5383</v>
      </c>
      <c r="J240" s="58"/>
      <c r="K240" s="5"/>
      <c r="Z240" s="7" t="s">
        <v>145</v>
      </c>
      <c r="AA240" s="18" t="s">
        <v>401</v>
      </c>
    </row>
    <row r="241" spans="6:27" ht="38.1" customHeight="1" x14ac:dyDescent="0.25">
      <c r="F241" s="72" t="str">
        <f>BDContratos!B244</f>
        <v>GUARIQUIES (ASOC)</v>
      </c>
      <c r="H241" s="52" t="s">
        <v>5608</v>
      </c>
      <c r="J241" s="58"/>
      <c r="K241" s="5"/>
      <c r="Z241" s="7" t="s">
        <v>145</v>
      </c>
      <c r="AA241" s="18" t="s">
        <v>432</v>
      </c>
    </row>
    <row r="242" spans="6:27" ht="38.1" customHeight="1" x14ac:dyDescent="0.25">
      <c r="F242" s="72" t="str">
        <f>BDContratos!B245</f>
        <v>GUARROJO (E&amp;P)</v>
      </c>
      <c r="H242" s="52" t="s">
        <v>5297</v>
      </c>
      <c r="J242" s="58"/>
      <c r="K242" s="5"/>
      <c r="Z242" s="7" t="s">
        <v>145</v>
      </c>
      <c r="AA242" s="18" t="s">
        <v>433</v>
      </c>
    </row>
    <row r="243" spans="6:27" ht="38.1" customHeight="1" x14ac:dyDescent="0.25">
      <c r="F243" s="72" t="str">
        <f>BDContratos!B246</f>
        <v>GUASIMO (E&amp;E)</v>
      </c>
      <c r="H243" s="52" t="s">
        <v>5439</v>
      </c>
      <c r="J243" s="58"/>
      <c r="K243" s="5"/>
      <c r="Z243" s="7" t="s">
        <v>145</v>
      </c>
      <c r="AA243" s="18" t="s">
        <v>434</v>
      </c>
    </row>
    <row r="244" spans="6:27" ht="38.1" customHeight="1" x14ac:dyDescent="0.25">
      <c r="F244" s="72" t="str">
        <f>BDContratos!B247</f>
        <v>GUATIQUIA (E&amp;P)</v>
      </c>
      <c r="H244" s="52" t="s">
        <v>5389</v>
      </c>
      <c r="J244" s="58"/>
      <c r="K244" s="5"/>
      <c r="Z244" s="7" t="s">
        <v>145</v>
      </c>
      <c r="AA244" s="18" t="s">
        <v>435</v>
      </c>
    </row>
    <row r="245" spans="6:27" ht="38.1" customHeight="1" x14ac:dyDescent="0.25">
      <c r="F245" s="72" t="str">
        <f>BDContratos!B248</f>
        <v>GUATIQUIA (TEA)</v>
      </c>
      <c r="H245" s="52" t="s">
        <v>5704</v>
      </c>
      <c r="J245" s="58"/>
      <c r="K245" s="5"/>
      <c r="Z245" s="7" t="s">
        <v>145</v>
      </c>
      <c r="AA245" s="18" t="s">
        <v>436</v>
      </c>
    </row>
    <row r="246" spans="6:27" ht="38.1" customHeight="1" x14ac:dyDescent="0.25">
      <c r="F246" s="72" t="str">
        <f>BDContratos!B249</f>
        <v>GUAYUYACO (ASOC)</v>
      </c>
      <c r="H246" s="52" t="s">
        <v>5375</v>
      </c>
      <c r="J246" s="58"/>
      <c r="K246" s="5"/>
      <c r="Z246" s="7" t="s">
        <v>145</v>
      </c>
      <c r="AA246" s="18" t="s">
        <v>437</v>
      </c>
    </row>
    <row r="247" spans="6:27" ht="38.1" customHeight="1" x14ac:dyDescent="0.25">
      <c r="F247" s="72" t="str">
        <f>BDContratos!B250</f>
        <v>GUEPARDO (TEA)</v>
      </c>
      <c r="H247" s="52" t="s">
        <v>5661</v>
      </c>
      <c r="J247" s="58"/>
      <c r="K247" s="5"/>
      <c r="Z247" s="7" t="s">
        <v>145</v>
      </c>
      <c r="AA247" s="18" t="s">
        <v>438</v>
      </c>
    </row>
    <row r="248" spans="6:27" ht="38.1" customHeight="1" x14ac:dyDescent="0.25">
      <c r="F248" s="72" t="str">
        <f>BDContratos!B251</f>
        <v>HATO NUEVO (CE)</v>
      </c>
      <c r="H248" s="52" t="s">
        <v>5414</v>
      </c>
      <c r="J248" s="58"/>
      <c r="K248" s="5"/>
      <c r="Z248" s="7" t="s">
        <v>145</v>
      </c>
      <c r="AA248" s="18" t="s">
        <v>441</v>
      </c>
    </row>
    <row r="249" spans="6:27" ht="38.1" customHeight="1" x14ac:dyDescent="0.25">
      <c r="F249" s="72" t="str">
        <f>BDContratos!B252</f>
        <v>HELEN (E&amp;P)</v>
      </c>
      <c r="H249" s="52" t="s">
        <v>5415</v>
      </c>
      <c r="J249" s="58"/>
      <c r="K249" s="5"/>
      <c r="Z249" s="7" t="s">
        <v>145</v>
      </c>
      <c r="AA249" s="18" t="s">
        <v>442</v>
      </c>
    </row>
    <row r="250" spans="6:27" ht="38.1" customHeight="1" x14ac:dyDescent="0.25">
      <c r="F250" s="72" t="str">
        <f>BDContratos!B253</f>
        <v>HOBO (CE)</v>
      </c>
      <c r="H250" s="52" t="s">
        <v>5416</v>
      </c>
      <c r="J250" s="58"/>
      <c r="K250" s="5"/>
      <c r="Z250" s="7" t="s">
        <v>145</v>
      </c>
      <c r="AA250" s="18" t="s">
        <v>443</v>
      </c>
    </row>
    <row r="251" spans="6:27" ht="38.1" customHeight="1" x14ac:dyDescent="0.25">
      <c r="F251" s="72" t="str">
        <f>BDContratos!B254</f>
        <v>HUILA (CE)</v>
      </c>
      <c r="H251" s="52" t="s">
        <v>5604</v>
      </c>
      <c r="J251" s="58"/>
      <c r="K251" s="5"/>
      <c r="Z251" s="7" t="s">
        <v>145</v>
      </c>
      <c r="AA251" s="18" t="s">
        <v>444</v>
      </c>
    </row>
    <row r="252" spans="6:27" ht="38.1" customHeight="1" x14ac:dyDescent="0.25">
      <c r="F252" s="72" t="str">
        <f>BDContratos!B255</f>
        <v>HUMADEA (TEA)</v>
      </c>
      <c r="H252" s="52" t="s">
        <v>625</v>
      </c>
      <c r="J252" s="58"/>
      <c r="K252" s="5"/>
      <c r="Z252" s="7" t="s">
        <v>145</v>
      </c>
      <c r="AA252" s="18" t="s">
        <v>445</v>
      </c>
    </row>
    <row r="253" spans="6:27" ht="38.1" customHeight="1" x14ac:dyDescent="0.25">
      <c r="F253" s="72" t="str">
        <f>BDContratos!B256</f>
        <v>JABALI (E&amp;P)</v>
      </c>
      <c r="H253" s="52" t="s">
        <v>5605</v>
      </c>
      <c r="J253" s="58"/>
      <c r="K253" s="5"/>
      <c r="Z253" s="7" t="s">
        <v>145</v>
      </c>
      <c r="AA253" s="18" t="s">
        <v>446</v>
      </c>
    </row>
    <row r="254" spans="6:27" ht="38.1" customHeight="1" x14ac:dyDescent="0.25">
      <c r="F254" s="72" t="str">
        <f>BDContratos!B257</f>
        <v>JACARANDA (E&amp;P)</v>
      </c>
      <c r="H254" s="52" t="s">
        <v>5705</v>
      </c>
      <c r="J254" s="58"/>
      <c r="K254" s="5"/>
      <c r="Z254" s="7" t="s">
        <v>145</v>
      </c>
      <c r="AA254" s="18" t="s">
        <v>447</v>
      </c>
    </row>
    <row r="255" spans="6:27" ht="38.1" customHeight="1" x14ac:dyDescent="0.25">
      <c r="F255" s="72" t="str">
        <f>BDContratos!B258</f>
        <v>JAGUAR (E&amp;P)</v>
      </c>
      <c r="H255" s="52" t="s">
        <v>5423</v>
      </c>
      <c r="J255" s="58"/>
      <c r="K255" s="5"/>
      <c r="Z255" s="7" t="s">
        <v>145</v>
      </c>
      <c r="AA255" s="18" t="s">
        <v>448</v>
      </c>
    </row>
    <row r="256" spans="6:27" ht="38.1" customHeight="1" x14ac:dyDescent="0.25">
      <c r="F256" s="72" t="str">
        <f>BDContratos!B259</f>
        <v>JAGUEYES (TEA)</v>
      </c>
      <c r="H256" s="52" t="s">
        <v>5527</v>
      </c>
      <c r="J256" s="58"/>
      <c r="K256" s="5"/>
      <c r="Z256" s="7" t="s">
        <v>145</v>
      </c>
      <c r="AA256" s="18" t="s">
        <v>449</v>
      </c>
    </row>
    <row r="257" spans="6:27" ht="38.1" customHeight="1" x14ac:dyDescent="0.25">
      <c r="F257" s="72" t="str">
        <f>BDContratos!B260</f>
        <v>JAGUEYES 3432-A (E&amp;P)</v>
      </c>
      <c r="H257" s="52" t="s">
        <v>5343</v>
      </c>
      <c r="J257" s="58"/>
      <c r="K257" s="5"/>
      <c r="Z257" s="7" t="s">
        <v>145</v>
      </c>
      <c r="AA257" s="18" t="s">
        <v>450</v>
      </c>
    </row>
    <row r="258" spans="6:27" ht="38.1" customHeight="1" x14ac:dyDescent="0.25">
      <c r="F258" s="72" t="str">
        <f>BDContratos!B261</f>
        <v>JAGUEYES 3432-B (E&amp;P)</v>
      </c>
      <c r="H258" s="52" t="s">
        <v>5426</v>
      </c>
      <c r="J258" s="58"/>
      <c r="K258" s="5"/>
      <c r="Z258" s="7" t="s">
        <v>145</v>
      </c>
      <c r="AA258" s="18" t="s">
        <v>451</v>
      </c>
    </row>
    <row r="259" spans="6:27" ht="38.1" customHeight="1" x14ac:dyDescent="0.25">
      <c r="F259" s="72" t="str">
        <f>BDContratos!B262</f>
        <v>JAGUEYES 3433-A (E&amp;P)</v>
      </c>
      <c r="H259" s="52" t="s">
        <v>5427</v>
      </c>
      <c r="J259" s="58"/>
      <c r="K259" s="5"/>
      <c r="Z259" s="7" t="s">
        <v>145</v>
      </c>
      <c r="AA259" s="18" t="s">
        <v>452</v>
      </c>
    </row>
    <row r="260" spans="6:27" ht="38.1" customHeight="1" x14ac:dyDescent="0.25">
      <c r="F260" s="72" t="str">
        <f>BDContratos!B263</f>
        <v>JOROPO (E&amp;E)</v>
      </c>
      <c r="H260" s="52" t="s">
        <v>5668</v>
      </c>
      <c r="J260" s="58"/>
      <c r="K260" s="5"/>
      <c r="Z260" s="7" t="s">
        <v>145</v>
      </c>
      <c r="AA260" s="18" t="s">
        <v>453</v>
      </c>
    </row>
    <row r="261" spans="6:27" ht="38.1" customHeight="1" x14ac:dyDescent="0.25">
      <c r="F261" s="72" t="str">
        <f>BDContratos!B264</f>
        <v>LA CIRA INFANTAS (CE)</v>
      </c>
      <c r="H261" s="52" t="s">
        <v>5443</v>
      </c>
      <c r="J261" s="58"/>
      <c r="K261" s="5"/>
      <c r="Z261" s="7" t="s">
        <v>145</v>
      </c>
      <c r="AA261" s="18" t="s">
        <v>454</v>
      </c>
    </row>
    <row r="262" spans="6:27" ht="38.1" customHeight="1" x14ac:dyDescent="0.25">
      <c r="F262" s="72" t="str">
        <f>BDContratos!B265</f>
        <v>LA CRECIENTE (E&amp;E)</v>
      </c>
      <c r="H262" s="52" t="s">
        <v>5514</v>
      </c>
      <c r="J262" s="58"/>
      <c r="K262" s="5"/>
      <c r="Z262" s="7" t="s">
        <v>145</v>
      </c>
      <c r="AA262" s="18" t="s">
        <v>269</v>
      </c>
    </row>
    <row r="263" spans="6:27" ht="38.1" customHeight="1" x14ac:dyDescent="0.25">
      <c r="F263" s="72" t="str">
        <f>BDContratos!B266</f>
        <v>LA CUERVA (E&amp;P)</v>
      </c>
      <c r="H263" s="52" t="s">
        <v>5577</v>
      </c>
      <c r="J263" s="58"/>
      <c r="K263" s="5"/>
      <c r="Z263" s="7" t="s">
        <v>145</v>
      </c>
      <c r="AA263" s="18" t="s">
        <v>456</v>
      </c>
    </row>
    <row r="264" spans="6:27" ht="38.1" customHeight="1" x14ac:dyDescent="0.25">
      <c r="F264" s="72" t="str">
        <f>BDContratos!B267</f>
        <v>LA INDIA (TEA)</v>
      </c>
      <c r="H264" s="52" t="s">
        <v>5429</v>
      </c>
      <c r="J264" s="58"/>
      <c r="K264" s="5"/>
      <c r="Z264" s="7" t="s">
        <v>145</v>
      </c>
      <c r="AA264" s="18" t="s">
        <v>405</v>
      </c>
    </row>
    <row r="265" spans="6:27" ht="38.1" customHeight="1" x14ac:dyDescent="0.25">
      <c r="F265" s="72" t="str">
        <f>BDContratos!B268</f>
        <v>LA LOMA (E&amp;E)</v>
      </c>
      <c r="H265" s="52" t="s">
        <v>5430</v>
      </c>
      <c r="J265" s="58"/>
      <c r="K265" s="5"/>
      <c r="Z265" s="7" t="s">
        <v>145</v>
      </c>
      <c r="AA265" s="18" t="s">
        <v>196</v>
      </c>
    </row>
    <row r="266" spans="6:27" ht="38.1" customHeight="1" x14ac:dyDescent="0.25">
      <c r="F266" s="72" t="str">
        <f>BDContratos!B269</f>
        <v>LA MAYE (E&amp;P)</v>
      </c>
      <c r="H266" s="52" t="s">
        <v>5468</v>
      </c>
      <c r="J266" s="58"/>
      <c r="K266" s="5"/>
      <c r="Z266" s="7" t="s">
        <v>145</v>
      </c>
      <c r="AA266" s="18" t="s">
        <v>455</v>
      </c>
    </row>
    <row r="267" spans="6:27" ht="38.1" customHeight="1" x14ac:dyDescent="0.25">
      <c r="F267" s="72" t="str">
        <f>BDContratos!B270</f>
        <v>LA MONA (E&amp;P)</v>
      </c>
      <c r="H267" s="52" t="s">
        <v>5431</v>
      </c>
      <c r="J267" s="58"/>
      <c r="K267" s="5"/>
      <c r="Z267" s="7" t="s">
        <v>145</v>
      </c>
      <c r="AA267" s="18" t="s">
        <v>457</v>
      </c>
    </row>
    <row r="268" spans="6:27" ht="38.1" customHeight="1" x14ac:dyDescent="0.25">
      <c r="F268" s="72" t="str">
        <f>BDContratos!B271</f>
        <v>LA MONA (TEA)</v>
      </c>
      <c r="H268" s="52" t="s">
        <v>5432</v>
      </c>
      <c r="J268" s="58"/>
      <c r="K268" s="5"/>
      <c r="Z268" s="7" t="s">
        <v>145</v>
      </c>
      <c r="AA268" s="18" t="s">
        <v>458</v>
      </c>
    </row>
    <row r="269" spans="6:27" ht="38.1" customHeight="1" x14ac:dyDescent="0.25">
      <c r="F269" s="72" t="str">
        <f>BDContratos!B272</f>
        <v>LA PALOMA (E&amp;P)</v>
      </c>
      <c r="H269" s="52" t="s">
        <v>5433</v>
      </c>
      <c r="J269" s="58"/>
      <c r="K269" s="5"/>
      <c r="Z269" s="7" t="s">
        <v>145</v>
      </c>
      <c r="AA269" s="18" t="s">
        <v>459</v>
      </c>
    </row>
    <row r="270" spans="6:27" ht="38.1" customHeight="1" x14ac:dyDescent="0.25">
      <c r="F270" s="72" t="str">
        <f>BDContratos!B273</f>
        <v>LA POLA (E&amp;P)</v>
      </c>
      <c r="H270" s="52" t="s">
        <v>5434</v>
      </c>
      <c r="J270" s="58"/>
      <c r="K270" s="5"/>
      <c r="Z270" s="7" t="s">
        <v>145</v>
      </c>
      <c r="AA270" s="18" t="s">
        <v>460</v>
      </c>
    </row>
    <row r="271" spans="6:27" ht="38.1" customHeight="1" x14ac:dyDescent="0.25">
      <c r="F271" s="72" t="str">
        <f>BDContratos!B274</f>
        <v>LA PUNTA (CE)</v>
      </c>
      <c r="H271" s="52" t="s">
        <v>5435</v>
      </c>
      <c r="J271" s="58"/>
      <c r="K271" s="5"/>
      <c r="Z271" s="7" t="s">
        <v>145</v>
      </c>
      <c r="AA271" s="18" t="s">
        <v>461</v>
      </c>
    </row>
    <row r="272" spans="6:27" ht="38.1" customHeight="1" x14ac:dyDescent="0.25">
      <c r="F272" s="72" t="str">
        <f>BDContratos!B275</f>
        <v>LA ROMPIDA (CE)</v>
      </c>
      <c r="H272" s="52" t="s">
        <v>5436</v>
      </c>
      <c r="J272" s="58"/>
      <c r="K272" s="5"/>
      <c r="Z272" s="7" t="s">
        <v>145</v>
      </c>
      <c r="AA272" s="18" t="s">
        <v>462</v>
      </c>
    </row>
    <row r="273" spans="6:27" ht="38.1" customHeight="1" x14ac:dyDescent="0.25">
      <c r="F273" s="72" t="str">
        <f>BDContratos!B276</f>
        <v>LA UNION (TEA)</v>
      </c>
      <c r="H273" s="52" t="s">
        <v>5437</v>
      </c>
      <c r="J273" s="58"/>
      <c r="K273" s="5"/>
      <c r="Z273" s="7" t="s">
        <v>145</v>
      </c>
      <c r="AA273" s="18" t="s">
        <v>402</v>
      </c>
    </row>
    <row r="274" spans="6:27" ht="38.1" customHeight="1" x14ac:dyDescent="0.25">
      <c r="F274" s="72" t="str">
        <f>BDContratos!B277</f>
        <v>LAS AGUILAS (E&amp;P)</v>
      </c>
      <c r="H274" s="52" t="s">
        <v>5669</v>
      </c>
      <c r="J274" s="58"/>
      <c r="K274" s="5"/>
      <c r="Z274" s="7" t="s">
        <v>145</v>
      </c>
      <c r="AA274" s="18" t="s">
        <v>463</v>
      </c>
    </row>
    <row r="275" spans="6:27" ht="38.1" customHeight="1" x14ac:dyDescent="0.25">
      <c r="F275" s="72" t="str">
        <f>BDContratos!B278</f>
        <v>LAS BRISAS (TEA)</v>
      </c>
      <c r="H275" s="52" t="s">
        <v>5633</v>
      </c>
      <c r="J275" s="58"/>
      <c r="K275" s="5"/>
      <c r="Z275" s="7" t="s">
        <v>145</v>
      </c>
      <c r="AA275" s="18" t="s">
        <v>464</v>
      </c>
    </row>
    <row r="276" spans="6:27" ht="38.1" customHeight="1" x14ac:dyDescent="0.25">
      <c r="F276" s="72" t="str">
        <f>BDContratos!B279</f>
        <v>LAS GARZAS (E&amp;P)</v>
      </c>
      <c r="H276" s="52" t="s">
        <v>5402</v>
      </c>
      <c r="J276" s="58"/>
      <c r="K276" s="5"/>
      <c r="Z276" s="7" t="s">
        <v>145</v>
      </c>
      <c r="AA276" s="18" t="s">
        <v>465</v>
      </c>
    </row>
    <row r="277" spans="6:27" ht="38.1" customHeight="1" x14ac:dyDescent="0.25">
      <c r="F277" s="72" t="str">
        <f>BDContratos!B280</f>
        <v>LAS QUINCHAS (ASOC)</v>
      </c>
      <c r="H277" s="52" t="s">
        <v>5665</v>
      </c>
      <c r="J277" s="58"/>
      <c r="K277" s="5"/>
      <c r="Z277" s="7" t="s">
        <v>145</v>
      </c>
      <c r="AA277" s="18" t="s">
        <v>466</v>
      </c>
    </row>
    <row r="278" spans="6:27" ht="38.1" customHeight="1" x14ac:dyDescent="0.25">
      <c r="F278" s="72" t="str">
        <f>BDContratos!B281</f>
        <v>LEBRIJA (CE)</v>
      </c>
      <c r="H278" s="52" t="s">
        <v>5466</v>
      </c>
      <c r="J278" s="58"/>
      <c r="K278" s="5"/>
      <c r="Z278" s="7" t="s">
        <v>145</v>
      </c>
      <c r="AA278" s="18" t="s">
        <v>467</v>
      </c>
    </row>
    <row r="279" spans="6:27" ht="38.1" customHeight="1" x14ac:dyDescent="0.25">
      <c r="F279" s="72" t="str">
        <f>BDContratos!B282</f>
        <v>LEONA (E&amp;P)</v>
      </c>
      <c r="H279" s="52" t="s">
        <v>5352</v>
      </c>
      <c r="J279" s="58"/>
      <c r="K279" s="5"/>
      <c r="Z279" s="7" t="s">
        <v>145</v>
      </c>
      <c r="AA279" s="18" t="s">
        <v>468</v>
      </c>
    </row>
    <row r="280" spans="6:27" ht="38.1" customHeight="1" x14ac:dyDescent="0.25">
      <c r="F280" s="72" t="str">
        <f>BDContratos!B283</f>
        <v>LIGIA (TEA)</v>
      </c>
      <c r="H280" s="52" t="s">
        <v>5654</v>
      </c>
      <c r="J280" s="58"/>
      <c r="K280" s="5"/>
      <c r="Z280" s="7" t="s">
        <v>145</v>
      </c>
      <c r="AA280" s="18" t="s">
        <v>469</v>
      </c>
    </row>
    <row r="281" spans="6:27" ht="38.1" customHeight="1" x14ac:dyDescent="0.25">
      <c r="F281" s="72" t="str">
        <f>BDContratos!B284</f>
        <v>LINCE (E&amp;P)</v>
      </c>
      <c r="H281" s="52" t="s">
        <v>5467</v>
      </c>
      <c r="J281" s="58"/>
      <c r="K281" s="5"/>
      <c r="Z281" s="7" t="s">
        <v>145</v>
      </c>
      <c r="AA281" s="18" t="s">
        <v>470</v>
      </c>
    </row>
    <row r="282" spans="6:27" ht="38.1" customHeight="1" x14ac:dyDescent="0.25">
      <c r="F282" s="72" t="str">
        <f>BDContratos!B285</f>
        <v>LISAMA NUTRIA (CE)</v>
      </c>
      <c r="H282" s="52" t="s">
        <v>5578</v>
      </c>
      <c r="J282" s="58"/>
      <c r="K282" s="5"/>
      <c r="Z282" s="7" t="s">
        <v>145</v>
      </c>
      <c r="AA282" s="18" t="s">
        <v>471</v>
      </c>
    </row>
    <row r="283" spans="6:27" ht="38.1" customHeight="1" x14ac:dyDescent="0.25">
      <c r="F283" s="72" t="str">
        <f>BDContratos!B286</f>
        <v>LLA 1 (E&amp;P)</v>
      </c>
      <c r="H283" s="52" t="s">
        <v>5349</v>
      </c>
      <c r="J283" s="58"/>
      <c r="K283" s="5"/>
      <c r="Z283" s="7" t="s">
        <v>145</v>
      </c>
      <c r="AA283" s="18" t="s">
        <v>472</v>
      </c>
    </row>
    <row r="284" spans="6:27" ht="38.1" customHeight="1" x14ac:dyDescent="0.25">
      <c r="F284" s="72" t="str">
        <f>BDContratos!B287</f>
        <v>LLA 10 (E&amp;P)</v>
      </c>
      <c r="H284" s="52" t="s">
        <v>5335</v>
      </c>
      <c r="J284" s="58"/>
      <c r="K284" s="5"/>
      <c r="Z284" s="7" t="s">
        <v>145</v>
      </c>
      <c r="AA284" s="18" t="s">
        <v>473</v>
      </c>
    </row>
    <row r="285" spans="6:27" ht="38.1" customHeight="1" x14ac:dyDescent="0.25">
      <c r="F285" s="72" t="str">
        <f>BDContratos!B288</f>
        <v>LLA 11 (E&amp;P)</v>
      </c>
      <c r="H285" s="52" t="s">
        <v>5517</v>
      </c>
      <c r="J285" s="58"/>
      <c r="K285" s="5"/>
      <c r="Z285" s="7" t="s">
        <v>145</v>
      </c>
      <c r="AA285" s="18" t="s">
        <v>474</v>
      </c>
    </row>
    <row r="286" spans="6:27" ht="38.1" customHeight="1" x14ac:dyDescent="0.25">
      <c r="F286" s="72" t="str">
        <f>BDContratos!B289</f>
        <v>LLA 12 (E&amp;P)</v>
      </c>
      <c r="H286" s="52" t="s">
        <v>5469</v>
      </c>
      <c r="J286" s="58"/>
      <c r="K286" s="5"/>
      <c r="Z286" s="7" t="s">
        <v>145</v>
      </c>
      <c r="AA286" s="18" t="s">
        <v>412</v>
      </c>
    </row>
    <row r="287" spans="6:27" ht="38.1" customHeight="1" x14ac:dyDescent="0.25">
      <c r="F287" s="72" t="str">
        <f>BDContratos!B290</f>
        <v>LLA 13 (E&amp;P)</v>
      </c>
      <c r="H287" s="52" t="s">
        <v>5440</v>
      </c>
      <c r="J287" s="58"/>
      <c r="K287" s="5"/>
      <c r="Z287" s="7" t="s">
        <v>145</v>
      </c>
      <c r="AA287" s="18" t="s">
        <v>475</v>
      </c>
    </row>
    <row r="288" spans="6:27" ht="38.1" customHeight="1" x14ac:dyDescent="0.25">
      <c r="F288" s="72" t="str">
        <f>BDContratos!B291</f>
        <v>LLA 14 (E&amp;P)</v>
      </c>
      <c r="H288" s="52" t="s">
        <v>5523</v>
      </c>
      <c r="J288" s="58"/>
      <c r="K288" s="5"/>
      <c r="Z288" s="7" t="s">
        <v>145</v>
      </c>
      <c r="AA288" s="18" t="s">
        <v>476</v>
      </c>
    </row>
    <row r="289" spans="6:27" ht="38.1" customHeight="1" x14ac:dyDescent="0.25">
      <c r="F289" s="72" t="str">
        <f>BDContratos!B292</f>
        <v>LLA 15 (E&amp;P)</v>
      </c>
      <c r="H289" s="52" t="s">
        <v>5524</v>
      </c>
      <c r="J289" s="58"/>
      <c r="K289" s="5"/>
      <c r="Z289" s="7" t="s">
        <v>145</v>
      </c>
      <c r="AA289" s="18" t="s">
        <v>477</v>
      </c>
    </row>
    <row r="290" spans="6:27" ht="38.1" customHeight="1" x14ac:dyDescent="0.25">
      <c r="F290" s="72" t="str">
        <f>BDContratos!B293</f>
        <v>LLA 16 (E&amp;P)</v>
      </c>
      <c r="H290" s="52" t="s">
        <v>5676</v>
      </c>
      <c r="J290" s="58"/>
      <c r="K290" s="5"/>
      <c r="Z290" s="7" t="s">
        <v>145</v>
      </c>
      <c r="AA290" s="18" t="s">
        <v>478</v>
      </c>
    </row>
    <row r="291" spans="6:27" ht="38.1" customHeight="1" x14ac:dyDescent="0.25">
      <c r="F291" s="72" t="str">
        <f>BDContratos!B294</f>
        <v>LLA 17 (E&amp;P)</v>
      </c>
      <c r="H291" s="52" t="s">
        <v>5506</v>
      </c>
      <c r="J291" s="58"/>
      <c r="K291" s="5"/>
      <c r="Z291" s="7" t="s">
        <v>145</v>
      </c>
      <c r="AA291" s="18" t="s">
        <v>479</v>
      </c>
    </row>
    <row r="292" spans="6:27" ht="38.1" customHeight="1" x14ac:dyDescent="0.25">
      <c r="F292" s="72" t="str">
        <f>BDContratos!B295</f>
        <v>LLA 18 (E&amp;P)</v>
      </c>
      <c r="H292" s="52" t="s">
        <v>5449</v>
      </c>
      <c r="J292" s="58"/>
      <c r="K292" s="5"/>
      <c r="Z292" s="7" t="s">
        <v>145</v>
      </c>
      <c r="AA292" s="18" t="s">
        <v>480</v>
      </c>
    </row>
    <row r="293" spans="6:27" ht="38.1" customHeight="1" x14ac:dyDescent="0.25">
      <c r="F293" s="72" t="str">
        <f>BDContratos!B296</f>
        <v>LLA 19 (E&amp;P)</v>
      </c>
      <c r="H293" s="52" t="s">
        <v>5453</v>
      </c>
      <c r="J293" s="58"/>
      <c r="K293" s="5"/>
      <c r="Z293" s="7" t="s">
        <v>145</v>
      </c>
      <c r="AA293" s="18" t="s">
        <v>481</v>
      </c>
    </row>
    <row r="294" spans="6:27" ht="38.1" customHeight="1" x14ac:dyDescent="0.25">
      <c r="F294" s="72" t="str">
        <f>BDContratos!B297</f>
        <v>LLA 2 (E&amp;P)</v>
      </c>
      <c r="H294" s="52" t="s">
        <v>5311</v>
      </c>
      <c r="J294" s="58"/>
      <c r="K294" s="5"/>
      <c r="Z294" s="7" t="s">
        <v>145</v>
      </c>
      <c r="AA294" s="18" t="s">
        <v>482</v>
      </c>
    </row>
    <row r="295" spans="6:27" ht="38.1" customHeight="1" x14ac:dyDescent="0.25">
      <c r="F295" s="72" t="str">
        <f>BDContratos!B298</f>
        <v>LLA 20 (E&amp;P)</v>
      </c>
      <c r="H295" s="52" t="s">
        <v>5471</v>
      </c>
      <c r="J295" s="58"/>
      <c r="K295" s="5"/>
      <c r="Z295" s="7" t="s">
        <v>145</v>
      </c>
      <c r="AA295" s="18" t="s">
        <v>483</v>
      </c>
    </row>
    <row r="296" spans="6:27" ht="38.1" customHeight="1" x14ac:dyDescent="0.25">
      <c r="F296" s="72" t="str">
        <f>BDContratos!B299</f>
        <v>LLA 21 (E&amp;P)</v>
      </c>
      <c r="H296" s="52" t="s">
        <v>5472</v>
      </c>
      <c r="J296" s="58"/>
      <c r="K296" s="5"/>
      <c r="Z296" s="7" t="s">
        <v>145</v>
      </c>
      <c r="AA296" s="18" t="s">
        <v>484</v>
      </c>
    </row>
    <row r="297" spans="6:27" ht="38.1" customHeight="1" x14ac:dyDescent="0.25">
      <c r="F297" s="72" t="str">
        <f>BDContratos!B300</f>
        <v>LLA 22 (E&amp;P)</v>
      </c>
      <c r="H297" s="52" t="s">
        <v>5628</v>
      </c>
      <c r="J297" s="58"/>
      <c r="K297" s="5"/>
      <c r="Z297" s="7" t="s">
        <v>145</v>
      </c>
      <c r="AA297" s="18" t="s">
        <v>485</v>
      </c>
    </row>
    <row r="298" spans="6:27" ht="38.1" customHeight="1" x14ac:dyDescent="0.25">
      <c r="F298" s="72" t="str">
        <f>BDContratos!B301</f>
        <v>LLA 23 (E&amp;P)</v>
      </c>
      <c r="H298" s="52" t="s">
        <v>5711</v>
      </c>
      <c r="J298" s="58"/>
      <c r="K298" s="5"/>
      <c r="Z298" s="7" t="s">
        <v>145</v>
      </c>
      <c r="AA298" s="18" t="s">
        <v>409</v>
      </c>
    </row>
    <row r="299" spans="6:27" ht="38.1" customHeight="1" x14ac:dyDescent="0.25">
      <c r="F299" s="72" t="str">
        <f>BDContratos!B302</f>
        <v>LLA 24 (E&amp;P)</v>
      </c>
      <c r="H299" s="52" t="s">
        <v>5357</v>
      </c>
      <c r="J299" s="58"/>
      <c r="K299" s="5"/>
      <c r="Z299" s="7" t="s">
        <v>145</v>
      </c>
      <c r="AA299" s="18" t="s">
        <v>410</v>
      </c>
    </row>
    <row r="300" spans="6:27" ht="38.1" customHeight="1" x14ac:dyDescent="0.25">
      <c r="F300" s="72" t="str">
        <f>BDContratos!B303</f>
        <v>LLA 25 (E&amp;P)</v>
      </c>
      <c r="H300" s="52" t="s">
        <v>5483</v>
      </c>
      <c r="J300" s="58"/>
      <c r="K300" s="5"/>
      <c r="Z300" s="7" t="s">
        <v>145</v>
      </c>
      <c r="AA300" s="18" t="s">
        <v>486</v>
      </c>
    </row>
    <row r="301" spans="6:27" ht="38.1" customHeight="1" x14ac:dyDescent="0.25">
      <c r="F301" s="72" t="str">
        <f>BDContratos!B304</f>
        <v>LLA 26 (E&amp;P)</v>
      </c>
      <c r="H301" s="52" t="s">
        <v>5484</v>
      </c>
      <c r="J301" s="58"/>
      <c r="K301" s="5"/>
      <c r="Z301" s="7" t="s">
        <v>145</v>
      </c>
      <c r="AA301" s="18" t="s">
        <v>408</v>
      </c>
    </row>
    <row r="302" spans="6:27" ht="38.1" customHeight="1" x14ac:dyDescent="0.25">
      <c r="F302" s="72" t="str">
        <f>BDContratos!B305</f>
        <v>LLA 27 (E&amp;P)</v>
      </c>
      <c r="H302" s="52" t="s">
        <v>5459</v>
      </c>
      <c r="J302" s="58"/>
      <c r="K302" s="5"/>
      <c r="Z302" s="7" t="s">
        <v>145</v>
      </c>
      <c r="AA302" s="18" t="s">
        <v>362</v>
      </c>
    </row>
    <row r="303" spans="6:27" ht="38.1" customHeight="1" x14ac:dyDescent="0.25">
      <c r="F303" s="72" t="str">
        <f>BDContratos!B306</f>
        <v>LLA 28 (E&amp;P)</v>
      </c>
      <c r="H303" s="52" t="s">
        <v>5336</v>
      </c>
      <c r="J303" s="58"/>
      <c r="K303" s="5"/>
      <c r="Z303" s="7" t="s">
        <v>145</v>
      </c>
      <c r="AA303" s="18" t="s">
        <v>488</v>
      </c>
    </row>
    <row r="304" spans="6:27" ht="38.1" customHeight="1" x14ac:dyDescent="0.25">
      <c r="F304" s="72" t="str">
        <f>BDContratos!B307</f>
        <v>LLA 29 (E&amp;P)</v>
      </c>
      <c r="H304" s="52" t="s">
        <v>5478</v>
      </c>
      <c r="J304" s="58"/>
      <c r="K304" s="5"/>
      <c r="Z304" s="7" t="s">
        <v>145</v>
      </c>
      <c r="AA304" s="18" t="s">
        <v>411</v>
      </c>
    </row>
    <row r="305" spans="6:27" ht="38.1" customHeight="1" x14ac:dyDescent="0.25">
      <c r="F305" s="72" t="str">
        <f>BDContratos!B308</f>
        <v>LLA 3 (E&amp;P)</v>
      </c>
      <c r="H305" s="52" t="s">
        <v>755</v>
      </c>
      <c r="J305" s="58"/>
      <c r="K305" s="5"/>
      <c r="Z305" s="7" t="s">
        <v>145</v>
      </c>
      <c r="AA305" s="18" t="s">
        <v>489</v>
      </c>
    </row>
    <row r="306" spans="6:27" ht="38.1" customHeight="1" x14ac:dyDescent="0.25">
      <c r="F306" s="72" t="str">
        <f>BDContratos!B309</f>
        <v>LLA 30 (E&amp;P)</v>
      </c>
      <c r="H306" s="52" t="s">
        <v>5391</v>
      </c>
      <c r="J306" s="58"/>
      <c r="K306" s="5"/>
      <c r="Z306" s="7" t="s">
        <v>145</v>
      </c>
      <c r="AA306" s="18" t="s">
        <v>487</v>
      </c>
    </row>
    <row r="307" spans="6:27" ht="38.1" customHeight="1" x14ac:dyDescent="0.25">
      <c r="F307" s="72" t="str">
        <f>BDContratos!B310</f>
        <v>LLA 31 (E&amp;P)</v>
      </c>
      <c r="H307" s="52" t="s">
        <v>5348</v>
      </c>
      <c r="J307" s="58"/>
      <c r="K307" s="5"/>
      <c r="Z307" s="7" t="s">
        <v>145</v>
      </c>
      <c r="AA307" s="18" t="s">
        <v>490</v>
      </c>
    </row>
    <row r="308" spans="6:27" ht="38.1" customHeight="1" x14ac:dyDescent="0.25">
      <c r="F308" s="72" t="str">
        <f>BDContratos!B311</f>
        <v>LLA 32 (E&amp;P)</v>
      </c>
      <c r="H308" s="52" t="s">
        <v>5476</v>
      </c>
      <c r="J308" s="58"/>
      <c r="K308" s="5"/>
      <c r="Z308" s="7" t="s">
        <v>145</v>
      </c>
      <c r="AA308" s="18" t="s">
        <v>491</v>
      </c>
    </row>
    <row r="309" spans="6:27" ht="38.1" customHeight="1" x14ac:dyDescent="0.25">
      <c r="F309" s="72" t="str">
        <f>BDContratos!B312</f>
        <v>LLA 33 (E&amp;P)</v>
      </c>
      <c r="H309" s="51" t="s">
        <v>5287</v>
      </c>
      <c r="J309" s="57"/>
      <c r="K309" s="5"/>
      <c r="Z309" s="7" t="s">
        <v>145</v>
      </c>
      <c r="AA309" s="18" t="s">
        <v>492</v>
      </c>
    </row>
    <row r="310" spans="6:27" ht="38.1" customHeight="1" x14ac:dyDescent="0.25">
      <c r="F310" s="72" t="str">
        <f>BDContratos!B313</f>
        <v>LLA 34 (E&amp;P)</v>
      </c>
      <c r="H310" s="52" t="s">
        <v>5551</v>
      </c>
      <c r="J310" s="58"/>
      <c r="K310" s="5"/>
      <c r="Z310" s="7" t="s">
        <v>145</v>
      </c>
      <c r="AA310" s="18" t="s">
        <v>493</v>
      </c>
    </row>
    <row r="311" spans="6:27" ht="38.1" customHeight="1" x14ac:dyDescent="0.25">
      <c r="F311" s="72" t="str">
        <f>BDContratos!B314</f>
        <v>LLA 36 (E&amp;P)</v>
      </c>
      <c r="H311" s="52" t="s">
        <v>5319</v>
      </c>
      <c r="J311" s="58"/>
      <c r="K311" s="5"/>
      <c r="Z311" s="7" t="s">
        <v>145</v>
      </c>
      <c r="AA311" s="18" t="s">
        <v>495</v>
      </c>
    </row>
    <row r="312" spans="6:27" ht="38.1" customHeight="1" x14ac:dyDescent="0.25">
      <c r="F312" s="72" t="str">
        <f>BDContratos!B315</f>
        <v>LLA 37 (E&amp;P)</v>
      </c>
      <c r="H312" s="52" t="s">
        <v>811</v>
      </c>
      <c r="J312" s="58"/>
      <c r="K312" s="5"/>
      <c r="Z312" s="7" t="s">
        <v>145</v>
      </c>
      <c r="AA312" s="18" t="s">
        <v>494</v>
      </c>
    </row>
    <row r="313" spans="6:27" ht="38.1" customHeight="1" x14ac:dyDescent="0.25">
      <c r="F313" s="72" t="str">
        <f>BDContratos!B316</f>
        <v>LLA 38 (E&amp;P)</v>
      </c>
      <c r="H313" s="52" t="s">
        <v>5682</v>
      </c>
      <c r="J313" s="58"/>
      <c r="K313" s="5"/>
      <c r="Z313" s="7" t="s">
        <v>145</v>
      </c>
      <c r="AA313" s="18" t="s">
        <v>496</v>
      </c>
    </row>
    <row r="314" spans="6:27" ht="38.1" customHeight="1" x14ac:dyDescent="0.25">
      <c r="F314" s="72" t="str">
        <f>BDContratos!B317</f>
        <v>LLA 39 (E&amp;P)</v>
      </c>
      <c r="H314" s="52" t="s">
        <v>5486</v>
      </c>
      <c r="J314" s="58"/>
      <c r="K314" s="5"/>
      <c r="Z314" s="7" t="s">
        <v>145</v>
      </c>
      <c r="AA314" s="18" t="s">
        <v>497</v>
      </c>
    </row>
    <row r="315" spans="6:27" ht="38.1" customHeight="1" x14ac:dyDescent="0.25">
      <c r="F315" s="72" t="str">
        <f>BDContratos!B318</f>
        <v>LLA 4 (E&amp;P)</v>
      </c>
      <c r="H315" s="52" t="s">
        <v>5487</v>
      </c>
      <c r="J315" s="58"/>
      <c r="K315" s="5"/>
      <c r="Z315" s="7" t="s">
        <v>145</v>
      </c>
      <c r="AA315" s="18" t="s">
        <v>498</v>
      </c>
    </row>
    <row r="316" spans="6:27" ht="38.1" customHeight="1" x14ac:dyDescent="0.25">
      <c r="F316" s="72" t="str">
        <f>BDContratos!B319</f>
        <v>LLA 40 (E&amp;P)</v>
      </c>
      <c r="H316" s="52" t="s">
        <v>5488</v>
      </c>
      <c r="J316" s="58"/>
      <c r="K316" s="5"/>
      <c r="Z316" s="7" t="s">
        <v>145</v>
      </c>
      <c r="AA316" s="18" t="s">
        <v>500</v>
      </c>
    </row>
    <row r="317" spans="6:27" ht="38.1" customHeight="1" x14ac:dyDescent="0.25">
      <c r="F317" s="72" t="str">
        <f>BDContratos!B320</f>
        <v>LLA 41 (E&amp;P)</v>
      </c>
      <c r="H317" s="52" t="s">
        <v>5625</v>
      </c>
      <c r="J317" s="58"/>
      <c r="K317" s="5"/>
      <c r="Z317" s="7" t="s">
        <v>145</v>
      </c>
      <c r="AA317" s="18" t="s">
        <v>499</v>
      </c>
    </row>
    <row r="318" spans="6:27" ht="38.1" customHeight="1" x14ac:dyDescent="0.25">
      <c r="F318" s="72" t="str">
        <f>BDContratos!B321</f>
        <v>LLA 42 (E&amp;P)</v>
      </c>
      <c r="H318" s="52" t="s">
        <v>5678</v>
      </c>
      <c r="J318" s="58"/>
      <c r="K318" s="5"/>
      <c r="Z318" s="7" t="s">
        <v>145</v>
      </c>
      <c r="AA318" s="18" t="s">
        <v>501</v>
      </c>
    </row>
    <row r="319" spans="6:27" ht="38.1" customHeight="1" x14ac:dyDescent="0.25">
      <c r="F319" s="72" t="str">
        <f>BDContratos!B322</f>
        <v>LLA 43 (E&amp;P)</v>
      </c>
      <c r="H319" s="52" t="s">
        <v>5683</v>
      </c>
      <c r="J319" s="58"/>
      <c r="K319" s="5"/>
      <c r="Z319" s="7" t="s">
        <v>145</v>
      </c>
      <c r="AA319" s="18" t="s">
        <v>502</v>
      </c>
    </row>
    <row r="320" spans="6:27" ht="38.1" customHeight="1" x14ac:dyDescent="0.25">
      <c r="F320" s="72" t="str">
        <f>BDContratos!B323</f>
        <v>LLA 45 (E&amp;P)</v>
      </c>
      <c r="H320" s="52" t="s">
        <v>5491</v>
      </c>
      <c r="J320" s="58"/>
      <c r="K320" s="5"/>
      <c r="Z320" s="7" t="s">
        <v>145</v>
      </c>
      <c r="AA320" s="18" t="s">
        <v>503</v>
      </c>
    </row>
    <row r="321" spans="6:27" ht="38.1" customHeight="1" x14ac:dyDescent="0.25">
      <c r="F321" s="72" t="str">
        <f>BDContratos!B324</f>
        <v>LLA 47 (E&amp;P)</v>
      </c>
      <c r="H321" s="52" t="s">
        <v>5384</v>
      </c>
      <c r="J321" s="58"/>
      <c r="K321" s="5"/>
      <c r="Z321" s="7" t="s">
        <v>145</v>
      </c>
      <c r="AA321" s="18" t="s">
        <v>504</v>
      </c>
    </row>
    <row r="322" spans="6:27" ht="38.1" customHeight="1" x14ac:dyDescent="0.25">
      <c r="F322" s="72" t="str">
        <f>BDContratos!B325</f>
        <v>LLA 48 (E&amp;P)</v>
      </c>
      <c r="H322" s="52" t="s">
        <v>5385</v>
      </c>
      <c r="J322" s="58"/>
      <c r="K322" s="5"/>
      <c r="Z322" s="7" t="s">
        <v>145</v>
      </c>
      <c r="AA322" s="18" t="s">
        <v>505</v>
      </c>
    </row>
    <row r="323" spans="6:27" ht="38.1" customHeight="1" x14ac:dyDescent="0.25">
      <c r="F323" s="72" t="str">
        <f>BDContratos!B326</f>
        <v>LLA 49 (E&amp;P)</v>
      </c>
      <c r="H323" s="52" t="s">
        <v>5685</v>
      </c>
      <c r="J323" s="58"/>
      <c r="K323" s="5"/>
      <c r="Z323" s="7" t="s">
        <v>145</v>
      </c>
      <c r="AA323" s="18" t="s">
        <v>506</v>
      </c>
    </row>
    <row r="324" spans="6:27" ht="38.1" customHeight="1" x14ac:dyDescent="0.25">
      <c r="F324" s="72" t="str">
        <f>BDContratos!B327</f>
        <v>LLA 5 (E&amp;P)</v>
      </c>
      <c r="H324" s="52" t="s">
        <v>5367</v>
      </c>
      <c r="J324" s="58"/>
      <c r="K324" s="5"/>
      <c r="Z324" s="7" t="s">
        <v>145</v>
      </c>
      <c r="AA324" s="18" t="s">
        <v>406</v>
      </c>
    </row>
    <row r="325" spans="6:27" ht="38.1" customHeight="1" x14ac:dyDescent="0.25">
      <c r="F325" s="72" t="str">
        <f>BDContratos!B328</f>
        <v>LLA 50 (E&amp;P)</v>
      </c>
      <c r="H325" s="52" t="s">
        <v>5400</v>
      </c>
      <c r="J325" s="58"/>
      <c r="K325" s="5"/>
      <c r="Z325" s="7" t="s">
        <v>145</v>
      </c>
      <c r="AA325" s="18" t="s">
        <v>507</v>
      </c>
    </row>
    <row r="326" spans="6:27" ht="38.1" customHeight="1" x14ac:dyDescent="0.25">
      <c r="F326" s="72" t="str">
        <f>BDContratos!B329</f>
        <v>LLA 51 (E&amp;P)</v>
      </c>
      <c r="H326" s="52" t="s">
        <v>5495</v>
      </c>
      <c r="J326" s="58"/>
      <c r="K326" s="5"/>
      <c r="Z326" s="7" t="s">
        <v>145</v>
      </c>
      <c r="AA326" s="18" t="s">
        <v>508</v>
      </c>
    </row>
    <row r="327" spans="6:27" ht="38.1" customHeight="1" x14ac:dyDescent="0.25">
      <c r="F327" s="72" t="str">
        <f>BDContratos!B330</f>
        <v>LLA 52 (E&amp;P)</v>
      </c>
      <c r="H327" s="52" t="s">
        <v>5660</v>
      </c>
      <c r="J327" s="58"/>
      <c r="K327" s="5"/>
      <c r="Z327" s="7" t="s">
        <v>145</v>
      </c>
      <c r="AA327" s="18" t="s">
        <v>509</v>
      </c>
    </row>
    <row r="328" spans="6:27" ht="38.1" customHeight="1" x14ac:dyDescent="0.25">
      <c r="F328" s="72" t="str">
        <f>BDContratos!B331</f>
        <v>LLA 53 (E&amp;P)</v>
      </c>
      <c r="H328" s="52" t="s">
        <v>5507</v>
      </c>
      <c r="J328" s="58"/>
      <c r="K328" s="5"/>
      <c r="Z328" s="7" t="s">
        <v>145</v>
      </c>
      <c r="AA328" s="18" t="s">
        <v>414</v>
      </c>
    </row>
    <row r="329" spans="6:27" ht="38.1" customHeight="1" x14ac:dyDescent="0.25">
      <c r="F329" s="72" t="str">
        <f>BDContratos!B332</f>
        <v>LLA 55 (E&amp;P)</v>
      </c>
      <c r="H329" s="52" t="s">
        <v>5686</v>
      </c>
      <c r="J329" s="58"/>
      <c r="K329" s="5"/>
      <c r="Z329" s="7" t="s">
        <v>145</v>
      </c>
      <c r="AA329" s="18" t="s">
        <v>510</v>
      </c>
    </row>
    <row r="330" spans="6:27" ht="38.1" customHeight="1" x14ac:dyDescent="0.25">
      <c r="F330" s="72" t="str">
        <f>BDContratos!B333</f>
        <v>LLA 56 (E&amp;P)</v>
      </c>
      <c r="H330" s="52" t="s">
        <v>5534</v>
      </c>
      <c r="J330" s="58"/>
      <c r="K330" s="5"/>
      <c r="Z330" s="7" t="s">
        <v>145</v>
      </c>
      <c r="AA330" s="18" t="s">
        <v>511</v>
      </c>
    </row>
    <row r="331" spans="6:27" ht="38.1" customHeight="1" x14ac:dyDescent="0.25">
      <c r="F331" s="72" t="str">
        <f>BDContratos!B334</f>
        <v>LLA 57 (E&amp;P)</v>
      </c>
      <c r="H331" s="52" t="s">
        <v>5542</v>
      </c>
      <c r="J331" s="58"/>
      <c r="K331" s="5"/>
      <c r="Z331" s="7" t="s">
        <v>145</v>
      </c>
      <c r="AA331" s="18" t="s">
        <v>415</v>
      </c>
    </row>
    <row r="332" spans="6:27" ht="38.1" customHeight="1" x14ac:dyDescent="0.25">
      <c r="F332" s="72" t="str">
        <f>BDContratos!B335</f>
        <v>LLA 58 (E&amp;P)</v>
      </c>
      <c r="H332" s="52" t="s">
        <v>1007</v>
      </c>
      <c r="J332" s="58"/>
      <c r="K332" s="5"/>
      <c r="Z332" s="7" t="s">
        <v>145</v>
      </c>
      <c r="AA332" s="18" t="s">
        <v>403</v>
      </c>
    </row>
    <row r="333" spans="6:27" ht="38.1" customHeight="1" x14ac:dyDescent="0.25">
      <c r="F333" s="72" t="str">
        <f>BDContratos!B336</f>
        <v>LLA 59 (E&amp;P)</v>
      </c>
      <c r="H333" s="52" t="s">
        <v>5496</v>
      </c>
      <c r="J333" s="58"/>
      <c r="K333" s="5"/>
      <c r="Z333" s="7" t="s">
        <v>145</v>
      </c>
      <c r="AA333" s="18" t="s">
        <v>512</v>
      </c>
    </row>
    <row r="334" spans="6:27" ht="38.1" customHeight="1" x14ac:dyDescent="0.25">
      <c r="F334" s="72" t="str">
        <f>BDContratos!B337</f>
        <v>LLA 6 (E&amp;P)</v>
      </c>
      <c r="H334" s="52" t="s">
        <v>1159</v>
      </c>
      <c r="J334" s="58"/>
      <c r="K334" s="5"/>
      <c r="Z334" s="7" t="s">
        <v>145</v>
      </c>
      <c r="AA334" s="18" t="s">
        <v>407</v>
      </c>
    </row>
    <row r="335" spans="6:27" ht="38.1" customHeight="1" x14ac:dyDescent="0.25">
      <c r="F335" s="72" t="str">
        <f>BDContratos!B338</f>
        <v>LLA 61 (E&amp;P)</v>
      </c>
      <c r="H335" s="52" t="s">
        <v>5525</v>
      </c>
      <c r="J335" s="58"/>
      <c r="K335" s="5"/>
      <c r="Z335" s="7" t="s">
        <v>145</v>
      </c>
      <c r="AA335" s="18" t="s">
        <v>513</v>
      </c>
    </row>
    <row r="336" spans="6:27" ht="38.1" customHeight="1" x14ac:dyDescent="0.25">
      <c r="F336" s="72" t="str">
        <f>BDContratos!B339</f>
        <v>LLA 62 (E&amp;P)</v>
      </c>
      <c r="H336" s="52" t="s">
        <v>5499</v>
      </c>
      <c r="J336" s="58"/>
      <c r="K336" s="5"/>
      <c r="Z336" s="7" t="s">
        <v>145</v>
      </c>
      <c r="AA336" s="18" t="s">
        <v>514</v>
      </c>
    </row>
    <row r="337" spans="6:27" ht="38.1" customHeight="1" x14ac:dyDescent="0.25">
      <c r="F337" s="72" t="str">
        <f>BDContratos!B340</f>
        <v>LLA 64 (E&amp;P)</v>
      </c>
      <c r="H337" s="52" t="s">
        <v>835</v>
      </c>
      <c r="J337" s="58"/>
      <c r="K337" s="5"/>
      <c r="Z337" s="7" t="s">
        <v>145</v>
      </c>
      <c r="AA337" s="18" t="s">
        <v>515</v>
      </c>
    </row>
    <row r="338" spans="6:27" ht="38.1" customHeight="1" x14ac:dyDescent="0.25">
      <c r="F338" s="72" t="str">
        <f>BDContratos!B341</f>
        <v>LLA 65 (E&amp;P)</v>
      </c>
      <c r="H338" s="52" t="s">
        <v>5648</v>
      </c>
      <c r="J338" s="58"/>
      <c r="K338" s="5"/>
      <c r="Z338" s="7" t="s">
        <v>145</v>
      </c>
      <c r="AA338" s="18" t="s">
        <v>413</v>
      </c>
    </row>
    <row r="339" spans="6:27" ht="38.1" customHeight="1" x14ac:dyDescent="0.25">
      <c r="F339" s="72" t="str">
        <f>BDContratos!B342</f>
        <v>LLA 66 (E&amp;P)</v>
      </c>
      <c r="H339" s="52" t="s">
        <v>5386</v>
      </c>
      <c r="J339" s="58"/>
      <c r="K339" s="5"/>
      <c r="Z339" s="7" t="s">
        <v>145</v>
      </c>
      <c r="AA339" s="18" t="s">
        <v>516</v>
      </c>
    </row>
    <row r="340" spans="6:27" ht="38.1" customHeight="1" x14ac:dyDescent="0.25">
      <c r="F340" s="72" t="str">
        <f>BDContratos!B343</f>
        <v>LLA 69 (E&amp;P)</v>
      </c>
      <c r="H340" s="51" t="s">
        <v>5291</v>
      </c>
      <c r="J340" s="57"/>
      <c r="K340" s="5"/>
      <c r="Z340" s="7" t="s">
        <v>145</v>
      </c>
      <c r="AA340" s="18" t="s">
        <v>517</v>
      </c>
    </row>
    <row r="341" spans="6:27" ht="38.1" customHeight="1" x14ac:dyDescent="0.25">
      <c r="F341" s="72" t="str">
        <f>BDContratos!B344</f>
        <v>LLA 7 (E&amp;P)</v>
      </c>
      <c r="H341" s="52" t="s">
        <v>5538</v>
      </c>
      <c r="J341" s="58"/>
      <c r="K341" s="5"/>
      <c r="Z341" s="7" t="s">
        <v>146</v>
      </c>
      <c r="AA341" s="18" t="s">
        <v>520</v>
      </c>
    </row>
    <row r="342" spans="6:27" ht="38.1" customHeight="1" x14ac:dyDescent="0.25">
      <c r="F342" s="72" t="str">
        <f>BDContratos!B345</f>
        <v>LLA 70 (E&amp;P)</v>
      </c>
      <c r="H342" s="52" t="s">
        <v>5546</v>
      </c>
      <c r="J342" s="58"/>
      <c r="K342" s="5"/>
      <c r="Z342" s="7" t="s">
        <v>146</v>
      </c>
      <c r="AA342" s="18" t="s">
        <v>521</v>
      </c>
    </row>
    <row r="343" spans="6:27" ht="38.1" customHeight="1" x14ac:dyDescent="0.25">
      <c r="F343" s="72" t="str">
        <f>BDContratos!B346</f>
        <v>LLA 71 (E&amp;P)</v>
      </c>
      <c r="H343" s="52" t="s">
        <v>5306</v>
      </c>
      <c r="J343" s="58"/>
      <c r="K343" s="5"/>
      <c r="Z343" s="7" t="s">
        <v>146</v>
      </c>
      <c r="AA343" s="18" t="s">
        <v>522</v>
      </c>
    </row>
    <row r="344" spans="6:27" ht="38.1" customHeight="1" x14ac:dyDescent="0.25">
      <c r="F344" s="72" t="str">
        <f>BDContratos!B347</f>
        <v>LLA 78 (E&amp;P)</v>
      </c>
      <c r="H344" s="52" t="s">
        <v>5649</v>
      </c>
      <c r="J344" s="58"/>
      <c r="K344" s="5"/>
      <c r="Z344" s="7" t="s">
        <v>146</v>
      </c>
      <c r="AA344" s="18" t="s">
        <v>523</v>
      </c>
    </row>
    <row r="345" spans="6:27" ht="38.1" customHeight="1" x14ac:dyDescent="0.25">
      <c r="F345" s="72" t="str">
        <f>BDContratos!B348</f>
        <v>LLA 79 (E&amp;P)</v>
      </c>
      <c r="H345" s="52" t="s">
        <v>5341</v>
      </c>
      <c r="J345" s="58"/>
      <c r="K345" s="5"/>
      <c r="Z345" s="7" t="s">
        <v>146</v>
      </c>
      <c r="AA345" s="18" t="s">
        <v>524</v>
      </c>
    </row>
    <row r="346" spans="6:27" ht="38.1" customHeight="1" x14ac:dyDescent="0.25">
      <c r="F346" s="72" t="str">
        <f>BDContratos!B349</f>
        <v>LLA 8 (E&amp;P)</v>
      </c>
      <c r="H346" s="51" t="s">
        <v>5284</v>
      </c>
      <c r="J346" s="57"/>
      <c r="K346" s="5"/>
      <c r="Z346" s="7" t="s">
        <v>146</v>
      </c>
      <c r="AA346" s="18" t="s">
        <v>525</v>
      </c>
    </row>
    <row r="347" spans="6:27" ht="38.1" customHeight="1" x14ac:dyDescent="0.25">
      <c r="F347" s="72" t="str">
        <f>BDContratos!B350</f>
        <v>LLA 83 (E&amp;P)</v>
      </c>
      <c r="H347" s="52" t="s">
        <v>5284</v>
      </c>
      <c r="J347" s="58"/>
      <c r="K347" s="5"/>
      <c r="Z347" s="7" t="s">
        <v>146</v>
      </c>
      <c r="AA347" s="18" t="s">
        <v>526</v>
      </c>
    </row>
    <row r="348" spans="6:27" ht="38.1" customHeight="1" x14ac:dyDescent="0.25">
      <c r="F348" s="72" t="str">
        <f>BDContratos!B351</f>
        <v>LLA 9 (E&amp;P)</v>
      </c>
      <c r="H348" s="52" t="s">
        <v>5690</v>
      </c>
      <c r="J348" s="58"/>
      <c r="K348" s="5"/>
      <c r="Z348" s="7" t="s">
        <v>146</v>
      </c>
      <c r="AA348" s="18" t="s">
        <v>527</v>
      </c>
    </row>
    <row r="349" spans="6:27" ht="38.1" customHeight="1" x14ac:dyDescent="0.25">
      <c r="F349" s="72" t="str">
        <f>BDContratos!B352</f>
        <v>LOS HATOS (E&amp;E)</v>
      </c>
      <c r="H349" s="52" t="s">
        <v>5690</v>
      </c>
      <c r="J349" s="58"/>
      <c r="K349" s="5"/>
      <c r="Z349" s="7" t="s">
        <v>146</v>
      </c>
      <c r="AA349" s="18" t="s">
        <v>519</v>
      </c>
    </row>
    <row r="350" spans="6:27" ht="38.1" customHeight="1" x14ac:dyDescent="0.25">
      <c r="F350" s="72" t="str">
        <f>BDContratos!B353</f>
        <v>LOS OCARROS (E&amp;P)</v>
      </c>
      <c r="H350" s="52" t="s">
        <v>5688</v>
      </c>
      <c r="J350" s="58"/>
      <c r="K350" s="5"/>
      <c r="Z350" s="7" t="s">
        <v>146</v>
      </c>
      <c r="AA350" s="18" t="s">
        <v>528</v>
      </c>
    </row>
    <row r="351" spans="6:27" ht="38.1" customHeight="1" x14ac:dyDescent="0.25">
      <c r="F351" s="72" t="str">
        <f>BDContratos!B354</f>
        <v>LOS PICACHOS (E&amp;P)</v>
      </c>
      <c r="H351" s="52" t="s">
        <v>5596</v>
      </c>
      <c r="J351" s="58"/>
      <c r="K351" s="5"/>
      <c r="Z351" s="7" t="s">
        <v>146</v>
      </c>
      <c r="AA351" s="18" t="s">
        <v>529</v>
      </c>
    </row>
    <row r="352" spans="6:27" ht="38.1" customHeight="1" x14ac:dyDescent="0.25">
      <c r="F352" s="72" t="str">
        <f>BDContratos!B355</f>
        <v>LOS PICACHOS (TEA)</v>
      </c>
      <c r="H352" s="52" t="s">
        <v>5397</v>
      </c>
      <c r="J352" s="58"/>
      <c r="K352" s="5"/>
      <c r="Z352" s="7" t="s">
        <v>146</v>
      </c>
      <c r="AA352" s="18" t="s">
        <v>518</v>
      </c>
    </row>
    <row r="353" spans="6:27" ht="38.1" customHeight="1" x14ac:dyDescent="0.25">
      <c r="F353" s="72" t="str">
        <f>BDContratos!B356</f>
        <v>LOS SAUCES (E&amp;P)</v>
      </c>
      <c r="H353" s="52" t="s">
        <v>5585</v>
      </c>
      <c r="J353" s="58"/>
      <c r="K353" s="5"/>
      <c r="Z353" s="7" t="s">
        <v>146</v>
      </c>
      <c r="AA353" s="18" t="s">
        <v>530</v>
      </c>
    </row>
    <row r="354" spans="6:27" ht="38.1" customHeight="1" x14ac:dyDescent="0.25">
      <c r="F354" s="72" t="str">
        <f>BDContratos!B357</f>
        <v>LOWER VILLETA (TEA)</v>
      </c>
      <c r="H354" s="52" t="s">
        <v>5586</v>
      </c>
      <c r="J354" s="58"/>
      <c r="K354" s="5"/>
      <c r="Z354" s="7" t="s">
        <v>146</v>
      </c>
      <c r="AA354" s="18" t="s">
        <v>531</v>
      </c>
    </row>
    <row r="355" spans="6:27" ht="38.1" customHeight="1" x14ac:dyDescent="0.25">
      <c r="F355" s="72" t="str">
        <f>BDContratos!B358</f>
        <v>LUNA LLENA (E&amp;P)</v>
      </c>
      <c r="H355" s="52" t="s">
        <v>5587</v>
      </c>
      <c r="J355" s="58"/>
      <c r="K355" s="5"/>
      <c r="Z355" s="7" t="s">
        <v>146</v>
      </c>
      <c r="AA355" s="18" t="s">
        <v>532</v>
      </c>
    </row>
    <row r="356" spans="6:27" ht="38.1" customHeight="1" x14ac:dyDescent="0.25">
      <c r="F356" s="72" t="str">
        <f>BDContratos!B359</f>
        <v>MACARENAS (E&amp;E)</v>
      </c>
      <c r="H356" s="52" t="s">
        <v>5588</v>
      </c>
      <c r="J356" s="58"/>
      <c r="K356" s="5"/>
      <c r="Z356" s="7" t="s">
        <v>146</v>
      </c>
      <c r="AA356" s="18" t="s">
        <v>533</v>
      </c>
    </row>
    <row r="357" spans="6:27" ht="38.1" customHeight="1" x14ac:dyDescent="0.25">
      <c r="F357" s="72" t="str">
        <f>BDContratos!B360</f>
        <v>MACAUREL (E&amp;P)</v>
      </c>
      <c r="H357" s="52" t="s">
        <v>5344</v>
      </c>
      <c r="J357" s="58"/>
      <c r="K357" s="5"/>
      <c r="Z357" s="7" t="s">
        <v>146</v>
      </c>
      <c r="AA357" s="18" t="s">
        <v>534</v>
      </c>
    </row>
    <row r="358" spans="6:27" ht="38.1" customHeight="1" x14ac:dyDescent="0.25">
      <c r="F358" s="72" t="str">
        <f>BDContratos!B361</f>
        <v>MACAYA (E&amp;P)</v>
      </c>
      <c r="H358" s="52" t="s">
        <v>5345</v>
      </c>
      <c r="J358" s="58"/>
      <c r="K358" s="5"/>
      <c r="Z358" s="7" t="s">
        <v>146</v>
      </c>
      <c r="AA358" s="18" t="s">
        <v>535</v>
      </c>
    </row>
    <row r="359" spans="6:27" ht="38.1" customHeight="1" x14ac:dyDescent="0.25">
      <c r="F359" s="72" t="str">
        <f>BDContratos!B362</f>
        <v>MACAYA (TEA)</v>
      </c>
      <c r="H359" s="52" t="s">
        <v>5364</v>
      </c>
      <c r="J359" s="58"/>
      <c r="K359" s="5"/>
      <c r="Z359" s="7" t="s">
        <v>146</v>
      </c>
      <c r="AA359" s="18" t="s">
        <v>536</v>
      </c>
    </row>
    <row r="360" spans="6:27" ht="38.1" customHeight="1" x14ac:dyDescent="0.25">
      <c r="F360" s="72" t="str">
        <f>BDContratos!B363</f>
        <v>MAGDALENA (E&amp;P)</v>
      </c>
      <c r="H360" s="52" t="s">
        <v>5501</v>
      </c>
      <c r="J360" s="58"/>
      <c r="K360" s="5"/>
      <c r="Z360" s="7" t="s">
        <v>146</v>
      </c>
      <c r="AA360" s="18" t="s">
        <v>164</v>
      </c>
    </row>
    <row r="361" spans="6:27" ht="38.1" customHeight="1" x14ac:dyDescent="0.25">
      <c r="F361" s="72" t="str">
        <f>BDContratos!B364</f>
        <v>MAGDALENA MEDIO (CE)</v>
      </c>
      <c r="H361" s="52" t="s">
        <v>5640</v>
      </c>
      <c r="J361" s="58"/>
      <c r="K361" s="5"/>
      <c r="Z361" s="7" t="s">
        <v>146</v>
      </c>
      <c r="AA361" s="18" t="s">
        <v>537</v>
      </c>
    </row>
    <row r="362" spans="6:27" ht="38.1" customHeight="1" x14ac:dyDescent="0.25">
      <c r="F362" s="72" t="str">
        <f>BDContratos!B365</f>
        <v>MAJAGUAL (E&amp;P)</v>
      </c>
      <c r="H362" s="52" t="s">
        <v>5401</v>
      </c>
      <c r="J362" s="58"/>
      <c r="K362" s="5"/>
      <c r="Z362" s="7" t="s">
        <v>146</v>
      </c>
      <c r="AA362" s="18" t="s">
        <v>538</v>
      </c>
    </row>
    <row r="363" spans="6:27" ht="38.1" customHeight="1" x14ac:dyDescent="0.25">
      <c r="F363" s="72" t="str">
        <f>BDContratos!B366</f>
        <v>MANÁ (ASOC)</v>
      </c>
      <c r="H363" s="52" t="s">
        <v>5650</v>
      </c>
      <c r="J363" s="58"/>
      <c r="K363" s="5"/>
      <c r="Z363" s="7" t="s">
        <v>146</v>
      </c>
      <c r="AA363" s="18" t="s">
        <v>539</v>
      </c>
    </row>
    <row r="364" spans="6:27" ht="38.1" customHeight="1" x14ac:dyDescent="0.25">
      <c r="F364" s="72" t="str">
        <f>BDContratos!B367</f>
        <v>MANDARINA (E&amp;P)</v>
      </c>
      <c r="H364" s="52" t="s">
        <v>5312</v>
      </c>
      <c r="J364" s="58"/>
      <c r="K364" s="5"/>
      <c r="Z364" s="7" t="s">
        <v>146</v>
      </c>
      <c r="AA364" s="18" t="s">
        <v>540</v>
      </c>
    </row>
    <row r="365" spans="6:27" ht="38.1" customHeight="1" x14ac:dyDescent="0.25">
      <c r="F365" s="72" t="str">
        <f>BDContratos!B368</f>
        <v>MANTECAL (TEA)</v>
      </c>
      <c r="H365" s="52" t="s">
        <v>5502</v>
      </c>
      <c r="J365" s="58"/>
      <c r="K365" s="5"/>
      <c r="Z365" s="7" t="s">
        <v>146</v>
      </c>
      <c r="AA365" s="18" t="s">
        <v>541</v>
      </c>
    </row>
    <row r="366" spans="6:27" ht="38.1" customHeight="1" x14ac:dyDescent="0.25">
      <c r="F366" s="72" t="str">
        <f>BDContratos!B369</f>
        <v>MANZANO (E&amp;P)</v>
      </c>
      <c r="H366" s="52" t="s">
        <v>5503</v>
      </c>
      <c r="J366" s="58"/>
      <c r="K366" s="5"/>
      <c r="Z366" s="7" t="s">
        <v>146</v>
      </c>
      <c r="AA366" s="18" t="s">
        <v>542</v>
      </c>
    </row>
    <row r="367" spans="6:27" ht="38.1" customHeight="1" x14ac:dyDescent="0.25">
      <c r="F367" s="72" t="str">
        <f>BDContratos!B370</f>
        <v>MAPACHE (E&amp;P)</v>
      </c>
      <c r="H367" s="52" t="s">
        <v>5530</v>
      </c>
      <c r="J367" s="58"/>
      <c r="K367" s="5"/>
      <c r="Z367" s="7" t="s">
        <v>146</v>
      </c>
      <c r="AA367" s="18" t="s">
        <v>543</v>
      </c>
    </row>
    <row r="368" spans="6:27" ht="38.1" customHeight="1" x14ac:dyDescent="0.25">
      <c r="F368" s="72" t="str">
        <f>BDContratos!B371</f>
        <v>MAPUIRO (E&amp;P)</v>
      </c>
      <c r="H368" s="52" t="s">
        <v>5554</v>
      </c>
      <c r="J368" s="58"/>
      <c r="K368" s="5"/>
      <c r="Z368" s="7" t="s">
        <v>147</v>
      </c>
      <c r="AA368" s="18" t="s">
        <v>551</v>
      </c>
    </row>
    <row r="369" spans="6:27" ht="38.1" customHeight="1" x14ac:dyDescent="0.25">
      <c r="F369" s="72" t="str">
        <f>BDContratos!B372</f>
        <v>MARACAS (ASOC)</v>
      </c>
      <c r="H369" s="52" t="s">
        <v>5655</v>
      </c>
      <c r="J369" s="58"/>
      <c r="K369" s="5"/>
      <c r="Z369" s="7" t="s">
        <v>147</v>
      </c>
      <c r="AA369" s="18" t="s">
        <v>548</v>
      </c>
    </row>
    <row r="370" spans="6:27" ht="38.1" customHeight="1" x14ac:dyDescent="0.25">
      <c r="F370" s="72" t="str">
        <f>BDContratos!B373</f>
        <v>MARANTA (E&amp;P)</v>
      </c>
      <c r="H370" s="52" t="s">
        <v>5692</v>
      </c>
      <c r="J370" s="58"/>
      <c r="K370" s="5"/>
      <c r="Z370" s="7" t="s">
        <v>147</v>
      </c>
      <c r="AA370" s="18" t="s">
        <v>547</v>
      </c>
    </row>
    <row r="371" spans="6:27" ht="38.1" customHeight="1" x14ac:dyDescent="0.25">
      <c r="F371" s="72" t="str">
        <f>BDContratos!B374</f>
        <v>MARE MARE (TEA)</v>
      </c>
      <c r="H371" s="52" t="s">
        <v>5693</v>
      </c>
      <c r="J371" s="58"/>
      <c r="K371" s="5"/>
      <c r="Z371" s="7" t="s">
        <v>147</v>
      </c>
      <c r="AA371" s="18" t="s">
        <v>552</v>
      </c>
    </row>
    <row r="372" spans="6:27" ht="38.1" customHeight="1" x14ac:dyDescent="0.25">
      <c r="F372" s="72" t="str">
        <f>BDContratos!B375</f>
        <v>MARIA CONCHITA (E&amp;P)</v>
      </c>
      <c r="H372" s="52" t="s">
        <v>907</v>
      </c>
      <c r="J372" s="58"/>
      <c r="K372" s="5"/>
      <c r="Z372" s="7" t="s">
        <v>147</v>
      </c>
      <c r="AA372" s="18" t="s">
        <v>553</v>
      </c>
    </row>
    <row r="373" spans="6:27" ht="38.1" customHeight="1" x14ac:dyDescent="0.25">
      <c r="F373" s="72" t="str">
        <f>BDContratos!B376</f>
        <v>MATAMBO (ASOC)</v>
      </c>
      <c r="H373" s="52" t="s">
        <v>5694</v>
      </c>
      <c r="J373" s="58"/>
      <c r="K373" s="5"/>
      <c r="Z373" s="7" t="s">
        <v>147</v>
      </c>
      <c r="AA373" s="18" t="s">
        <v>554</v>
      </c>
    </row>
    <row r="374" spans="6:27" ht="38.1" customHeight="1" x14ac:dyDescent="0.25">
      <c r="F374" s="72" t="str">
        <f>BDContratos!B377</f>
        <v>MECAYA (E&amp;P)</v>
      </c>
      <c r="H374" s="52" t="s">
        <v>5509</v>
      </c>
      <c r="J374" s="58"/>
      <c r="K374" s="5"/>
      <c r="Z374" s="7" t="s">
        <v>147</v>
      </c>
      <c r="AA374" s="18" t="s">
        <v>550</v>
      </c>
    </row>
    <row r="375" spans="6:27" ht="38.1" customHeight="1" x14ac:dyDescent="0.25">
      <c r="F375" s="72" t="str">
        <f>BDContratos!B378</f>
        <v>MERAYANA (TEA)</v>
      </c>
      <c r="H375" s="52" t="s">
        <v>5513</v>
      </c>
      <c r="J375" s="58"/>
      <c r="K375" s="5"/>
      <c r="Z375" s="7" t="s">
        <v>147</v>
      </c>
      <c r="AA375" s="18" t="s">
        <v>545</v>
      </c>
    </row>
    <row r="376" spans="6:27" ht="38.1" customHeight="1" x14ac:dyDescent="0.25">
      <c r="F376" s="72" t="str">
        <f>BDContratos!B379</f>
        <v>MERECURE (E&amp;P)</v>
      </c>
      <c r="H376" s="52" t="s">
        <v>5713</v>
      </c>
      <c r="J376" s="58"/>
      <c r="K376" s="5"/>
      <c r="Z376" s="7" t="s">
        <v>147</v>
      </c>
      <c r="AA376" s="18" t="s">
        <v>546</v>
      </c>
    </row>
    <row r="377" spans="6:27" ht="38.1" customHeight="1" x14ac:dyDescent="0.25">
      <c r="F377" s="72" t="str">
        <f>BDContratos!B380</f>
        <v>MIDAS (E&amp;P)</v>
      </c>
      <c r="H377" s="52" t="s">
        <v>5696</v>
      </c>
      <c r="J377" s="58"/>
      <c r="K377" s="5"/>
      <c r="Z377" s="7" t="s">
        <v>147</v>
      </c>
      <c r="AA377" s="18" t="s">
        <v>555</v>
      </c>
    </row>
    <row r="378" spans="6:27" ht="38.1" customHeight="1" x14ac:dyDescent="0.25">
      <c r="F378" s="72" t="str">
        <f>BDContratos!B381</f>
        <v>MONACO (TEA)</v>
      </c>
      <c r="H378" s="52" t="s">
        <v>1020</v>
      </c>
      <c r="J378" s="58"/>
      <c r="K378" s="5"/>
      <c r="Z378" s="7" t="s">
        <v>147</v>
      </c>
      <c r="AA378" s="18" t="s">
        <v>556</v>
      </c>
    </row>
    <row r="379" spans="6:27" ht="38.1" customHeight="1" x14ac:dyDescent="0.25">
      <c r="F379" s="72" t="str">
        <f>BDContratos!B382</f>
        <v>MORICHE (E&amp;E)</v>
      </c>
      <c r="H379" s="52" t="s">
        <v>5425</v>
      </c>
      <c r="J379" s="58"/>
      <c r="K379" s="5"/>
      <c r="Z379" s="7" t="s">
        <v>147</v>
      </c>
      <c r="AA379" s="18" t="s">
        <v>549</v>
      </c>
    </row>
    <row r="380" spans="6:27" ht="38.1" customHeight="1" x14ac:dyDescent="0.25">
      <c r="F380" s="72" t="str">
        <f>BDContratos!B383</f>
        <v>MORICHITO (E&amp;E)</v>
      </c>
      <c r="H380" s="52" t="s">
        <v>5445</v>
      </c>
      <c r="J380" s="58"/>
      <c r="K380" s="5"/>
      <c r="Z380" s="7" t="s">
        <v>147</v>
      </c>
      <c r="AA380" s="18" t="s">
        <v>544</v>
      </c>
    </row>
    <row r="381" spans="6:27" ht="38.1" customHeight="1" x14ac:dyDescent="0.25">
      <c r="F381" s="72" t="str">
        <f>BDContratos!B384</f>
        <v>MORPHO (Convenio E&amp;E)</v>
      </c>
      <c r="H381" s="52" t="s">
        <v>5697</v>
      </c>
      <c r="J381" s="58"/>
      <c r="K381" s="5"/>
      <c r="Z381" s="7" t="s">
        <v>147</v>
      </c>
      <c r="AA381" s="18" t="s">
        <v>557</v>
      </c>
    </row>
    <row r="382" spans="6:27" ht="38.1" customHeight="1" x14ac:dyDescent="0.25">
      <c r="F382" s="72" t="str">
        <f>BDContratos!B385</f>
        <v>MUISCA (E&amp;P)</v>
      </c>
      <c r="H382" s="52" t="s">
        <v>5589</v>
      </c>
      <c r="J382" s="58"/>
      <c r="K382" s="5"/>
      <c r="Z382" s="7" t="s">
        <v>147</v>
      </c>
      <c r="AA382" s="18" t="s">
        <v>558</v>
      </c>
    </row>
    <row r="383" spans="6:27" ht="38.1" customHeight="1" x14ac:dyDescent="0.25">
      <c r="F383" s="72" t="str">
        <f>BDContratos!B386</f>
        <v>MUISCA (TEA)</v>
      </c>
      <c r="H383" s="52" t="s">
        <v>5631</v>
      </c>
      <c r="J383" s="58"/>
      <c r="K383" s="5"/>
      <c r="Z383" s="7" t="s">
        <v>147</v>
      </c>
      <c r="AA383" s="18" t="s">
        <v>316</v>
      </c>
    </row>
    <row r="384" spans="6:27" ht="38.1" customHeight="1" x14ac:dyDescent="0.25">
      <c r="F384" s="72" t="str">
        <f>BDContratos!B387</f>
        <v>NANCY-BURDINE-MAXINE (CE)</v>
      </c>
      <c r="H384" s="52" t="s">
        <v>5622</v>
      </c>
      <c r="J384" s="58"/>
      <c r="K384" s="5"/>
      <c r="Z384" s="7" t="s">
        <v>148</v>
      </c>
      <c r="AA384" s="18" t="s">
        <v>565</v>
      </c>
    </row>
    <row r="385" spans="6:27" ht="38.1" customHeight="1" x14ac:dyDescent="0.25">
      <c r="F385" s="72" t="str">
        <f>BDContratos!B388</f>
        <v>NARE (ASOC)</v>
      </c>
      <c r="H385" s="52" t="s">
        <v>5623</v>
      </c>
      <c r="J385" s="58"/>
      <c r="K385" s="5"/>
      <c r="Z385" s="7" t="s">
        <v>148</v>
      </c>
      <c r="AA385" s="18" t="s">
        <v>566</v>
      </c>
    </row>
    <row r="386" spans="6:27" ht="38.1" customHeight="1" x14ac:dyDescent="0.25">
      <c r="F386" s="72" t="str">
        <f>BDContratos!B389</f>
        <v>NASHIRA (E&amp;P)</v>
      </c>
      <c r="H386" s="52" t="s">
        <v>5378</v>
      </c>
      <c r="J386" s="58"/>
      <c r="K386" s="5"/>
      <c r="Z386" s="7" t="s">
        <v>148</v>
      </c>
      <c r="AA386" s="18" t="s">
        <v>567</v>
      </c>
    </row>
    <row r="387" spans="6:27" ht="38.1" customHeight="1" x14ac:dyDescent="0.25">
      <c r="F387" s="72" t="str">
        <f>BDContratos!B390</f>
        <v>NISCOTA (E&amp;P)</v>
      </c>
      <c r="H387" s="52" t="s">
        <v>5379</v>
      </c>
      <c r="J387" s="58"/>
      <c r="K387" s="5"/>
      <c r="Z387" s="7" t="s">
        <v>148</v>
      </c>
      <c r="AA387" s="18" t="s">
        <v>568</v>
      </c>
    </row>
    <row r="388" spans="6:27" ht="38.1" customHeight="1" x14ac:dyDescent="0.25">
      <c r="F388" s="72" t="str">
        <f>BDContratos!B391</f>
        <v>NOGAL (E&amp;P)</v>
      </c>
      <c r="H388" s="52" t="s">
        <v>5626</v>
      </c>
      <c r="J388" s="58"/>
      <c r="K388" s="5"/>
      <c r="Z388" s="7" t="s">
        <v>148</v>
      </c>
      <c r="AA388" s="18" t="s">
        <v>561</v>
      </c>
    </row>
    <row r="389" spans="6:27" ht="38.1" customHeight="1" x14ac:dyDescent="0.25">
      <c r="F389" s="72" t="str">
        <f>BDContratos!B392</f>
        <v>NORORIENTE (CE)</v>
      </c>
      <c r="H389" s="52" t="s">
        <v>5515</v>
      </c>
      <c r="J389" s="58"/>
      <c r="K389" s="5"/>
      <c r="Z389" s="7" t="s">
        <v>148</v>
      </c>
      <c r="AA389" s="18" t="s">
        <v>569</v>
      </c>
    </row>
    <row r="390" spans="6:27" ht="38.1" customHeight="1" x14ac:dyDescent="0.25">
      <c r="F390" s="72" t="str">
        <f>BDContratos!B393</f>
        <v>ODISEA (E&amp;P)</v>
      </c>
      <c r="H390" s="52" t="s">
        <v>5701</v>
      </c>
      <c r="J390" s="58"/>
      <c r="K390" s="5"/>
      <c r="Z390" s="7" t="s">
        <v>148</v>
      </c>
      <c r="AA390" s="18" t="s">
        <v>562</v>
      </c>
    </row>
    <row r="391" spans="6:27" ht="38.1" customHeight="1" x14ac:dyDescent="0.25">
      <c r="F391" s="72" t="str">
        <f>BDContratos!B394</f>
        <v>OMBU (E&amp;P)</v>
      </c>
      <c r="H391" s="52" t="s">
        <v>5702</v>
      </c>
      <c r="J391" s="58"/>
      <c r="K391" s="5"/>
      <c r="Z391" s="7" t="s">
        <v>148</v>
      </c>
      <c r="AA391" s="18" t="s">
        <v>559</v>
      </c>
    </row>
    <row r="392" spans="6:27" ht="38.1" customHeight="1" x14ac:dyDescent="0.25">
      <c r="F392" s="72" t="str">
        <f>BDContratos!B395</f>
        <v>OPÓN (ASOC)</v>
      </c>
      <c r="H392" s="52" t="s">
        <v>5703</v>
      </c>
      <c r="J392" s="58"/>
      <c r="K392" s="5"/>
      <c r="Z392" s="7" t="s">
        <v>148</v>
      </c>
      <c r="AA392" s="18" t="s">
        <v>563</v>
      </c>
    </row>
    <row r="393" spans="6:27" ht="38.1" customHeight="1" x14ac:dyDescent="0.25">
      <c r="F393" s="72" t="str">
        <f>BDContratos!B396</f>
        <v>ORITO (CE)</v>
      </c>
      <c r="H393" s="52" t="s">
        <v>5519</v>
      </c>
      <c r="J393" s="58"/>
      <c r="K393" s="5"/>
      <c r="Z393" s="7" t="s">
        <v>148</v>
      </c>
      <c r="AA393" s="18" t="s">
        <v>570</v>
      </c>
    </row>
    <row r="394" spans="6:27" ht="38.1" customHeight="1" x14ac:dyDescent="0.25">
      <c r="F394" s="72" t="str">
        <f>BDContratos!B397</f>
        <v>OROCUÉ (ASOC)</v>
      </c>
      <c r="H394" s="52" t="s">
        <v>5392</v>
      </c>
      <c r="J394" s="58"/>
      <c r="K394" s="5"/>
      <c r="Z394" s="7" t="s">
        <v>148</v>
      </c>
      <c r="AA394" s="18" t="s">
        <v>571</v>
      </c>
    </row>
    <row r="395" spans="6:27" ht="38.1" customHeight="1" x14ac:dyDescent="0.25">
      <c r="F395" s="72" t="str">
        <f>BDContratos!B398</f>
        <v>OROPENDOLA (E&amp;E)</v>
      </c>
      <c r="H395" s="52" t="s">
        <v>850</v>
      </c>
      <c r="J395" s="58"/>
      <c r="K395" s="5"/>
      <c r="Z395" s="7" t="s">
        <v>148</v>
      </c>
      <c r="AA395" s="18" t="s">
        <v>292</v>
      </c>
    </row>
    <row r="396" spans="6:27" ht="38.1" customHeight="1" x14ac:dyDescent="0.25">
      <c r="F396" s="72" t="str">
        <f>BDContratos!B399</f>
        <v>ORTEGA (CE)</v>
      </c>
      <c r="H396" s="52" t="s">
        <v>5708</v>
      </c>
      <c r="J396" s="58"/>
      <c r="K396" s="5"/>
      <c r="Z396" s="7" t="s">
        <v>148</v>
      </c>
      <c r="AA396" s="18" t="s">
        <v>572</v>
      </c>
    </row>
    <row r="397" spans="6:27" ht="38.1" customHeight="1" x14ac:dyDescent="0.25">
      <c r="F397" s="72" t="str">
        <f>BDContratos!B400</f>
        <v>PACARANA (TEA)</v>
      </c>
      <c r="H397" s="52" t="s">
        <v>5447</v>
      </c>
      <c r="J397" s="58"/>
      <c r="K397" s="5"/>
      <c r="Z397" s="7" t="s">
        <v>148</v>
      </c>
      <c r="AA397" s="18" t="s">
        <v>410</v>
      </c>
    </row>
    <row r="398" spans="6:27" ht="38.1" customHeight="1" x14ac:dyDescent="0.25">
      <c r="F398" s="72" t="str">
        <f>BDContratos!B401</f>
        <v>PACHAQUIARO (Convenio E&amp;E)</v>
      </c>
      <c r="H398" s="52" t="s">
        <v>5505</v>
      </c>
      <c r="J398" s="58"/>
      <c r="K398" s="5"/>
      <c r="Z398" s="7" t="s">
        <v>148</v>
      </c>
      <c r="AA398" s="18" t="s">
        <v>560</v>
      </c>
    </row>
    <row r="399" spans="6:27" ht="38.1" customHeight="1" x14ac:dyDescent="0.25">
      <c r="F399" s="72" t="str">
        <f>BDContratos!B402</f>
        <v>PAJARO PINTO (E&amp;E)</v>
      </c>
      <c r="H399" s="52" t="s">
        <v>5376</v>
      </c>
      <c r="J399" s="58"/>
      <c r="K399" s="5"/>
      <c r="Z399" s="7" t="s">
        <v>148</v>
      </c>
      <c r="AA399" s="18" t="s">
        <v>573</v>
      </c>
    </row>
    <row r="400" spans="6:27" ht="38.1" customHeight="1" x14ac:dyDescent="0.25">
      <c r="F400" s="72" t="str">
        <f>BDContratos!B403</f>
        <v>PALACIO (TEA)</v>
      </c>
      <c r="H400" s="52" t="s">
        <v>5521</v>
      </c>
      <c r="J400" s="58"/>
      <c r="K400" s="5"/>
      <c r="Z400" s="7" t="s">
        <v>148</v>
      </c>
      <c r="AA400" s="18" t="s">
        <v>574</v>
      </c>
    </row>
    <row r="401" spans="6:27" ht="38.1" customHeight="1" x14ac:dyDescent="0.25">
      <c r="F401" s="72" t="str">
        <f>BDContratos!B404</f>
        <v>PALAGUA (CE)</v>
      </c>
      <c r="H401" s="52" t="s">
        <v>5358</v>
      </c>
      <c r="J401" s="58"/>
      <c r="K401" s="5"/>
      <c r="Z401" s="7" t="s">
        <v>148</v>
      </c>
      <c r="AA401" s="18" t="s">
        <v>400</v>
      </c>
    </row>
    <row r="402" spans="6:27" ht="38.1" customHeight="1" x14ac:dyDescent="0.25">
      <c r="F402" s="72" t="str">
        <f>BDContratos!B405</f>
        <v>PALERMO (CE)</v>
      </c>
      <c r="H402" s="52" t="s">
        <v>5597</v>
      </c>
      <c r="J402" s="58"/>
      <c r="K402" s="5"/>
      <c r="Z402" s="7" t="s">
        <v>148</v>
      </c>
      <c r="AA402" s="18" t="s">
        <v>564</v>
      </c>
    </row>
    <row r="403" spans="6:27" ht="38.1" customHeight="1" x14ac:dyDescent="0.25">
      <c r="F403" s="72" t="str">
        <f>BDContratos!B406</f>
        <v>PALMA (E&amp;P)</v>
      </c>
      <c r="H403" s="52" t="s">
        <v>5454</v>
      </c>
      <c r="J403" s="58"/>
      <c r="K403" s="5"/>
      <c r="Z403" s="7" t="s">
        <v>149</v>
      </c>
      <c r="AA403" s="18" t="s">
        <v>578</v>
      </c>
    </row>
    <row r="404" spans="6:27" ht="38.1" customHeight="1" x14ac:dyDescent="0.25">
      <c r="F404" s="72" t="str">
        <f>BDContratos!B407</f>
        <v>PARADIGMA (E&amp;P)</v>
      </c>
      <c r="H404" s="52" t="s">
        <v>5611</v>
      </c>
      <c r="J404" s="58"/>
      <c r="K404" s="5"/>
      <c r="Z404" s="7" t="s">
        <v>149</v>
      </c>
      <c r="AA404" s="18" t="s">
        <v>228</v>
      </c>
    </row>
    <row r="405" spans="6:27" ht="38.1" customHeight="1" x14ac:dyDescent="0.25">
      <c r="F405" s="72" t="str">
        <f>BDContratos!B408</f>
        <v>PARAISO (E&amp;P)</v>
      </c>
      <c r="H405" s="52" t="s">
        <v>5709</v>
      </c>
      <c r="J405" s="58"/>
      <c r="K405" s="5"/>
      <c r="Z405" s="7" t="s">
        <v>149</v>
      </c>
      <c r="AA405" s="18" t="s">
        <v>579</v>
      </c>
    </row>
    <row r="406" spans="6:27" ht="38.1" customHeight="1" x14ac:dyDescent="0.25">
      <c r="F406" s="72" t="str">
        <f>BDContratos!B409</f>
        <v>PAVAS (CE)</v>
      </c>
      <c r="H406" s="52" t="s">
        <v>349</v>
      </c>
      <c r="J406" s="58"/>
      <c r="K406" s="5"/>
      <c r="Z406" s="7" t="s">
        <v>149</v>
      </c>
      <c r="AA406" s="18" t="s">
        <v>144</v>
      </c>
    </row>
    <row r="407" spans="6:27" ht="38.1" customHeight="1" x14ac:dyDescent="0.25">
      <c r="F407" s="72" t="str">
        <f>BDContratos!B410</f>
        <v>PECHUI (E&amp;P)</v>
      </c>
      <c r="H407" s="52" t="s">
        <v>487</v>
      </c>
      <c r="J407" s="58"/>
      <c r="K407" s="5"/>
      <c r="Z407" s="7" t="s">
        <v>149</v>
      </c>
      <c r="AA407" s="18" t="s">
        <v>580</v>
      </c>
    </row>
    <row r="408" spans="6:27" ht="38.1" customHeight="1" x14ac:dyDescent="0.25">
      <c r="F408" s="72" t="str">
        <f>BDContratos!B411</f>
        <v>PENJAMO (Convenio E&amp;E)</v>
      </c>
      <c r="H408" s="52" t="s">
        <v>166</v>
      </c>
      <c r="J408" s="58"/>
      <c r="K408" s="5"/>
      <c r="Z408" s="7" t="s">
        <v>149</v>
      </c>
      <c r="AA408" s="18" t="s">
        <v>581</v>
      </c>
    </row>
    <row r="409" spans="6:27" ht="38.1" customHeight="1" x14ac:dyDescent="0.25">
      <c r="F409" s="72" t="str">
        <f>BDContratos!B412</f>
        <v>PERDICES (E&amp;E)</v>
      </c>
      <c r="H409" s="52" t="s">
        <v>5651</v>
      </c>
      <c r="J409" s="58"/>
      <c r="K409" s="5"/>
      <c r="Z409" s="7" t="s">
        <v>149</v>
      </c>
      <c r="AA409" s="18" t="s">
        <v>582</v>
      </c>
    </row>
    <row r="410" spans="6:27" ht="38.1" customHeight="1" x14ac:dyDescent="0.25">
      <c r="F410" s="72" t="str">
        <f>BDContratos!B413</f>
        <v>PIEDEMONTE (ASOC)</v>
      </c>
      <c r="H410" s="52" t="s">
        <v>5641</v>
      </c>
      <c r="J410" s="58"/>
      <c r="K410" s="5"/>
      <c r="Z410" s="7" t="s">
        <v>149</v>
      </c>
      <c r="AA410" s="18" t="s">
        <v>583</v>
      </c>
    </row>
    <row r="411" spans="6:27" ht="38.1" customHeight="1" x14ac:dyDescent="0.25">
      <c r="F411" s="72" t="str">
        <f>BDContratos!B414</f>
        <v>PIJAO-POTRERILLO (CE)</v>
      </c>
      <c r="H411" s="52" t="s">
        <v>5652</v>
      </c>
      <c r="J411" s="58"/>
      <c r="K411" s="5"/>
      <c r="Z411" s="7" t="s">
        <v>149</v>
      </c>
      <c r="AA411" s="18" t="s">
        <v>584</v>
      </c>
    </row>
    <row r="412" spans="6:27" ht="38.1" customHeight="1" x14ac:dyDescent="0.25">
      <c r="F412" s="72" t="str">
        <f>BDContratos!B415</f>
        <v>PLATANILLO (E&amp;P)</v>
      </c>
      <c r="H412" s="52" t="s">
        <v>496</v>
      </c>
      <c r="J412" s="58"/>
      <c r="K412" s="5"/>
      <c r="Z412" s="7" t="s">
        <v>149</v>
      </c>
      <c r="AA412" s="18" t="s">
        <v>585</v>
      </c>
    </row>
    <row r="413" spans="6:27" ht="38.1" customHeight="1" x14ac:dyDescent="0.25">
      <c r="F413" s="72" t="str">
        <f>BDContratos!B416</f>
        <v>PLAYON (CE)</v>
      </c>
      <c r="H413" s="52" t="s">
        <v>5531</v>
      </c>
      <c r="J413" s="58"/>
      <c r="K413" s="5"/>
      <c r="Z413" s="7" t="s">
        <v>149</v>
      </c>
      <c r="AA413" s="18" t="s">
        <v>550</v>
      </c>
    </row>
    <row r="414" spans="6:27" ht="38.1" customHeight="1" x14ac:dyDescent="0.25">
      <c r="F414" s="72" t="str">
        <f>BDContratos!B417</f>
        <v>PLAYON (Convenio E&amp;E)</v>
      </c>
      <c r="H414" s="52" t="s">
        <v>5441</v>
      </c>
      <c r="J414" s="58"/>
      <c r="K414" s="5"/>
      <c r="Z414" s="7" t="s">
        <v>149</v>
      </c>
      <c r="AA414" s="18" t="s">
        <v>586</v>
      </c>
    </row>
    <row r="415" spans="6:27" ht="38.1" customHeight="1" x14ac:dyDescent="0.25">
      <c r="F415" s="72" t="str">
        <f>BDContratos!B418</f>
        <v>PORTOFINO (E&amp;P)</v>
      </c>
      <c r="H415" s="52" t="s">
        <v>5442</v>
      </c>
      <c r="J415" s="58"/>
      <c r="K415" s="5"/>
      <c r="Z415" s="7" t="s">
        <v>149</v>
      </c>
      <c r="AA415" s="18" t="s">
        <v>587</v>
      </c>
    </row>
    <row r="416" spans="6:27" ht="38.1" customHeight="1" x14ac:dyDescent="0.25">
      <c r="F416" s="72" t="str">
        <f>BDContratos!B419</f>
        <v>PRIMAVERA (E&amp;P)</v>
      </c>
      <c r="H416" s="52" t="s">
        <v>5532</v>
      </c>
      <c r="J416" s="58"/>
      <c r="K416" s="5"/>
      <c r="Z416" s="7" t="s">
        <v>149</v>
      </c>
      <c r="AA416" s="18" t="s">
        <v>588</v>
      </c>
    </row>
    <row r="417" spans="6:27" ht="38.1" customHeight="1" x14ac:dyDescent="0.25">
      <c r="F417" s="72" t="str">
        <f>BDContratos!B420</f>
        <v>PROVINCIA P NORTE (CE)</v>
      </c>
      <c r="H417" s="52" t="s">
        <v>5710</v>
      </c>
      <c r="J417" s="58"/>
      <c r="K417" s="5"/>
      <c r="Z417" s="7" t="s">
        <v>149</v>
      </c>
      <c r="AA417" s="18" t="s">
        <v>589</v>
      </c>
    </row>
    <row r="418" spans="6:27" ht="38.1" customHeight="1" x14ac:dyDescent="0.25">
      <c r="F418" s="72" t="str">
        <f>BDContratos!B421</f>
        <v>PROVINCIA P SUR (CE)</v>
      </c>
      <c r="H418" s="52" t="s">
        <v>5460</v>
      </c>
      <c r="J418" s="58"/>
      <c r="K418" s="5"/>
      <c r="Z418" s="7" t="s">
        <v>149</v>
      </c>
      <c r="AA418" s="18" t="s">
        <v>590</v>
      </c>
    </row>
    <row r="419" spans="6:27" ht="38.1" customHeight="1" x14ac:dyDescent="0.25">
      <c r="F419" s="72" t="str">
        <f>BDContratos!B422</f>
        <v>PUERTO LOPEZ OESTE (E&amp;P)</v>
      </c>
      <c r="H419" s="52" t="s">
        <v>5337</v>
      </c>
      <c r="J419" s="58"/>
      <c r="K419" s="5"/>
      <c r="Z419" s="7" t="s">
        <v>149</v>
      </c>
      <c r="AA419" s="18" t="s">
        <v>591</v>
      </c>
    </row>
    <row r="420" spans="6:27" ht="38.1" customHeight="1" x14ac:dyDescent="0.25">
      <c r="F420" s="72" t="str">
        <f>BDContratos!B423</f>
        <v>PULI (CE)</v>
      </c>
      <c r="H420" s="52" t="s">
        <v>5535</v>
      </c>
      <c r="J420" s="58"/>
      <c r="K420" s="5"/>
      <c r="Z420" s="7" t="s">
        <v>149</v>
      </c>
      <c r="AA420" s="18" t="s">
        <v>592</v>
      </c>
    </row>
    <row r="421" spans="6:27" ht="38.1" customHeight="1" x14ac:dyDescent="0.25">
      <c r="F421" s="72" t="str">
        <f>BDContratos!B424</f>
        <v>PUNTERO (E&amp;P)</v>
      </c>
      <c r="H421" s="52" t="s">
        <v>5581</v>
      </c>
      <c r="J421" s="58"/>
      <c r="K421" s="5"/>
      <c r="Z421" s="7" t="s">
        <v>149</v>
      </c>
      <c r="AA421" s="18" t="s">
        <v>593</v>
      </c>
    </row>
    <row r="422" spans="6:27" ht="38.1" customHeight="1" x14ac:dyDescent="0.25">
      <c r="F422" s="72" t="str">
        <f>BDContratos!B425</f>
        <v>PURPLE ANGEL (E&amp;P)</v>
      </c>
      <c r="H422" s="52" t="s">
        <v>5323</v>
      </c>
      <c r="J422" s="58"/>
      <c r="K422" s="5"/>
      <c r="Z422" s="7" t="s">
        <v>149</v>
      </c>
      <c r="AA422" s="18" t="s">
        <v>594</v>
      </c>
    </row>
    <row r="423" spans="6:27" ht="38.1" customHeight="1" x14ac:dyDescent="0.25">
      <c r="F423" s="72" t="str">
        <f>BDContratos!B426</f>
        <v>PUT 1 (E&amp;P)</v>
      </c>
      <c r="H423" s="52" t="s">
        <v>5627</v>
      </c>
      <c r="J423" s="58"/>
      <c r="K423" s="5"/>
      <c r="Z423" s="7" t="s">
        <v>149</v>
      </c>
      <c r="AA423" s="18" t="s">
        <v>384</v>
      </c>
    </row>
    <row r="424" spans="6:27" ht="38.1" customHeight="1" x14ac:dyDescent="0.25">
      <c r="F424" s="72" t="str">
        <f>BDContratos!B427</f>
        <v>PUT 10 (E&amp;P)</v>
      </c>
      <c r="H424" s="52" t="s">
        <v>987</v>
      </c>
      <c r="J424" s="58"/>
      <c r="K424" s="5"/>
      <c r="Z424" s="7" t="s">
        <v>149</v>
      </c>
      <c r="AA424" s="18" t="s">
        <v>595</v>
      </c>
    </row>
    <row r="425" spans="6:27" ht="38.1" customHeight="1" x14ac:dyDescent="0.25">
      <c r="F425" s="72" t="str">
        <f>BDContratos!B428</f>
        <v>PUT 12 (E&amp;P)</v>
      </c>
      <c r="H425" s="52" t="s">
        <v>5606</v>
      </c>
      <c r="J425" s="58"/>
      <c r="K425" s="5"/>
      <c r="Z425" s="7" t="s">
        <v>149</v>
      </c>
      <c r="AA425" s="18" t="s">
        <v>469</v>
      </c>
    </row>
    <row r="426" spans="6:27" ht="38.1" customHeight="1" x14ac:dyDescent="0.25">
      <c r="F426" s="72" t="str">
        <f>BDContratos!B429</f>
        <v>PUT 13 (E&amp;P)</v>
      </c>
      <c r="H426" s="52" t="s">
        <v>5461</v>
      </c>
      <c r="J426" s="58"/>
      <c r="K426" s="5"/>
      <c r="Z426" s="7" t="s">
        <v>149</v>
      </c>
      <c r="AA426" s="18" t="s">
        <v>596</v>
      </c>
    </row>
    <row r="427" spans="6:27" ht="38.1" customHeight="1" x14ac:dyDescent="0.25">
      <c r="F427" s="72" t="str">
        <f>BDContratos!B430</f>
        <v>PUT 14 (E&amp;P)</v>
      </c>
      <c r="H427" s="52" t="s">
        <v>5310</v>
      </c>
      <c r="J427" s="58"/>
      <c r="K427" s="5"/>
      <c r="Z427" s="7" t="s">
        <v>149</v>
      </c>
      <c r="AA427" s="18" t="s">
        <v>597</v>
      </c>
    </row>
    <row r="428" spans="6:27" ht="38.1" customHeight="1" x14ac:dyDescent="0.25">
      <c r="F428" s="72" t="str">
        <f>BDContratos!B431</f>
        <v>PUT 17 (TEA)</v>
      </c>
      <c r="H428" s="52" t="s">
        <v>5462</v>
      </c>
      <c r="J428" s="58"/>
      <c r="K428" s="5"/>
      <c r="Z428" s="7" t="s">
        <v>149</v>
      </c>
      <c r="AA428" s="18" t="s">
        <v>598</v>
      </c>
    </row>
    <row r="429" spans="6:27" ht="38.1" customHeight="1" x14ac:dyDescent="0.25">
      <c r="F429" s="72" t="str">
        <f>BDContratos!B432</f>
        <v>PUT 2 (E&amp;P)</v>
      </c>
      <c r="H429" s="52" t="s">
        <v>5518</v>
      </c>
      <c r="J429" s="58"/>
      <c r="K429" s="5"/>
      <c r="Z429" s="7" t="s">
        <v>149</v>
      </c>
      <c r="AA429" s="18" t="s">
        <v>577</v>
      </c>
    </row>
    <row r="430" spans="6:27" ht="38.1" customHeight="1" x14ac:dyDescent="0.25">
      <c r="F430" s="72" t="str">
        <f>BDContratos!B433</f>
        <v>PUT 24 (E&amp;P)</v>
      </c>
      <c r="H430" s="52" t="s">
        <v>5714</v>
      </c>
      <c r="J430" s="58"/>
      <c r="K430" s="5"/>
      <c r="Z430" s="7" t="s">
        <v>149</v>
      </c>
      <c r="AA430" s="18" t="s">
        <v>599</v>
      </c>
    </row>
    <row r="431" spans="6:27" ht="38.1" customHeight="1" x14ac:dyDescent="0.25">
      <c r="F431" s="72" t="str">
        <f>BDContratos!B434</f>
        <v>PUT 25 (E&amp;P)</v>
      </c>
      <c r="H431" s="52" t="s">
        <v>509</v>
      </c>
      <c r="J431" s="58"/>
      <c r="K431" s="5"/>
      <c r="Z431" s="7" t="s">
        <v>149</v>
      </c>
      <c r="AA431" s="18" t="s">
        <v>600</v>
      </c>
    </row>
    <row r="432" spans="6:27" ht="38.1" customHeight="1" x14ac:dyDescent="0.25">
      <c r="F432" s="72" t="str">
        <f>BDContratos!B435</f>
        <v>PUT 3 (E&amp;P)</v>
      </c>
      <c r="H432" s="52" t="s">
        <v>5607</v>
      </c>
      <c r="J432" s="58"/>
      <c r="K432" s="5"/>
      <c r="Z432" s="7" t="s">
        <v>149</v>
      </c>
      <c r="AA432" s="18" t="s">
        <v>601</v>
      </c>
    </row>
    <row r="433" spans="6:27" ht="38.1" customHeight="1" x14ac:dyDescent="0.25">
      <c r="F433" s="72" t="str">
        <f>BDContratos!B436</f>
        <v>PUT 30 (E&amp;P)</v>
      </c>
      <c r="H433" s="52" t="s">
        <v>5715</v>
      </c>
      <c r="J433" s="58"/>
      <c r="K433" s="5"/>
      <c r="Z433" s="7" t="s">
        <v>149</v>
      </c>
      <c r="AA433" s="18" t="s">
        <v>575</v>
      </c>
    </row>
    <row r="434" spans="6:27" ht="38.1" customHeight="1" x14ac:dyDescent="0.25">
      <c r="F434" s="72" t="str">
        <f>BDContratos!B437</f>
        <v>PUT 31 (E&amp;P)</v>
      </c>
      <c r="H434" s="52" t="s">
        <v>168</v>
      </c>
      <c r="J434" s="58"/>
      <c r="K434" s="5"/>
      <c r="Z434" s="7" t="s">
        <v>149</v>
      </c>
      <c r="AA434" s="18" t="s">
        <v>393</v>
      </c>
    </row>
    <row r="435" spans="6:27" ht="38.1" customHeight="1" x14ac:dyDescent="0.25">
      <c r="F435" s="72" t="str">
        <f>BDContratos!B438</f>
        <v>PUT 4 (E&amp;P)</v>
      </c>
      <c r="H435" s="52" t="s">
        <v>5632</v>
      </c>
      <c r="J435" s="58"/>
      <c r="K435" s="5"/>
      <c r="Z435" s="7" t="s">
        <v>149</v>
      </c>
      <c r="AA435" s="18" t="s">
        <v>576</v>
      </c>
    </row>
    <row r="436" spans="6:27" ht="38.1" customHeight="1" x14ac:dyDescent="0.25">
      <c r="F436" s="72" t="str">
        <f>BDContratos!B439</f>
        <v>PUT 5 (E&amp;P)</v>
      </c>
      <c r="H436" s="52" t="s">
        <v>5548</v>
      </c>
      <c r="J436" s="58"/>
      <c r="K436" s="5"/>
      <c r="Z436" s="7" t="s">
        <v>149</v>
      </c>
      <c r="AA436" s="18" t="s">
        <v>602</v>
      </c>
    </row>
    <row r="437" spans="6:27" ht="38.1" customHeight="1" x14ac:dyDescent="0.25">
      <c r="F437" s="72" t="str">
        <f>BDContratos!B440</f>
        <v>PUT 6 (E&amp;P)</v>
      </c>
      <c r="H437" s="52" t="s">
        <v>5539</v>
      </c>
      <c r="J437" s="58"/>
      <c r="K437" s="5"/>
      <c r="Z437" s="7" t="s">
        <v>149</v>
      </c>
      <c r="AA437" s="18" t="s">
        <v>603</v>
      </c>
    </row>
    <row r="438" spans="6:27" ht="38.1" customHeight="1" x14ac:dyDescent="0.25">
      <c r="F438" s="72" t="str">
        <f>BDContratos!B441</f>
        <v>PUT 7 (E&amp;P)</v>
      </c>
      <c r="H438" s="52" t="s">
        <v>5562</v>
      </c>
      <c r="J438" s="58"/>
      <c r="K438" s="5"/>
      <c r="Z438" s="7" t="s">
        <v>149</v>
      </c>
      <c r="AA438" s="18" t="s">
        <v>604</v>
      </c>
    </row>
    <row r="439" spans="6:27" ht="38.1" customHeight="1" x14ac:dyDescent="0.25">
      <c r="F439" s="72" t="str">
        <f>BDContratos!B442</f>
        <v>PUT 8 (E&amp;P)</v>
      </c>
      <c r="H439" s="52" t="s">
        <v>5444</v>
      </c>
      <c r="J439" s="58"/>
      <c r="K439" s="5"/>
      <c r="Z439" s="7" t="s">
        <v>149</v>
      </c>
      <c r="AA439" s="18" t="s">
        <v>167</v>
      </c>
    </row>
    <row r="440" spans="6:27" ht="38.1" customHeight="1" x14ac:dyDescent="0.25">
      <c r="F440" s="72" t="str">
        <f>BDContratos!B443</f>
        <v>PUT 9 (E&amp;P)</v>
      </c>
      <c r="H440" s="52" t="s">
        <v>5590</v>
      </c>
      <c r="J440" s="58"/>
      <c r="K440" s="5"/>
      <c r="Z440" s="7" t="s">
        <v>149</v>
      </c>
      <c r="AA440" s="18" t="s">
        <v>605</v>
      </c>
    </row>
    <row r="441" spans="6:27" ht="38.1" customHeight="1" x14ac:dyDescent="0.25">
      <c r="F441" s="72" t="str">
        <f>BDContratos!B444</f>
        <v>PUTUMAYO PIEDEMONTE NORTE (E&amp;P)</v>
      </c>
      <c r="H441" s="52" t="s">
        <v>5544</v>
      </c>
      <c r="J441" s="58"/>
      <c r="K441" s="5"/>
      <c r="Z441" s="7" t="s">
        <v>149</v>
      </c>
      <c r="AA441" s="18" t="s">
        <v>606</v>
      </c>
    </row>
    <row r="442" spans="6:27" ht="38.1" customHeight="1" x14ac:dyDescent="0.25">
      <c r="F442" s="72" t="str">
        <f>BDContratos!B445</f>
        <v>PUTUMAYO PIEDEMONTE SUR (E&amp;P)</v>
      </c>
      <c r="H442" s="52" t="s">
        <v>5638</v>
      </c>
      <c r="J442" s="58"/>
      <c r="K442" s="5"/>
      <c r="Z442" s="7" t="s">
        <v>149</v>
      </c>
      <c r="AA442" s="18" t="s">
        <v>607</v>
      </c>
    </row>
    <row r="443" spans="6:27" ht="38.1" customHeight="1" x14ac:dyDescent="0.25">
      <c r="F443" s="72" t="str">
        <f>BDContratos!B446</f>
        <v>PUTUMAYO WEST A (TEA)</v>
      </c>
      <c r="H443" s="52" t="s">
        <v>5474</v>
      </c>
      <c r="J443" s="58"/>
      <c r="K443" s="5"/>
      <c r="Z443" s="7" t="s">
        <v>149</v>
      </c>
      <c r="AA443" s="18" t="s">
        <v>608</v>
      </c>
    </row>
    <row r="444" spans="6:27" ht="38.1" customHeight="1" x14ac:dyDescent="0.25">
      <c r="F444" s="72" t="str">
        <f>BDContratos!B447</f>
        <v>QUEBRADA LARGA (Convenio E&amp;E)</v>
      </c>
      <c r="H444" s="52" t="s">
        <v>5642</v>
      </c>
      <c r="J444" s="58"/>
      <c r="K444" s="5"/>
      <c r="Z444" s="7" t="s">
        <v>149</v>
      </c>
      <c r="AA444" s="18" t="s">
        <v>609</v>
      </c>
    </row>
    <row r="445" spans="6:27" ht="38.1" customHeight="1" x14ac:dyDescent="0.25">
      <c r="F445" s="72" t="str">
        <f>BDContratos!B448</f>
        <v>QUEBRADA ROJA (CE)</v>
      </c>
      <c r="H445" s="52" t="s">
        <v>5716</v>
      </c>
      <c r="J445" s="58"/>
      <c r="K445" s="5"/>
      <c r="Z445" s="7" t="s">
        <v>150</v>
      </c>
      <c r="AA445" s="18" t="s">
        <v>613</v>
      </c>
    </row>
    <row r="446" spans="6:27" ht="38.1" customHeight="1" x14ac:dyDescent="0.25">
      <c r="F446" s="72" t="str">
        <f>BDContratos!B449</f>
        <v>QUIFA (ASOC)</v>
      </c>
      <c r="H446" s="52" t="s">
        <v>5303</v>
      </c>
      <c r="J446" s="58"/>
      <c r="K446" s="5"/>
      <c r="Z446" s="7" t="s">
        <v>150</v>
      </c>
      <c r="AA446" s="18" t="s">
        <v>614</v>
      </c>
    </row>
    <row r="447" spans="6:27" ht="38.1" customHeight="1" x14ac:dyDescent="0.25">
      <c r="F447" s="72" t="str">
        <f>BDContratos!B450</f>
        <v>QUIMBAYA (CE)</v>
      </c>
      <c r="H447" s="52" t="s">
        <v>5315</v>
      </c>
      <c r="J447" s="58"/>
      <c r="K447" s="5"/>
      <c r="Z447" s="7" t="s">
        <v>150</v>
      </c>
      <c r="AA447" s="18" t="s">
        <v>615</v>
      </c>
    </row>
    <row r="448" spans="6:27" ht="38.1" customHeight="1" x14ac:dyDescent="0.25">
      <c r="F448" s="72" t="str">
        <f>BDContratos!B451</f>
        <v>RANCHO HERMOSO (CE)</v>
      </c>
      <c r="H448" s="52" t="s">
        <v>5387</v>
      </c>
      <c r="J448" s="58"/>
      <c r="K448" s="5"/>
      <c r="Z448" s="7" t="s">
        <v>150</v>
      </c>
      <c r="AA448" s="18" t="s">
        <v>616</v>
      </c>
    </row>
    <row r="449" spans="6:27" ht="38.1" customHeight="1" x14ac:dyDescent="0.25">
      <c r="F449" s="72" t="str">
        <f>BDContratos!B452</f>
        <v>RC-10 (E&amp;P)</v>
      </c>
      <c r="H449" s="52" t="s">
        <v>5463</v>
      </c>
      <c r="J449" s="58"/>
      <c r="K449" s="5"/>
      <c r="Z449" s="7" t="s">
        <v>150</v>
      </c>
      <c r="AA449" s="18" t="s">
        <v>617</v>
      </c>
    </row>
    <row r="450" spans="6:27" ht="38.1" customHeight="1" x14ac:dyDescent="0.25">
      <c r="F450" s="72" t="str">
        <f>BDContratos!B453</f>
        <v>RC-11 (E&amp;P)</v>
      </c>
      <c r="H450" s="52" t="s">
        <v>5473</v>
      </c>
      <c r="J450" s="58"/>
      <c r="K450" s="5"/>
      <c r="Z450" s="7" t="s">
        <v>150</v>
      </c>
      <c r="AA450" s="18" t="s">
        <v>618</v>
      </c>
    </row>
    <row r="451" spans="6:27" ht="38.1" customHeight="1" x14ac:dyDescent="0.25">
      <c r="F451" s="72" t="str">
        <f>BDContratos!B454</f>
        <v>RC-12 (E&amp;P)</v>
      </c>
      <c r="H451" s="52" t="s">
        <v>5395</v>
      </c>
      <c r="J451" s="58"/>
      <c r="K451" s="5"/>
      <c r="Z451" s="7" t="s">
        <v>150</v>
      </c>
      <c r="AA451" s="18" t="s">
        <v>619</v>
      </c>
    </row>
    <row r="452" spans="6:27" ht="38.1" customHeight="1" x14ac:dyDescent="0.25">
      <c r="F452" s="72" t="str">
        <f>BDContratos!B455</f>
        <v>RC-4 (E&amp;P)</v>
      </c>
      <c r="H452" s="52" t="s">
        <v>5540</v>
      </c>
      <c r="J452" s="58"/>
      <c r="K452" s="5"/>
      <c r="Z452" s="7" t="s">
        <v>150</v>
      </c>
      <c r="AA452" s="18" t="s">
        <v>620</v>
      </c>
    </row>
    <row r="453" spans="6:27" ht="38.1" customHeight="1" x14ac:dyDescent="0.25">
      <c r="F453" s="72" t="str">
        <f>BDContratos!B456</f>
        <v>RC-5 (E&amp;P)</v>
      </c>
      <c r="H453" s="52" t="s">
        <v>5684</v>
      </c>
      <c r="J453" s="58"/>
      <c r="K453" s="5"/>
      <c r="Z453" s="7" t="s">
        <v>150</v>
      </c>
      <c r="AA453" s="18" t="s">
        <v>621</v>
      </c>
    </row>
    <row r="454" spans="6:27" ht="38.1" customHeight="1" x14ac:dyDescent="0.25">
      <c r="F454" s="72" t="str">
        <f>BDContratos!B457</f>
        <v>RC-6 (E&amp;P)</v>
      </c>
      <c r="H454" s="52" t="s">
        <v>5591</v>
      </c>
      <c r="J454" s="58"/>
      <c r="K454" s="5"/>
      <c r="Z454" s="7" t="s">
        <v>150</v>
      </c>
      <c r="AA454" s="18" t="s">
        <v>622</v>
      </c>
    </row>
    <row r="455" spans="6:27" ht="38.1" customHeight="1" x14ac:dyDescent="0.25">
      <c r="F455" s="72" t="str">
        <f>BDContratos!B458</f>
        <v>RC-7 (E&amp;P)</v>
      </c>
      <c r="H455" s="52" t="s">
        <v>5541</v>
      </c>
      <c r="J455" s="58"/>
      <c r="K455" s="5"/>
      <c r="Z455" s="7" t="s">
        <v>150</v>
      </c>
      <c r="AA455" s="18" t="s">
        <v>623</v>
      </c>
    </row>
    <row r="456" spans="6:27" ht="38.1" customHeight="1" x14ac:dyDescent="0.25">
      <c r="F456" s="72" t="str">
        <f>BDContratos!B459</f>
        <v>RC-8 (E&amp;P)</v>
      </c>
      <c r="H456" s="52" t="s">
        <v>5717</v>
      </c>
      <c r="J456" s="58"/>
      <c r="K456" s="5"/>
      <c r="Z456" s="7" t="s">
        <v>150</v>
      </c>
      <c r="AA456" s="18" t="s">
        <v>624</v>
      </c>
    </row>
    <row r="457" spans="6:27" ht="38.1" customHeight="1" x14ac:dyDescent="0.25">
      <c r="F457" s="72" t="str">
        <f>BDContratos!B460</f>
        <v>RC-9 (E&amp;P)</v>
      </c>
      <c r="H457" s="52" t="s">
        <v>5342</v>
      </c>
      <c r="J457" s="58"/>
      <c r="K457" s="5"/>
      <c r="Z457" s="7" t="s">
        <v>150</v>
      </c>
      <c r="AA457" s="18" t="s">
        <v>625</v>
      </c>
    </row>
    <row r="458" spans="6:27" ht="38.1" customHeight="1" x14ac:dyDescent="0.25">
      <c r="F458" s="72" t="str">
        <f>BDContratos!B461</f>
        <v>RECETOR (ASOC)</v>
      </c>
      <c r="H458" s="52" t="s">
        <v>5533</v>
      </c>
      <c r="J458" s="58"/>
      <c r="K458" s="5"/>
      <c r="Z458" s="7" t="s">
        <v>150</v>
      </c>
      <c r="AA458" s="18" t="s">
        <v>610</v>
      </c>
    </row>
    <row r="459" spans="6:27" ht="38.1" customHeight="1" x14ac:dyDescent="0.25">
      <c r="F459" s="72" t="str">
        <f>BDContratos!B462</f>
        <v>RIO ARIARI (E&amp;P)</v>
      </c>
      <c r="H459" s="52" t="s">
        <v>5579</v>
      </c>
      <c r="J459" s="58"/>
      <c r="K459" s="5"/>
      <c r="Z459" s="7" t="s">
        <v>150</v>
      </c>
      <c r="AA459" s="18" t="s">
        <v>630</v>
      </c>
    </row>
    <row r="460" spans="6:27" ht="38.1" customHeight="1" x14ac:dyDescent="0.25">
      <c r="F460" s="72" t="str">
        <f>BDContratos!B463</f>
        <v>RIO ARIARI (TEA)</v>
      </c>
      <c r="H460" s="52" t="s">
        <v>5580</v>
      </c>
      <c r="J460" s="58"/>
      <c r="K460" s="5"/>
      <c r="Z460" s="7" t="s">
        <v>150</v>
      </c>
      <c r="AA460" s="18" t="s">
        <v>626</v>
      </c>
    </row>
    <row r="461" spans="6:27" ht="38.1" customHeight="1" x14ac:dyDescent="0.25">
      <c r="F461" s="72" t="str">
        <f>BDContratos!B464</f>
        <v>RIO CABRERA (E&amp;P)</v>
      </c>
      <c r="H461" s="52" t="s">
        <v>5464</v>
      </c>
      <c r="J461" s="58"/>
      <c r="K461" s="5"/>
      <c r="Z461" s="7" t="s">
        <v>150</v>
      </c>
      <c r="AA461" s="18" t="s">
        <v>627</v>
      </c>
    </row>
    <row r="462" spans="6:27" ht="38.1" customHeight="1" x14ac:dyDescent="0.25">
      <c r="F462" s="72" t="str">
        <f>BDContratos!B465</f>
        <v>RÍO CHITAMENA (ASOC)</v>
      </c>
      <c r="H462" s="52" t="s">
        <v>5497</v>
      </c>
      <c r="J462" s="58"/>
      <c r="K462" s="5"/>
      <c r="Z462" s="7" t="s">
        <v>150</v>
      </c>
      <c r="AA462" s="18" t="s">
        <v>628</v>
      </c>
    </row>
    <row r="463" spans="6:27" ht="38.1" customHeight="1" x14ac:dyDescent="0.25">
      <c r="F463" s="72" t="str">
        <f>BDContratos!B466</f>
        <v>RIO CRAVO (E&amp;P)</v>
      </c>
      <c r="H463" s="52" t="s">
        <v>5671</v>
      </c>
      <c r="J463" s="58"/>
      <c r="K463" s="5"/>
      <c r="Z463" s="7" t="s">
        <v>150</v>
      </c>
      <c r="AA463" s="18" t="s">
        <v>629</v>
      </c>
    </row>
    <row r="464" spans="6:27" ht="38.1" customHeight="1" x14ac:dyDescent="0.25">
      <c r="F464" s="72" t="str">
        <f>BDContratos!B467</f>
        <v>RIO DE ORO (CE)</v>
      </c>
      <c r="H464" s="52" t="s">
        <v>5699</v>
      </c>
      <c r="J464" s="58"/>
      <c r="K464" s="5"/>
      <c r="Z464" s="7" t="s">
        <v>150</v>
      </c>
      <c r="AA464" s="18" t="s">
        <v>611</v>
      </c>
    </row>
    <row r="465" spans="6:27" ht="38.1" customHeight="1" x14ac:dyDescent="0.25">
      <c r="F465" s="72" t="str">
        <f>BDContratos!B468</f>
        <v>RIO GUAYABITO (TEA)</v>
      </c>
      <c r="H465" s="52" t="s">
        <v>5510</v>
      </c>
      <c r="J465" s="58"/>
      <c r="K465" s="5"/>
      <c r="Z465" s="7" t="s">
        <v>150</v>
      </c>
      <c r="AA465" s="18" t="s">
        <v>631</v>
      </c>
    </row>
    <row r="466" spans="6:27" ht="38.1" customHeight="1" x14ac:dyDescent="0.25">
      <c r="F466" s="72" t="str">
        <f>BDContratos!B469</f>
        <v>RIO HORTA (Convenio E&amp;E)</v>
      </c>
      <c r="H466" s="52" t="s">
        <v>5592</v>
      </c>
      <c r="J466" s="58"/>
      <c r="K466" s="5"/>
      <c r="Z466" s="7" t="s">
        <v>150</v>
      </c>
      <c r="AA466" s="18" t="s">
        <v>632</v>
      </c>
    </row>
    <row r="467" spans="6:27" ht="38.1" customHeight="1" x14ac:dyDescent="0.25">
      <c r="F467" s="72" t="str">
        <f>BDContratos!B470</f>
        <v>RIO META (CE)</v>
      </c>
      <c r="H467" s="52" t="s">
        <v>5550</v>
      </c>
      <c r="J467" s="58"/>
      <c r="K467" s="5"/>
      <c r="Z467" s="7" t="s">
        <v>150</v>
      </c>
      <c r="AA467" s="18" t="s">
        <v>633</v>
      </c>
    </row>
    <row r="468" spans="6:27" ht="38.1" customHeight="1" x14ac:dyDescent="0.25">
      <c r="F468" s="72" t="str">
        <f>BDContratos!B471</f>
        <v>RÍO OPIA (ASOC)</v>
      </c>
      <c r="H468" s="52" t="s">
        <v>5555</v>
      </c>
      <c r="J468" s="58"/>
      <c r="K468" s="5"/>
      <c r="Z468" s="7" t="s">
        <v>150</v>
      </c>
      <c r="AA468" s="18" t="s">
        <v>634</v>
      </c>
    </row>
    <row r="469" spans="6:27" ht="38.1" customHeight="1" x14ac:dyDescent="0.25">
      <c r="F469" s="72" t="str">
        <f>BDContratos!B472</f>
        <v>RIO PAEZ (ASOC)</v>
      </c>
      <c r="H469" s="52" t="s">
        <v>5410</v>
      </c>
      <c r="J469" s="58"/>
      <c r="K469" s="5"/>
      <c r="Z469" s="7" t="s">
        <v>150</v>
      </c>
      <c r="AA469" s="18" t="s">
        <v>612</v>
      </c>
    </row>
    <row r="470" spans="6:27" ht="38.1" customHeight="1" x14ac:dyDescent="0.25">
      <c r="F470" s="72" t="str">
        <f>BDContratos!B473</f>
        <v>RIO TUA (TEA)</v>
      </c>
      <c r="H470" s="52" t="s">
        <v>5313</v>
      </c>
      <c r="J470" s="58"/>
      <c r="K470" s="5"/>
      <c r="Z470" s="7" t="s">
        <v>151</v>
      </c>
      <c r="AA470" s="18" t="s">
        <v>645</v>
      </c>
    </row>
    <row r="471" spans="6:27" ht="38.1" customHeight="1" x14ac:dyDescent="0.25">
      <c r="F471" s="72" t="str">
        <f>BDContratos!B474</f>
        <v>RIO VERDE (E&amp;E)</v>
      </c>
      <c r="H471" s="52" t="s">
        <v>5365</v>
      </c>
      <c r="J471" s="58"/>
      <c r="K471" s="5"/>
      <c r="Z471" s="7" t="s">
        <v>151</v>
      </c>
      <c r="AA471" s="18" t="s">
        <v>646</v>
      </c>
    </row>
    <row r="472" spans="6:27" ht="38.1" customHeight="1" x14ac:dyDescent="0.25">
      <c r="F472" s="72" t="str">
        <f>BDContratos!B475</f>
        <v>RIO YAYA (TEA)</v>
      </c>
      <c r="H472" s="52" t="s">
        <v>5482</v>
      </c>
      <c r="J472" s="58"/>
      <c r="K472" s="5"/>
      <c r="Z472" s="7" t="s">
        <v>151</v>
      </c>
      <c r="AA472" s="18" t="s">
        <v>647</v>
      </c>
    </row>
    <row r="473" spans="6:27" ht="38.1" customHeight="1" thickBot="1" x14ac:dyDescent="0.3">
      <c r="F473" s="72" t="str">
        <f>BDContratos!B476</f>
        <v>RIO ZULIA (CE)</v>
      </c>
      <c r="H473" s="53" t="s">
        <v>5359</v>
      </c>
      <c r="J473" s="58"/>
      <c r="Z473" s="7" t="s">
        <v>151</v>
      </c>
      <c r="AA473" s="18" t="s">
        <v>648</v>
      </c>
    </row>
    <row r="474" spans="6:27" ht="38.1" customHeight="1" x14ac:dyDescent="0.25">
      <c r="F474" s="72" t="str">
        <f>BDContratos!B477</f>
        <v>RONDÓN (ASOC)</v>
      </c>
      <c r="Z474" s="7" t="s">
        <v>151</v>
      </c>
      <c r="AA474" s="18" t="s">
        <v>649</v>
      </c>
    </row>
    <row r="475" spans="6:27" ht="38.1" customHeight="1" x14ac:dyDescent="0.25">
      <c r="F475" s="72" t="str">
        <f>BDContratos!B478</f>
        <v>ROSABLANCA (E&amp;P)</v>
      </c>
      <c r="Z475" s="7" t="s">
        <v>151</v>
      </c>
      <c r="AA475" s="18" t="s">
        <v>650</v>
      </c>
    </row>
    <row r="476" spans="6:27" ht="38.1" customHeight="1" x14ac:dyDescent="0.25">
      <c r="F476" s="72" t="str">
        <f>BDContratos!B479</f>
        <v>RUBIALES (CE)</v>
      </c>
      <c r="Z476" s="7" t="s">
        <v>151</v>
      </c>
      <c r="AA476" s="18" t="s">
        <v>639</v>
      </c>
    </row>
    <row r="477" spans="6:27" ht="38.1" customHeight="1" x14ac:dyDescent="0.25">
      <c r="F477" s="72" t="str">
        <f>BDContratos!B480</f>
        <v>RUMIYACO (E&amp;P)</v>
      </c>
      <c r="Z477" s="7" t="s">
        <v>151</v>
      </c>
      <c r="AA477" s="18" t="s">
        <v>651</v>
      </c>
    </row>
    <row r="478" spans="6:27" ht="38.1" customHeight="1" x14ac:dyDescent="0.25">
      <c r="F478" s="72" t="str">
        <f>BDContratos!B481</f>
        <v>SABANERO (E&amp;P)</v>
      </c>
      <c r="Z478" s="7" t="s">
        <v>151</v>
      </c>
      <c r="AA478" s="18" t="s">
        <v>638</v>
      </c>
    </row>
    <row r="479" spans="6:27" ht="38.1" customHeight="1" x14ac:dyDescent="0.25">
      <c r="F479" s="72" t="str">
        <f>BDContratos!B482</f>
        <v>SALTARIN (E&amp;P)</v>
      </c>
      <c r="Z479" s="7" t="s">
        <v>151</v>
      </c>
      <c r="AA479" s="18" t="s">
        <v>652</v>
      </c>
    </row>
    <row r="480" spans="6:27" ht="38.1" customHeight="1" x14ac:dyDescent="0.25">
      <c r="F480" s="72" t="str">
        <f>BDContratos!B483</f>
        <v>SAMAN (E&amp;P)</v>
      </c>
      <c r="Z480" s="7" t="s">
        <v>151</v>
      </c>
      <c r="AA480" s="18" t="s">
        <v>653</v>
      </c>
    </row>
    <row r="481" spans="6:27" ht="38.1" customHeight="1" x14ac:dyDescent="0.25">
      <c r="F481" s="72" t="str">
        <f>BDContratos!B484</f>
        <v>SAMICHAY (TEA)</v>
      </c>
      <c r="Z481" s="7" t="s">
        <v>151</v>
      </c>
      <c r="AA481" s="18" t="s">
        <v>642</v>
      </c>
    </row>
    <row r="482" spans="6:27" ht="38.1" customHeight="1" x14ac:dyDescent="0.25">
      <c r="F482" s="72" t="str">
        <f>BDContratos!B485</f>
        <v>SAMICHAY A (E&amp;P)</v>
      </c>
      <c r="Z482" s="7" t="s">
        <v>151</v>
      </c>
      <c r="AA482" s="18" t="s">
        <v>641</v>
      </c>
    </row>
    <row r="483" spans="6:27" ht="38.1" customHeight="1" x14ac:dyDescent="0.25">
      <c r="F483" s="72" t="str">
        <f>BDContratos!B486</f>
        <v>SAMICHAY B (E&amp;P)</v>
      </c>
      <c r="Z483" s="7" t="s">
        <v>151</v>
      </c>
      <c r="AA483" s="18" t="s">
        <v>643</v>
      </c>
    </row>
    <row r="484" spans="6:27" ht="38.1" customHeight="1" x14ac:dyDescent="0.25">
      <c r="F484" s="72" t="str">
        <f>BDContratos!B487</f>
        <v>SAN ANTONIO (E&amp;P)</v>
      </c>
      <c r="Z484" s="7" t="s">
        <v>151</v>
      </c>
      <c r="AA484" s="18" t="s">
        <v>635</v>
      </c>
    </row>
    <row r="485" spans="6:27" ht="38.1" customHeight="1" x14ac:dyDescent="0.25">
      <c r="F485" s="72" t="str">
        <f>BDContratos!B488</f>
        <v>SAN BERNARDO (TEA)</v>
      </c>
      <c r="Z485" s="7" t="s">
        <v>151</v>
      </c>
      <c r="AA485" s="18" t="s">
        <v>654</v>
      </c>
    </row>
    <row r="486" spans="6:27" ht="38.1" customHeight="1" x14ac:dyDescent="0.25">
      <c r="F486" s="72" t="str">
        <f>BDContratos!B489</f>
        <v>SAN GABRIEL (Convenio E&amp;E)</v>
      </c>
      <c r="Z486" s="7" t="s">
        <v>151</v>
      </c>
      <c r="AA486" s="18" t="s">
        <v>655</v>
      </c>
    </row>
    <row r="487" spans="6:27" ht="38.1" customHeight="1" x14ac:dyDescent="0.25">
      <c r="F487" s="72" t="str">
        <f>BDContratos!B490</f>
        <v>SAN PABLO (E&amp;P)</v>
      </c>
      <c r="Z487" s="7" t="s">
        <v>151</v>
      </c>
      <c r="AA487" s="18" t="s">
        <v>656</v>
      </c>
    </row>
    <row r="488" spans="6:27" ht="38.1" customHeight="1" x14ac:dyDescent="0.25">
      <c r="F488" s="72" t="str">
        <f>BDContratos!B491</f>
        <v>SANGRETORO (E&amp;P)</v>
      </c>
      <c r="Z488" s="7" t="s">
        <v>151</v>
      </c>
      <c r="AA488" s="18" t="s">
        <v>657</v>
      </c>
    </row>
    <row r="489" spans="6:27" ht="38.1" customHeight="1" x14ac:dyDescent="0.25">
      <c r="F489" s="72" t="str">
        <f>BDContratos!B492</f>
        <v>SANTA CLARA (CE)</v>
      </c>
      <c r="Z489" s="7" t="s">
        <v>151</v>
      </c>
      <c r="AA489" s="18" t="s">
        <v>658</v>
      </c>
    </row>
    <row r="490" spans="6:27" ht="38.1" customHeight="1" x14ac:dyDescent="0.25">
      <c r="F490" s="72" t="str">
        <f>BDContratos!B493</f>
        <v>SANTA ISABEL (E&amp;P)</v>
      </c>
      <c r="Z490" s="7" t="s">
        <v>151</v>
      </c>
      <c r="AA490" s="18" t="s">
        <v>659</v>
      </c>
    </row>
    <row r="491" spans="6:27" ht="38.1" customHeight="1" x14ac:dyDescent="0.25">
      <c r="F491" s="72" t="str">
        <f>BDContratos!B494</f>
        <v>SANTA MARIA (TEA)</v>
      </c>
      <c r="Z491" s="7" t="s">
        <v>151</v>
      </c>
      <c r="AA491" s="18" t="s">
        <v>660</v>
      </c>
    </row>
    <row r="492" spans="6:27" ht="38.1" customHeight="1" x14ac:dyDescent="0.25">
      <c r="F492" s="72" t="str">
        <f>BDContratos!B495</f>
        <v>SANTACRUZ (E&amp;P)</v>
      </c>
      <c r="Z492" s="7" t="s">
        <v>151</v>
      </c>
      <c r="AA492" s="18" t="s">
        <v>644</v>
      </c>
    </row>
    <row r="493" spans="6:27" ht="38.1" customHeight="1" x14ac:dyDescent="0.25">
      <c r="F493" s="72" t="str">
        <f>BDContratos!B496</f>
        <v>SANTANA (CE)</v>
      </c>
      <c r="Z493" s="7" t="s">
        <v>151</v>
      </c>
      <c r="AA493" s="18" t="s">
        <v>661</v>
      </c>
    </row>
    <row r="494" spans="6:27" ht="38.1" customHeight="1" x14ac:dyDescent="0.25">
      <c r="F494" s="72" t="str">
        <f>BDContratos!B497</f>
        <v>SERRANIA (E&amp;P)</v>
      </c>
      <c r="Z494" s="7" t="s">
        <v>151</v>
      </c>
      <c r="AA494" s="18" t="s">
        <v>662</v>
      </c>
    </row>
    <row r="495" spans="6:27" ht="38.1" customHeight="1" x14ac:dyDescent="0.25">
      <c r="F495" s="72" t="str">
        <f>BDContratos!B498</f>
        <v>SIERRA (E&amp;P)</v>
      </c>
      <c r="Z495" s="7" t="s">
        <v>151</v>
      </c>
      <c r="AA495" s="18" t="s">
        <v>536</v>
      </c>
    </row>
    <row r="496" spans="6:27" ht="38.1" customHeight="1" x14ac:dyDescent="0.25">
      <c r="F496" s="72" t="str">
        <f>BDContratos!B499</f>
        <v>SIERRA NEVADA (E&amp;P)</v>
      </c>
      <c r="Z496" s="7" t="s">
        <v>151</v>
      </c>
      <c r="AA496" s="18" t="s">
        <v>640</v>
      </c>
    </row>
    <row r="497" spans="6:27" ht="38.1" customHeight="1" x14ac:dyDescent="0.25">
      <c r="F497" s="72" t="str">
        <f>BDContratos!B500</f>
        <v>SIERRA NEVADA 2 (TEA)</v>
      </c>
      <c r="Z497" s="7" t="s">
        <v>151</v>
      </c>
      <c r="AA497" s="18" t="s">
        <v>663</v>
      </c>
    </row>
    <row r="498" spans="6:27" ht="38.1" customHeight="1" x14ac:dyDescent="0.25">
      <c r="F498" s="72" t="str">
        <f>BDContratos!B501</f>
        <v>SILVESTRE (E&amp;P)</v>
      </c>
      <c r="Z498" s="7" t="s">
        <v>151</v>
      </c>
      <c r="AA498" s="18" t="s">
        <v>637</v>
      </c>
    </row>
    <row r="499" spans="6:27" ht="38.1" customHeight="1" x14ac:dyDescent="0.25">
      <c r="F499" s="72" t="str">
        <f>BDContratos!B502</f>
        <v>SIMON (TEA)</v>
      </c>
      <c r="Z499" s="7" t="s">
        <v>151</v>
      </c>
      <c r="AA499" s="18" t="s">
        <v>664</v>
      </c>
    </row>
    <row r="500" spans="6:27" ht="38.1" customHeight="1" x14ac:dyDescent="0.25">
      <c r="F500" s="72" t="str">
        <f>BDContratos!B503</f>
        <v>SIN OFF 7 (E&amp;P)</v>
      </c>
      <c r="Z500" s="7" t="s">
        <v>151</v>
      </c>
      <c r="AA500" s="18" t="s">
        <v>636</v>
      </c>
    </row>
    <row r="501" spans="6:27" ht="38.1" customHeight="1" x14ac:dyDescent="0.25">
      <c r="F501" s="72" t="str">
        <f>BDContratos!B504</f>
        <v>SIRIRI (Convenio E&amp;E)</v>
      </c>
      <c r="Z501" s="7" t="s">
        <v>152</v>
      </c>
      <c r="AA501" s="18" t="s">
        <v>672</v>
      </c>
    </row>
    <row r="502" spans="6:27" ht="38.1" customHeight="1" x14ac:dyDescent="0.25">
      <c r="F502" s="72" t="str">
        <f>BDContratos!B505</f>
        <v>SN 1 (TEA)</v>
      </c>
      <c r="Z502" s="7" t="s">
        <v>152</v>
      </c>
      <c r="AA502" s="18" t="s">
        <v>673</v>
      </c>
    </row>
    <row r="503" spans="6:27" ht="38.1" customHeight="1" x14ac:dyDescent="0.25">
      <c r="F503" s="72" t="str">
        <f>BDContratos!B506</f>
        <v>SN 11 (E&amp;P)</v>
      </c>
      <c r="Z503" s="7" t="s">
        <v>152</v>
      </c>
      <c r="AA503" s="18" t="s">
        <v>674</v>
      </c>
    </row>
    <row r="504" spans="6:27" ht="38.1" customHeight="1" x14ac:dyDescent="0.25">
      <c r="F504" s="72" t="str">
        <f>BDContratos!B507</f>
        <v>SN 15 (E&amp;P)</v>
      </c>
      <c r="Z504" s="7" t="s">
        <v>152</v>
      </c>
      <c r="AA504" s="18" t="s">
        <v>675</v>
      </c>
    </row>
    <row r="505" spans="6:27" ht="38.1" customHeight="1" x14ac:dyDescent="0.25">
      <c r="F505" s="72" t="str">
        <f>BDContratos!B508</f>
        <v>SN 18 (E&amp;P)</v>
      </c>
      <c r="Z505" s="7" t="s">
        <v>152</v>
      </c>
      <c r="AA505" s="18" t="s">
        <v>676</v>
      </c>
    </row>
    <row r="506" spans="6:27" ht="38.1" customHeight="1" x14ac:dyDescent="0.25">
      <c r="F506" s="72" t="str">
        <f>BDContratos!B509</f>
        <v>SN 3 (E&amp;P)</v>
      </c>
      <c r="Z506" s="7" t="s">
        <v>152</v>
      </c>
      <c r="AA506" s="18" t="s">
        <v>677</v>
      </c>
    </row>
    <row r="507" spans="6:27" ht="38.1" customHeight="1" x14ac:dyDescent="0.25">
      <c r="F507" s="72" t="str">
        <f>BDContratos!B510</f>
        <v>SN 8 (E&amp;P)</v>
      </c>
      <c r="Z507" s="7" t="s">
        <v>152</v>
      </c>
      <c r="AA507" s="18" t="s">
        <v>669</v>
      </c>
    </row>
    <row r="508" spans="6:27" ht="38.1" customHeight="1" x14ac:dyDescent="0.25">
      <c r="F508" s="72" t="str">
        <f>BDContratos!B511</f>
        <v>SN 9 (E&amp;P)</v>
      </c>
      <c r="Z508" s="7" t="s">
        <v>152</v>
      </c>
      <c r="AA508" s="18" t="s">
        <v>678</v>
      </c>
    </row>
    <row r="509" spans="6:27" ht="38.1" customHeight="1" x14ac:dyDescent="0.25">
      <c r="F509" s="72" t="str">
        <f>BDContratos!B512</f>
        <v>SOGAMOSO (CE)</v>
      </c>
      <c r="Z509" s="7" t="s">
        <v>152</v>
      </c>
      <c r="AA509" s="18" t="s">
        <v>667</v>
      </c>
    </row>
    <row r="510" spans="6:27" ht="38.1" customHeight="1" x14ac:dyDescent="0.25">
      <c r="F510" s="72" t="str">
        <f>BDContratos!B513</f>
        <v>SSJN-1 (E&amp;P)</v>
      </c>
      <c r="Z510" s="7" t="s">
        <v>152</v>
      </c>
      <c r="AA510" s="18" t="s">
        <v>679</v>
      </c>
    </row>
    <row r="511" spans="6:27" ht="38.1" customHeight="1" x14ac:dyDescent="0.25">
      <c r="F511" s="72" t="str">
        <f>BDContratos!B514</f>
        <v>SSJN-3 (E&amp;P)</v>
      </c>
      <c r="Z511" s="7" t="s">
        <v>152</v>
      </c>
      <c r="AA511" s="18" t="s">
        <v>680</v>
      </c>
    </row>
    <row r="512" spans="6:27" ht="38.1" customHeight="1" x14ac:dyDescent="0.25">
      <c r="F512" s="72" t="str">
        <f>BDContratos!B515</f>
        <v>SSJN-4 (E&amp;P)</v>
      </c>
      <c r="Z512" s="7" t="s">
        <v>152</v>
      </c>
      <c r="AA512" s="18" t="s">
        <v>681</v>
      </c>
    </row>
    <row r="513" spans="6:27" ht="38.1" customHeight="1" x14ac:dyDescent="0.25">
      <c r="F513" s="72" t="str">
        <f>BDContratos!B516</f>
        <v>SSJN-5 (E&amp;P)</v>
      </c>
      <c r="Z513" s="7" t="s">
        <v>152</v>
      </c>
      <c r="AA513" s="18" t="s">
        <v>668</v>
      </c>
    </row>
    <row r="514" spans="6:27" ht="38.1" customHeight="1" x14ac:dyDescent="0.25">
      <c r="F514" s="72" t="str">
        <f>BDContratos!B517</f>
        <v>SSJN-7 (E&amp;P)</v>
      </c>
      <c r="Z514" s="7" t="s">
        <v>152</v>
      </c>
      <c r="AA514" s="18" t="s">
        <v>671</v>
      </c>
    </row>
    <row r="515" spans="6:27" ht="38.1" customHeight="1" x14ac:dyDescent="0.25">
      <c r="F515" s="72" t="str">
        <f>BDContratos!B518</f>
        <v>SSJN-9 (E&amp;P)</v>
      </c>
      <c r="Z515" s="7" t="s">
        <v>152</v>
      </c>
      <c r="AA515" s="18" t="s">
        <v>682</v>
      </c>
    </row>
    <row r="516" spans="6:27" ht="38.1" customHeight="1" x14ac:dyDescent="0.25">
      <c r="F516" s="72" t="str">
        <f>BDContratos!B519</f>
        <v>SSJS 1 (E&amp;P)</v>
      </c>
      <c r="Z516" s="7" t="s">
        <v>152</v>
      </c>
      <c r="AA516" s="18" t="s">
        <v>683</v>
      </c>
    </row>
    <row r="517" spans="6:27" ht="38.1" customHeight="1" x14ac:dyDescent="0.25">
      <c r="F517" s="72" t="str">
        <f>BDContratos!B520</f>
        <v>SUEVA (E&amp;P)</v>
      </c>
      <c r="Z517" s="7" t="s">
        <v>152</v>
      </c>
      <c r="AA517" s="18" t="s">
        <v>684</v>
      </c>
    </row>
    <row r="518" spans="6:27" ht="38.1" customHeight="1" x14ac:dyDescent="0.25">
      <c r="F518" s="72" t="str">
        <f>BDContratos!B521</f>
        <v>SURIMENA (E&amp;E)</v>
      </c>
      <c r="Z518" s="7" t="s">
        <v>152</v>
      </c>
      <c r="AA518" s="18" t="s">
        <v>685</v>
      </c>
    </row>
    <row r="519" spans="6:27" ht="38.1" customHeight="1" x14ac:dyDescent="0.25">
      <c r="F519" s="72" t="str">
        <f>BDContratos!B522</f>
        <v>SURORIENTE (CE)</v>
      </c>
      <c r="Z519" s="7" t="s">
        <v>152</v>
      </c>
      <c r="AA519" s="18" t="s">
        <v>666</v>
      </c>
    </row>
    <row r="520" spans="6:27" ht="38.1" customHeight="1" x14ac:dyDescent="0.25">
      <c r="F520" s="72" t="str">
        <f>BDContratos!B523</f>
        <v>TACACHO (E&amp;P)</v>
      </c>
      <c r="Z520" s="7" t="s">
        <v>152</v>
      </c>
      <c r="AA520" s="18" t="s">
        <v>686</v>
      </c>
    </row>
    <row r="521" spans="6:27" ht="38.1" customHeight="1" x14ac:dyDescent="0.25">
      <c r="F521" s="72" t="str">
        <f>BDContratos!B524</f>
        <v>TACACHO (TEA)</v>
      </c>
      <c r="Z521" s="7" t="s">
        <v>152</v>
      </c>
      <c r="AA521" s="18" t="s">
        <v>687</v>
      </c>
    </row>
    <row r="522" spans="6:27" ht="38.1" customHeight="1" x14ac:dyDescent="0.25">
      <c r="F522" s="72" t="str">
        <f>BDContratos!B525</f>
        <v>TALORA (E&amp;E)</v>
      </c>
      <c r="Z522" s="7" t="s">
        <v>152</v>
      </c>
      <c r="AA522" s="18" t="s">
        <v>688</v>
      </c>
    </row>
    <row r="523" spans="6:27" ht="38.1" customHeight="1" x14ac:dyDescent="0.25">
      <c r="F523" s="72" t="str">
        <f>BDContratos!B526</f>
        <v>TAMARIN (E&amp;P)</v>
      </c>
      <c r="Z523" s="7" t="s">
        <v>152</v>
      </c>
      <c r="AA523" s="18" t="s">
        <v>689</v>
      </c>
    </row>
    <row r="524" spans="6:27" ht="38.1" customHeight="1" x14ac:dyDescent="0.25">
      <c r="F524" s="72" t="str">
        <f>BDContratos!B527</f>
        <v>TAMBAQUI (CE)</v>
      </c>
      <c r="Z524" s="7" t="s">
        <v>152</v>
      </c>
      <c r="AA524" s="18" t="s">
        <v>665</v>
      </c>
    </row>
    <row r="525" spans="6:27" ht="38.1" customHeight="1" x14ac:dyDescent="0.25">
      <c r="F525" s="72" t="str">
        <f>BDContratos!B528</f>
        <v>TAPIR (ASOC)</v>
      </c>
      <c r="Z525" s="7" t="s">
        <v>152</v>
      </c>
      <c r="AA525" s="18" t="s">
        <v>206</v>
      </c>
    </row>
    <row r="526" spans="6:27" ht="38.1" customHeight="1" x14ac:dyDescent="0.25">
      <c r="F526" s="72" t="str">
        <f>BDContratos!B529</f>
        <v>TAYRONA (E&amp;E)</v>
      </c>
      <c r="Z526" s="7" t="s">
        <v>152</v>
      </c>
      <c r="AA526" s="18" t="s">
        <v>670</v>
      </c>
    </row>
    <row r="527" spans="6:27" ht="38.1" customHeight="1" x14ac:dyDescent="0.25">
      <c r="F527" s="72" t="str">
        <f>BDContratos!B530</f>
        <v>TECA COCORNÁ (CE)</v>
      </c>
      <c r="Z527" s="7" t="s">
        <v>152</v>
      </c>
      <c r="AA527" s="18" t="s">
        <v>690</v>
      </c>
    </row>
    <row r="528" spans="6:27" ht="38.1" customHeight="1" x14ac:dyDescent="0.25">
      <c r="F528" s="72" t="str">
        <f>BDContratos!B531</f>
        <v>TERECAY (E&amp;P)</v>
      </c>
      <c r="Z528" s="7" t="s">
        <v>152</v>
      </c>
      <c r="AA528" s="18" t="s">
        <v>691</v>
      </c>
    </row>
    <row r="529" spans="6:27" ht="38.1" customHeight="1" x14ac:dyDescent="0.25">
      <c r="F529" s="72" t="str">
        <f>BDContratos!B532</f>
        <v>TIBU (CE)</v>
      </c>
      <c r="Z529" s="7" t="s">
        <v>152</v>
      </c>
      <c r="AA529" s="18" t="s">
        <v>692</v>
      </c>
    </row>
    <row r="530" spans="6:27" ht="38.1" customHeight="1" x14ac:dyDescent="0.25">
      <c r="F530" s="72" t="str">
        <f>BDContratos!B533</f>
        <v>TIBURON (E&amp;P)</v>
      </c>
      <c r="Z530" s="7" t="s">
        <v>152</v>
      </c>
      <c r="AA530" s="18" t="s">
        <v>693</v>
      </c>
    </row>
    <row r="531" spans="6:27" ht="38.1" customHeight="1" x14ac:dyDescent="0.25">
      <c r="F531" s="72" t="str">
        <f>BDContratos!B534</f>
        <v>TINGUA (TEA)</v>
      </c>
      <c r="Z531" s="7" t="s">
        <v>153</v>
      </c>
      <c r="AA531" s="18" t="s">
        <v>706</v>
      </c>
    </row>
    <row r="532" spans="6:27" ht="38.1" customHeight="1" x14ac:dyDescent="0.25">
      <c r="F532" s="72" t="str">
        <f>BDContratos!B535</f>
        <v>TINIGUA (E&amp;P)</v>
      </c>
      <c r="Z532" s="7" t="s">
        <v>153</v>
      </c>
      <c r="AA532" s="18" t="s">
        <v>703</v>
      </c>
    </row>
    <row r="533" spans="6:27" ht="38.1" customHeight="1" x14ac:dyDescent="0.25">
      <c r="F533" s="72" t="str">
        <f>BDContratos!B536</f>
        <v>TIPLE (E&amp;P)</v>
      </c>
      <c r="Z533" s="7" t="s">
        <v>153</v>
      </c>
      <c r="AA533" s="18" t="s">
        <v>711</v>
      </c>
    </row>
    <row r="534" spans="6:27" ht="38.1" customHeight="1" x14ac:dyDescent="0.25">
      <c r="F534" s="72" t="str">
        <f>BDContratos!B537</f>
        <v>TISQUIRAMA (ASOC)</v>
      </c>
      <c r="Z534" s="7" t="s">
        <v>153</v>
      </c>
      <c r="AA534" s="18" t="s">
        <v>702</v>
      </c>
    </row>
    <row r="535" spans="6:27" ht="38.1" customHeight="1" x14ac:dyDescent="0.25">
      <c r="F535" s="72" t="str">
        <f>BDContratos!B538</f>
        <v>TISQUIRAMA (CE)</v>
      </c>
      <c r="Z535" s="7" t="s">
        <v>153</v>
      </c>
      <c r="AA535" s="18" t="s">
        <v>771</v>
      </c>
    </row>
    <row r="536" spans="6:27" ht="38.1" customHeight="1" x14ac:dyDescent="0.25">
      <c r="F536" s="72" t="str">
        <f>BDContratos!B539</f>
        <v>TISQUIRAMA OCCIDENTAL (TEA)</v>
      </c>
      <c r="Z536" s="7" t="s">
        <v>153</v>
      </c>
      <c r="AA536" s="18" t="s">
        <v>712</v>
      </c>
    </row>
    <row r="537" spans="6:27" ht="38.1" customHeight="1" x14ac:dyDescent="0.25">
      <c r="F537" s="72" t="str">
        <f>BDContratos!B540</f>
        <v>TOCA (CE)</v>
      </c>
      <c r="Z537" s="7" t="s">
        <v>153</v>
      </c>
      <c r="AA537" s="18" t="s">
        <v>713</v>
      </c>
    </row>
    <row r="538" spans="6:27" ht="38.1" customHeight="1" x14ac:dyDescent="0.25">
      <c r="F538" s="72" t="str">
        <f>BDContratos!B541</f>
        <v>TOLDADO (CE)</v>
      </c>
      <c r="Z538" s="7" t="s">
        <v>153</v>
      </c>
      <c r="AA538" s="18" t="s">
        <v>714</v>
      </c>
    </row>
    <row r="539" spans="6:27" ht="38.1" customHeight="1" x14ac:dyDescent="0.25">
      <c r="F539" s="72" t="str">
        <f>BDContratos!B542</f>
        <v>TOLEDO (TEA)</v>
      </c>
      <c r="Z539" s="7" t="s">
        <v>153</v>
      </c>
      <c r="AA539" s="18" t="s">
        <v>715</v>
      </c>
    </row>
    <row r="540" spans="6:27" ht="38.1" customHeight="1" x14ac:dyDescent="0.25">
      <c r="F540" s="72" t="str">
        <f>BDContratos!B543</f>
        <v>TOLIMA (CE)</v>
      </c>
      <c r="Z540" s="7" t="s">
        <v>153</v>
      </c>
      <c r="AA540" s="18" t="s">
        <v>716</v>
      </c>
    </row>
    <row r="541" spans="6:27" ht="38.1" customHeight="1" x14ac:dyDescent="0.25">
      <c r="F541" s="72" t="str">
        <f>BDContratos!B544</f>
        <v>TOPOYACO (E&amp;P)</v>
      </c>
      <c r="Z541" s="7" t="s">
        <v>153</v>
      </c>
      <c r="AA541" s="18" t="s">
        <v>717</v>
      </c>
    </row>
    <row r="542" spans="6:27" ht="38.1" customHeight="1" x14ac:dyDescent="0.25">
      <c r="F542" s="72" t="str">
        <f>BDContratos!B545</f>
        <v>TOY (CE)</v>
      </c>
      <c r="Z542" s="7" t="s">
        <v>153</v>
      </c>
      <c r="AA542" s="18" t="s">
        <v>718</v>
      </c>
    </row>
    <row r="543" spans="6:27" ht="38.1" customHeight="1" x14ac:dyDescent="0.25">
      <c r="F543" s="72" t="str">
        <f>BDContratos!B546</f>
        <v>TUM OFF 3 (E&amp;P)</v>
      </c>
      <c r="Z543" s="7" t="s">
        <v>153</v>
      </c>
      <c r="AA543" s="18" t="s">
        <v>719</v>
      </c>
    </row>
    <row r="544" spans="6:27" ht="38.1" customHeight="1" x14ac:dyDescent="0.25">
      <c r="F544" s="72" t="str">
        <f>BDContratos!B547</f>
        <v>TURPIAL (E&amp;P)</v>
      </c>
      <c r="Z544" s="7" t="s">
        <v>153</v>
      </c>
      <c r="AA544" s="18" t="s">
        <v>720</v>
      </c>
    </row>
    <row r="545" spans="6:27" ht="38.1" customHeight="1" x14ac:dyDescent="0.25">
      <c r="F545" s="72" t="str">
        <f>BDContratos!B548</f>
        <v>TURPIAL (TEA)</v>
      </c>
      <c r="Z545" s="7" t="s">
        <v>153</v>
      </c>
      <c r="AA545" s="18" t="s">
        <v>705</v>
      </c>
    </row>
    <row r="546" spans="6:27" ht="38.1" customHeight="1" x14ac:dyDescent="0.25">
      <c r="F546" s="72" t="str">
        <f>BDContratos!B549</f>
        <v>UPAR (Convenio E&amp;E)</v>
      </c>
      <c r="Z546" s="7" t="s">
        <v>153</v>
      </c>
      <c r="AA546" s="18" t="s">
        <v>721</v>
      </c>
    </row>
    <row r="547" spans="6:27" ht="38.1" customHeight="1" x14ac:dyDescent="0.25">
      <c r="F547" s="72" t="str">
        <f>BDContratos!B550</f>
        <v>UPIA (CE)</v>
      </c>
      <c r="Z547" s="7" t="s">
        <v>153</v>
      </c>
      <c r="AA547" s="18" t="s">
        <v>701</v>
      </c>
    </row>
    <row r="548" spans="6:27" ht="38.1" customHeight="1" x14ac:dyDescent="0.25">
      <c r="F548" s="72" t="str">
        <f>BDContratos!B551</f>
        <v>URA 4 (E&amp;P)</v>
      </c>
      <c r="Z548" s="7" t="s">
        <v>153</v>
      </c>
      <c r="AA548" s="18" t="s">
        <v>722</v>
      </c>
    </row>
    <row r="549" spans="6:27" ht="38.1" customHeight="1" x14ac:dyDescent="0.25">
      <c r="F549" s="72" t="str">
        <f>BDContratos!B552</f>
        <v>URIBANTE (E&amp;E)</v>
      </c>
      <c r="Z549" s="7" t="s">
        <v>153</v>
      </c>
      <c r="AA549" s="18" t="s">
        <v>723</v>
      </c>
    </row>
    <row r="550" spans="6:27" ht="38.1" customHeight="1" x14ac:dyDescent="0.25">
      <c r="F550" s="72" t="str">
        <f>BDContratos!B553</f>
        <v>VALDIVIA ALMAGRO (CE)</v>
      </c>
      <c r="Z550" s="7" t="s">
        <v>153</v>
      </c>
      <c r="AA550" s="18" t="s">
        <v>724</v>
      </c>
    </row>
    <row r="551" spans="6:27" ht="38.1" customHeight="1" x14ac:dyDescent="0.25">
      <c r="F551" s="72" t="str">
        <f>BDContratos!B554</f>
        <v>VALLE LUNAR (TEA)</v>
      </c>
      <c r="Z551" s="7" t="s">
        <v>153</v>
      </c>
      <c r="AA551" s="18" t="s">
        <v>725</v>
      </c>
    </row>
    <row r="552" spans="6:27" ht="38.1" customHeight="1" x14ac:dyDescent="0.25">
      <c r="F552" s="72" t="str">
        <f>BDContratos!B555</f>
        <v>VICTORIA (TEA)</v>
      </c>
      <c r="Z552" s="7" t="s">
        <v>153</v>
      </c>
      <c r="AA552" s="18" t="s">
        <v>726</v>
      </c>
    </row>
    <row r="553" spans="6:27" ht="38.1" customHeight="1" x14ac:dyDescent="0.25">
      <c r="F553" s="72" t="str">
        <f>BDContratos!B556</f>
        <v>VILLANUEVA (E&amp;P)</v>
      </c>
      <c r="Z553" s="7" t="s">
        <v>153</v>
      </c>
      <c r="AA553" s="18" t="s">
        <v>727</v>
      </c>
    </row>
    <row r="554" spans="6:27" ht="38.1" customHeight="1" x14ac:dyDescent="0.25">
      <c r="F554" s="72" t="str">
        <f>BDContratos!B557</f>
        <v>VILLARRICA NORTE (E&amp;E)</v>
      </c>
      <c r="Z554" s="7" t="s">
        <v>153</v>
      </c>
      <c r="AA554" s="18" t="s">
        <v>728</v>
      </c>
    </row>
    <row r="555" spans="6:27" ht="38.1" customHeight="1" x14ac:dyDescent="0.25">
      <c r="F555" s="72" t="str">
        <f>BDContratos!B558</f>
        <v>VIM 1 (E&amp;P)</v>
      </c>
      <c r="Z555" s="7" t="s">
        <v>153</v>
      </c>
      <c r="AA555" s="18" t="s">
        <v>360</v>
      </c>
    </row>
    <row r="556" spans="6:27" ht="38.1" customHeight="1" x14ac:dyDescent="0.25">
      <c r="F556" s="72" t="str">
        <f>BDContratos!B559</f>
        <v>VIM 15 (E&amp;P)</v>
      </c>
      <c r="Z556" s="7" t="s">
        <v>153</v>
      </c>
      <c r="AA556" s="18" t="s">
        <v>729</v>
      </c>
    </row>
    <row r="557" spans="6:27" ht="38.1" customHeight="1" x14ac:dyDescent="0.25">
      <c r="F557" s="72" t="str">
        <f>BDContratos!B560</f>
        <v>VIM 19 (E&amp;P)</v>
      </c>
      <c r="Z557" s="7" t="s">
        <v>153</v>
      </c>
      <c r="AA557" s="18" t="s">
        <v>694</v>
      </c>
    </row>
    <row r="558" spans="6:27" ht="38.1" customHeight="1" x14ac:dyDescent="0.25">
      <c r="F558" s="72" t="str">
        <f>BDContratos!B561</f>
        <v>VIM 2 (E&amp;P)</v>
      </c>
      <c r="Z558" s="7" t="s">
        <v>153</v>
      </c>
      <c r="AA558" s="18" t="s">
        <v>730</v>
      </c>
    </row>
    <row r="559" spans="6:27" ht="38.1" customHeight="1" x14ac:dyDescent="0.25">
      <c r="F559" s="72" t="str">
        <f>BDContratos!B562</f>
        <v>VIM 21 (E&amp;P)</v>
      </c>
      <c r="Z559" s="7" t="s">
        <v>153</v>
      </c>
      <c r="AA559" s="18" t="s">
        <v>731</v>
      </c>
    </row>
    <row r="560" spans="6:27" ht="38.1" customHeight="1" x14ac:dyDescent="0.25">
      <c r="F560" s="72" t="str">
        <f>BDContratos!B563</f>
        <v>VIM 3 (E&amp;P)</v>
      </c>
      <c r="Z560" s="7" t="s">
        <v>153</v>
      </c>
      <c r="AA560" s="18" t="s">
        <v>732</v>
      </c>
    </row>
    <row r="561" spans="6:27" ht="38.1" customHeight="1" x14ac:dyDescent="0.25">
      <c r="F561" s="72" t="str">
        <f>BDContratos!B564</f>
        <v>VIM 5 (E&amp;P)</v>
      </c>
      <c r="Z561" s="7" t="s">
        <v>153</v>
      </c>
      <c r="AA561" s="18" t="s">
        <v>733</v>
      </c>
    </row>
    <row r="562" spans="6:27" ht="38.1" customHeight="1" x14ac:dyDescent="0.25">
      <c r="F562" s="72" t="str">
        <f>BDContratos!B565</f>
        <v>VIM 6 (E&amp;P)</v>
      </c>
      <c r="Z562" s="7" t="s">
        <v>153</v>
      </c>
      <c r="AA562" s="18" t="s">
        <v>696</v>
      </c>
    </row>
    <row r="563" spans="6:27" ht="38.1" customHeight="1" x14ac:dyDescent="0.25">
      <c r="F563" s="72" t="str">
        <f>BDContratos!B566</f>
        <v>VIM 8 (E&amp;P)</v>
      </c>
      <c r="Z563" s="7" t="s">
        <v>153</v>
      </c>
      <c r="AA563" s="18" t="s">
        <v>734</v>
      </c>
    </row>
    <row r="564" spans="6:27" ht="38.1" customHeight="1" x14ac:dyDescent="0.25">
      <c r="F564" s="72" t="str">
        <f>BDContratos!B567</f>
        <v>VMM 1 (E&amp;P)</v>
      </c>
      <c r="Z564" s="7" t="s">
        <v>153</v>
      </c>
      <c r="AA564" s="18" t="s">
        <v>735</v>
      </c>
    </row>
    <row r="565" spans="6:27" ht="38.1" customHeight="1" x14ac:dyDescent="0.25">
      <c r="F565" s="72" t="str">
        <f>BDContratos!B568</f>
        <v>VMM 11 (E&amp;P)</v>
      </c>
      <c r="Z565" s="7" t="s">
        <v>153</v>
      </c>
      <c r="AA565" s="18" t="s">
        <v>736</v>
      </c>
    </row>
    <row r="566" spans="6:27" ht="38.1" customHeight="1" x14ac:dyDescent="0.25">
      <c r="F566" s="72" t="str">
        <f>BDContratos!B569</f>
        <v>VMM 12 (E&amp;P)</v>
      </c>
      <c r="Z566" s="7" t="s">
        <v>153</v>
      </c>
      <c r="AA566" s="18" t="s">
        <v>699</v>
      </c>
    </row>
    <row r="567" spans="6:27" ht="38.1" customHeight="1" x14ac:dyDescent="0.25">
      <c r="F567" s="72" t="str">
        <f>BDContratos!B570</f>
        <v>VMM 13 (E&amp;P)</v>
      </c>
      <c r="Z567" s="7" t="s">
        <v>153</v>
      </c>
      <c r="AA567" s="18" t="s">
        <v>737</v>
      </c>
    </row>
    <row r="568" spans="6:27" ht="38.1" customHeight="1" x14ac:dyDescent="0.25">
      <c r="F568" s="72" t="str">
        <f>BDContratos!B571</f>
        <v>VMM 14 (E&amp;P)</v>
      </c>
      <c r="Z568" s="7" t="s">
        <v>153</v>
      </c>
      <c r="AA568" s="18" t="s">
        <v>204</v>
      </c>
    </row>
    <row r="569" spans="6:27" ht="38.1" customHeight="1" x14ac:dyDescent="0.25">
      <c r="F569" s="72" t="str">
        <f>BDContratos!B572</f>
        <v>VMM 15 (E&amp;P)</v>
      </c>
      <c r="Z569" s="7" t="s">
        <v>153</v>
      </c>
      <c r="AA569" s="18" t="s">
        <v>738</v>
      </c>
    </row>
    <row r="570" spans="6:27" ht="38.1" customHeight="1" x14ac:dyDescent="0.25">
      <c r="F570" s="72" t="str">
        <f>BDContratos!B573</f>
        <v>VMM 16 (E&amp;P)</v>
      </c>
      <c r="Z570" s="7" t="s">
        <v>153</v>
      </c>
      <c r="AA570" s="18" t="s">
        <v>739</v>
      </c>
    </row>
    <row r="571" spans="6:27" ht="38.1" customHeight="1" x14ac:dyDescent="0.25">
      <c r="F571" s="72" t="str">
        <f>BDContratos!B574</f>
        <v>VMM 17 (E&amp;P)</v>
      </c>
      <c r="Z571" s="7" t="s">
        <v>153</v>
      </c>
      <c r="AA571" s="18" t="s">
        <v>740</v>
      </c>
    </row>
    <row r="572" spans="6:27" ht="38.1" customHeight="1" x14ac:dyDescent="0.25">
      <c r="F572" s="72" t="str">
        <f>BDContratos!B575</f>
        <v>VMM 18 (E&amp;P)</v>
      </c>
      <c r="Z572" s="7" t="s">
        <v>153</v>
      </c>
      <c r="AA572" s="18" t="s">
        <v>741</v>
      </c>
    </row>
    <row r="573" spans="6:27" ht="38.1" customHeight="1" x14ac:dyDescent="0.25">
      <c r="F573" s="72" t="str">
        <f>BDContratos!B576</f>
        <v>VMM 2 (E&amp;P)</v>
      </c>
      <c r="Z573" s="7" t="s">
        <v>153</v>
      </c>
      <c r="AA573" s="18" t="s">
        <v>742</v>
      </c>
    </row>
    <row r="574" spans="6:27" ht="38.1" customHeight="1" x14ac:dyDescent="0.25">
      <c r="F574" s="72" t="str">
        <f>BDContratos!B577</f>
        <v>VMM 2 ADICIONAL (E&amp;P)</v>
      </c>
      <c r="Z574" s="7" t="s">
        <v>153</v>
      </c>
      <c r="AA574" s="18" t="s">
        <v>708</v>
      </c>
    </row>
    <row r="575" spans="6:27" ht="38.1" customHeight="1" x14ac:dyDescent="0.25">
      <c r="F575" s="72" t="str">
        <f>BDContratos!B578</f>
        <v>VMM 26 (E&amp;P)</v>
      </c>
      <c r="Z575" s="7" t="s">
        <v>153</v>
      </c>
      <c r="AA575" s="18" t="s">
        <v>743</v>
      </c>
    </row>
    <row r="576" spans="6:27" ht="38.1" customHeight="1" x14ac:dyDescent="0.25">
      <c r="F576" s="72" t="str">
        <f>BDContratos!B579</f>
        <v>VMM 27 (E&amp;P)</v>
      </c>
      <c r="Z576" s="7" t="s">
        <v>153</v>
      </c>
      <c r="AA576" s="18" t="s">
        <v>744</v>
      </c>
    </row>
    <row r="577" spans="6:27" ht="38.1" customHeight="1" x14ac:dyDescent="0.25">
      <c r="F577" s="72" t="str">
        <f>BDContratos!B580</f>
        <v>VMM 28 (E&amp;P)</v>
      </c>
      <c r="Z577" s="7" t="s">
        <v>153</v>
      </c>
      <c r="AA577" s="18" t="s">
        <v>745</v>
      </c>
    </row>
    <row r="578" spans="6:27" ht="38.1" customHeight="1" x14ac:dyDescent="0.25">
      <c r="F578" s="72" t="str">
        <f>BDContratos!B581</f>
        <v>VMM 29 (E&amp;P)</v>
      </c>
      <c r="Z578" s="7" t="s">
        <v>153</v>
      </c>
      <c r="AA578" s="18" t="s">
        <v>746</v>
      </c>
    </row>
    <row r="579" spans="6:27" ht="38.1" customHeight="1" x14ac:dyDescent="0.25">
      <c r="F579" s="72" t="str">
        <f>BDContratos!B582</f>
        <v>VMM 3 (E&amp;P)</v>
      </c>
      <c r="Z579" s="7" t="s">
        <v>153</v>
      </c>
      <c r="AA579" s="18" t="s">
        <v>747</v>
      </c>
    </row>
    <row r="580" spans="6:27" ht="38.1" customHeight="1" x14ac:dyDescent="0.25">
      <c r="F580" s="72" t="str">
        <f>BDContratos!B583</f>
        <v>VMM 3 ADICIONAL  (E&amp;P)</v>
      </c>
      <c r="Z580" s="7" t="s">
        <v>153</v>
      </c>
      <c r="AA580" s="18" t="s">
        <v>748</v>
      </c>
    </row>
    <row r="581" spans="6:27" ht="38.1" customHeight="1" x14ac:dyDescent="0.25">
      <c r="F581" s="72" t="str">
        <f>BDContratos!B584</f>
        <v>VMM 32 (E&amp;P)</v>
      </c>
      <c r="Z581" s="7" t="s">
        <v>153</v>
      </c>
      <c r="AA581" s="18" t="s">
        <v>749</v>
      </c>
    </row>
    <row r="582" spans="6:27" ht="38.1" customHeight="1" x14ac:dyDescent="0.25">
      <c r="F582" s="72" t="str">
        <f>BDContratos!B585</f>
        <v>VMM 35 (E&amp;P)</v>
      </c>
      <c r="Z582" s="7" t="s">
        <v>153</v>
      </c>
      <c r="AA582" s="18" t="s">
        <v>750</v>
      </c>
    </row>
    <row r="583" spans="6:27" ht="38.1" customHeight="1" x14ac:dyDescent="0.25">
      <c r="F583" s="72" t="str">
        <f>BDContratos!B586</f>
        <v>VMM 37 (E&amp;P)</v>
      </c>
      <c r="Z583" s="7" t="s">
        <v>153</v>
      </c>
      <c r="AA583" s="18" t="s">
        <v>591</v>
      </c>
    </row>
    <row r="584" spans="6:27" ht="38.1" customHeight="1" x14ac:dyDescent="0.25">
      <c r="F584" s="72" t="str">
        <f>BDContratos!B587</f>
        <v>VMM 39 (E&amp;P)</v>
      </c>
      <c r="Z584" s="7" t="s">
        <v>153</v>
      </c>
      <c r="AA584" s="18" t="s">
        <v>751</v>
      </c>
    </row>
    <row r="585" spans="6:27" ht="38.1" customHeight="1" x14ac:dyDescent="0.25">
      <c r="F585" s="72" t="str">
        <f>BDContratos!B588</f>
        <v>VMM 4 (E&amp;P)</v>
      </c>
      <c r="Z585" s="7" t="s">
        <v>153</v>
      </c>
      <c r="AA585" s="18" t="s">
        <v>752</v>
      </c>
    </row>
    <row r="586" spans="6:27" ht="38.1" customHeight="1" x14ac:dyDescent="0.25">
      <c r="F586" s="72" t="str">
        <f>BDContratos!B589</f>
        <v>VMM 5 (E&amp;P)</v>
      </c>
      <c r="Z586" s="7" t="s">
        <v>153</v>
      </c>
      <c r="AA586" s="18" t="s">
        <v>753</v>
      </c>
    </row>
    <row r="587" spans="6:27" ht="38.1" customHeight="1" x14ac:dyDescent="0.25">
      <c r="F587" s="72" t="str">
        <f>BDContratos!B590</f>
        <v>VMM 6 (E&amp;P)</v>
      </c>
      <c r="Z587" s="7" t="s">
        <v>153</v>
      </c>
      <c r="AA587" s="18" t="s">
        <v>754</v>
      </c>
    </row>
    <row r="588" spans="6:27" ht="38.1" customHeight="1" x14ac:dyDescent="0.25">
      <c r="F588" s="72" t="str">
        <f>BDContratos!B591</f>
        <v>VMM 7 (E&amp;P)</v>
      </c>
      <c r="Z588" s="7" t="s">
        <v>153</v>
      </c>
      <c r="AA588" s="18" t="s">
        <v>755</v>
      </c>
    </row>
    <row r="589" spans="6:27" ht="38.1" customHeight="1" x14ac:dyDescent="0.25">
      <c r="F589" s="72" t="str">
        <f>BDContratos!B592</f>
        <v>VMM 8 (E&amp;P)</v>
      </c>
      <c r="Z589" s="7" t="s">
        <v>153</v>
      </c>
      <c r="AA589" s="18" t="s">
        <v>756</v>
      </c>
    </row>
    <row r="590" spans="6:27" ht="38.1" customHeight="1" x14ac:dyDescent="0.25">
      <c r="F590" s="72" t="str">
        <f>BDContratos!B593</f>
        <v>VMM 9 (E&amp;P)</v>
      </c>
      <c r="Z590" s="7" t="s">
        <v>153</v>
      </c>
      <c r="AA590" s="18" t="s">
        <v>160</v>
      </c>
    </row>
    <row r="591" spans="6:27" ht="38.1" customHeight="1" x14ac:dyDescent="0.25">
      <c r="F591" s="72" t="str">
        <f>BDContratos!B594</f>
        <v>VMM 9 (YNC) (E&amp;P)</v>
      </c>
      <c r="Z591" s="7" t="s">
        <v>153</v>
      </c>
      <c r="AA591" s="18" t="s">
        <v>757</v>
      </c>
    </row>
    <row r="592" spans="6:27" ht="38.1" customHeight="1" x14ac:dyDescent="0.25">
      <c r="F592" s="72" t="str">
        <f>BDContratos!B595</f>
        <v>VSM 1 (E&amp;P)</v>
      </c>
      <c r="Z592" s="7" t="s">
        <v>153</v>
      </c>
      <c r="AA592" s="18" t="s">
        <v>758</v>
      </c>
    </row>
    <row r="593" spans="6:27" ht="38.1" customHeight="1" x14ac:dyDescent="0.25">
      <c r="F593" s="72" t="str">
        <f>BDContratos!B596</f>
        <v>VSM 10 (E&amp;P)</v>
      </c>
      <c r="Z593" s="7" t="s">
        <v>153</v>
      </c>
      <c r="AA593" s="18" t="s">
        <v>759</v>
      </c>
    </row>
    <row r="594" spans="6:27" ht="38.1" customHeight="1" x14ac:dyDescent="0.25">
      <c r="F594" s="72" t="str">
        <f>BDContratos!B597</f>
        <v>VSM 12 (E&amp;P)</v>
      </c>
      <c r="Z594" s="7" t="s">
        <v>153</v>
      </c>
      <c r="AA594" s="18" t="s">
        <v>760</v>
      </c>
    </row>
    <row r="595" spans="6:27" ht="38.1" customHeight="1" x14ac:dyDescent="0.25">
      <c r="F595" s="72" t="str">
        <f>BDContratos!B598</f>
        <v>VSM 13 (E&amp;P)</v>
      </c>
      <c r="Z595" s="7" t="s">
        <v>153</v>
      </c>
      <c r="AA595" s="18" t="s">
        <v>761</v>
      </c>
    </row>
    <row r="596" spans="6:27" ht="38.1" customHeight="1" x14ac:dyDescent="0.25">
      <c r="F596" s="72" t="str">
        <f>BDContratos!B599</f>
        <v>VSM 14 (E&amp;P)</v>
      </c>
      <c r="Z596" s="7" t="s">
        <v>153</v>
      </c>
      <c r="AA596" s="18" t="s">
        <v>762</v>
      </c>
    </row>
    <row r="597" spans="6:27" ht="38.1" customHeight="1" x14ac:dyDescent="0.25">
      <c r="F597" s="72" t="str">
        <f>BDContratos!B600</f>
        <v>VSM 15 (E&amp;P)</v>
      </c>
      <c r="Z597" s="7" t="s">
        <v>153</v>
      </c>
      <c r="AA597" s="18" t="s">
        <v>763</v>
      </c>
    </row>
    <row r="598" spans="6:27" ht="38.1" customHeight="1" x14ac:dyDescent="0.25">
      <c r="F598" s="72" t="str">
        <f>BDContratos!B601</f>
        <v>VSM 22 (E&amp;P)</v>
      </c>
      <c r="Z598" s="7" t="s">
        <v>153</v>
      </c>
      <c r="AA598" s="18" t="s">
        <v>764</v>
      </c>
    </row>
    <row r="599" spans="6:27" ht="38.1" customHeight="1" x14ac:dyDescent="0.25">
      <c r="F599" s="72" t="str">
        <f>BDContratos!B602</f>
        <v>VSM 3 (E&amp;P)</v>
      </c>
      <c r="Z599" s="7" t="s">
        <v>153</v>
      </c>
      <c r="AA599" s="18" t="s">
        <v>765</v>
      </c>
    </row>
    <row r="600" spans="6:27" ht="38.1" customHeight="1" x14ac:dyDescent="0.25">
      <c r="F600" s="72" t="str">
        <f>BDContratos!B603</f>
        <v>VSM 32 (E&amp;P)</v>
      </c>
      <c r="Z600" s="7" t="s">
        <v>153</v>
      </c>
      <c r="AA600" s="18" t="s">
        <v>766</v>
      </c>
    </row>
    <row r="601" spans="6:27" ht="38.1" customHeight="1" x14ac:dyDescent="0.25">
      <c r="F601" s="72" t="str">
        <f>BDContratos!B604</f>
        <v>VSM 9 (E&amp;P)</v>
      </c>
      <c r="Z601" s="7" t="s">
        <v>153</v>
      </c>
      <c r="AA601" s="18" t="s">
        <v>767</v>
      </c>
    </row>
    <row r="602" spans="6:27" ht="38.1" customHeight="1" x14ac:dyDescent="0.25">
      <c r="F602" s="72" t="str">
        <f>BDContratos!B605</f>
        <v>YALEA (CONC)</v>
      </c>
      <c r="Z602" s="7" t="s">
        <v>153</v>
      </c>
      <c r="AA602" s="18" t="s">
        <v>768</v>
      </c>
    </row>
    <row r="603" spans="6:27" ht="38.1" customHeight="1" x14ac:dyDescent="0.25">
      <c r="F603" s="72" t="str">
        <f>BDContratos!B606</f>
        <v>YAMU (E&amp;E)</v>
      </c>
      <c r="Z603" s="7" t="s">
        <v>153</v>
      </c>
      <c r="AA603" s="18" t="s">
        <v>769</v>
      </c>
    </row>
    <row r="604" spans="6:27" ht="38.1" customHeight="1" x14ac:dyDescent="0.25">
      <c r="F604" s="72" t="str">
        <f>BDContratos!B607</f>
        <v>YAVI (TEA)</v>
      </c>
      <c r="Z604" s="7" t="s">
        <v>153</v>
      </c>
      <c r="AA604" s="18" t="s">
        <v>770</v>
      </c>
    </row>
    <row r="605" spans="6:27" ht="38.1" customHeight="1" x14ac:dyDescent="0.25">
      <c r="F605" s="72" t="str">
        <f>BDContratos!B608</f>
        <v>YD CAT 1 (E&amp;P)</v>
      </c>
      <c r="Z605" s="7" t="s">
        <v>153</v>
      </c>
      <c r="AA605" s="18" t="s">
        <v>772</v>
      </c>
    </row>
    <row r="606" spans="6:27" ht="38.1" customHeight="1" x14ac:dyDescent="0.25">
      <c r="F606" s="72" t="str">
        <f>BDContratos!B609</f>
        <v>YD LLA 1 (E&amp;P)</v>
      </c>
      <c r="Z606" s="7" t="s">
        <v>153</v>
      </c>
      <c r="AA606" s="18" t="s">
        <v>707</v>
      </c>
    </row>
    <row r="607" spans="6:27" ht="38.1" customHeight="1" x14ac:dyDescent="0.25">
      <c r="F607" s="72" t="str">
        <f>BDContratos!B610</f>
        <v>YD LLA 2 (E&amp;P)</v>
      </c>
      <c r="Z607" s="7" t="s">
        <v>153</v>
      </c>
      <c r="AA607" s="18" t="s">
        <v>773</v>
      </c>
    </row>
    <row r="608" spans="6:27" ht="38.1" customHeight="1" x14ac:dyDescent="0.25">
      <c r="F608" s="72" t="str">
        <f>BDContratos!B611</f>
        <v>YD LLA 3 (E&amp;P)</v>
      </c>
      <c r="Z608" s="7" t="s">
        <v>153</v>
      </c>
      <c r="AA608" s="18" t="s">
        <v>774</v>
      </c>
    </row>
    <row r="609" spans="6:27" ht="38.1" customHeight="1" x14ac:dyDescent="0.25">
      <c r="F609" s="72" t="str">
        <f>BDContratos!B612</f>
        <v>YD LLA 4 (E&amp;P)</v>
      </c>
      <c r="Z609" s="7" t="s">
        <v>153</v>
      </c>
      <c r="AA609" s="18" t="s">
        <v>295</v>
      </c>
    </row>
    <row r="610" spans="6:27" ht="38.1" customHeight="1" x14ac:dyDescent="0.25">
      <c r="F610" s="72" t="str">
        <f>BDContratos!B613</f>
        <v>YD LLA 5 (E&amp;P)</v>
      </c>
      <c r="Z610" s="7" t="s">
        <v>153</v>
      </c>
      <c r="AA610" s="18" t="s">
        <v>710</v>
      </c>
    </row>
    <row r="611" spans="6:27" ht="38.1" customHeight="1" x14ac:dyDescent="0.25">
      <c r="F611" s="72" t="str">
        <f>BDContratos!B614</f>
        <v>YD LLA 6 (E&amp;P)</v>
      </c>
      <c r="Z611" s="7" t="s">
        <v>153</v>
      </c>
      <c r="AA611" s="18" t="s">
        <v>698</v>
      </c>
    </row>
    <row r="612" spans="6:27" ht="38.1" customHeight="1" x14ac:dyDescent="0.25">
      <c r="F612" s="72" t="str">
        <f>BDContratos!B615</f>
        <v>YD LLA 7 (E&amp;P)</v>
      </c>
      <c r="Z612" s="7" t="s">
        <v>153</v>
      </c>
      <c r="AA612" s="18" t="s">
        <v>775</v>
      </c>
    </row>
    <row r="613" spans="6:27" ht="38.1" customHeight="1" x14ac:dyDescent="0.25">
      <c r="F613" s="72" t="str">
        <f>BDContratos!B616</f>
        <v>YD LLA 8 (E&amp;P)</v>
      </c>
      <c r="Z613" s="7" t="s">
        <v>153</v>
      </c>
      <c r="AA613" s="18" t="s">
        <v>776</v>
      </c>
    </row>
    <row r="614" spans="6:27" ht="38.1" customHeight="1" x14ac:dyDescent="0.25">
      <c r="F614" s="72" t="str">
        <f>BDContratos!B617</f>
        <v>YD PUT 1 (E&amp;P)</v>
      </c>
      <c r="Z614" s="7" t="s">
        <v>153</v>
      </c>
      <c r="AA614" s="18" t="s">
        <v>777</v>
      </c>
    </row>
    <row r="615" spans="6:27" ht="38.1" customHeight="1" x14ac:dyDescent="0.25">
      <c r="F615" s="72" t="str">
        <f>BDContratos!B618</f>
        <v>YD SN 1 (E&amp;P)</v>
      </c>
      <c r="Z615" s="7" t="s">
        <v>153</v>
      </c>
      <c r="AA615" s="18" t="s">
        <v>778</v>
      </c>
    </row>
    <row r="616" spans="6:27" ht="38.1" customHeight="1" thickBot="1" x14ac:dyDescent="0.3">
      <c r="F616" s="73" t="str">
        <f>BDContratos!B619</f>
        <v>ZETA (TEA)</v>
      </c>
      <c r="Z616" s="7" t="s">
        <v>153</v>
      </c>
      <c r="AA616" s="18" t="s">
        <v>779</v>
      </c>
    </row>
    <row r="617" spans="6:27" ht="38.1" customHeight="1" x14ac:dyDescent="0.25">
      <c r="Z617" s="7" t="s">
        <v>153</v>
      </c>
      <c r="AA617" s="18" t="s">
        <v>700</v>
      </c>
    </row>
    <row r="618" spans="6:27" ht="38.1" customHeight="1" x14ac:dyDescent="0.25">
      <c r="Z618" s="7" t="s">
        <v>153</v>
      </c>
      <c r="AA618" s="18" t="s">
        <v>780</v>
      </c>
    </row>
    <row r="619" spans="6:27" ht="38.1" customHeight="1" x14ac:dyDescent="0.25">
      <c r="Z619" s="7" t="s">
        <v>153</v>
      </c>
      <c r="AA619" s="18" t="s">
        <v>781</v>
      </c>
    </row>
    <row r="620" spans="6:27" ht="38.1" customHeight="1" x14ac:dyDescent="0.25">
      <c r="Z620" s="7" t="s">
        <v>153</v>
      </c>
      <c r="AA620" s="18" t="s">
        <v>782</v>
      </c>
    </row>
    <row r="621" spans="6:27" ht="38.1" customHeight="1" x14ac:dyDescent="0.25">
      <c r="Z621" s="7" t="s">
        <v>153</v>
      </c>
      <c r="AA621" s="18" t="s">
        <v>783</v>
      </c>
    </row>
    <row r="622" spans="6:27" ht="38.1" customHeight="1" x14ac:dyDescent="0.25">
      <c r="Z622" s="7" t="s">
        <v>153</v>
      </c>
      <c r="AA622" s="18" t="s">
        <v>784</v>
      </c>
    </row>
    <row r="623" spans="6:27" ht="38.1" customHeight="1" x14ac:dyDescent="0.25">
      <c r="Z623" s="7" t="s">
        <v>153</v>
      </c>
      <c r="AA623" s="18" t="s">
        <v>785</v>
      </c>
    </row>
    <row r="624" spans="6:27" ht="38.1" customHeight="1" x14ac:dyDescent="0.25">
      <c r="Z624" s="7" t="s">
        <v>153</v>
      </c>
      <c r="AA624" s="18" t="s">
        <v>786</v>
      </c>
    </row>
    <row r="625" spans="26:27" ht="38.1" customHeight="1" x14ac:dyDescent="0.25">
      <c r="Z625" s="7" t="s">
        <v>153</v>
      </c>
      <c r="AA625" s="18" t="s">
        <v>787</v>
      </c>
    </row>
    <row r="626" spans="26:27" ht="38.1" customHeight="1" x14ac:dyDescent="0.25">
      <c r="Z626" s="7" t="s">
        <v>153</v>
      </c>
      <c r="AA626" s="18" t="s">
        <v>788</v>
      </c>
    </row>
    <row r="627" spans="26:27" ht="38.1" customHeight="1" x14ac:dyDescent="0.25">
      <c r="Z627" s="7" t="s">
        <v>153</v>
      </c>
      <c r="AA627" s="18" t="s">
        <v>789</v>
      </c>
    </row>
    <row r="628" spans="26:27" ht="38.1" customHeight="1" x14ac:dyDescent="0.25">
      <c r="Z628" s="7" t="s">
        <v>153</v>
      </c>
      <c r="AA628" s="18" t="s">
        <v>790</v>
      </c>
    </row>
    <row r="629" spans="26:27" ht="38.1" customHeight="1" x14ac:dyDescent="0.25">
      <c r="Z629" s="7" t="s">
        <v>153</v>
      </c>
      <c r="AA629" s="18" t="s">
        <v>791</v>
      </c>
    </row>
    <row r="630" spans="26:27" ht="38.1" customHeight="1" x14ac:dyDescent="0.25">
      <c r="Z630" s="7" t="s">
        <v>153</v>
      </c>
      <c r="AA630" s="18" t="s">
        <v>792</v>
      </c>
    </row>
    <row r="631" spans="26:27" ht="38.1" customHeight="1" x14ac:dyDescent="0.25">
      <c r="Z631" s="7" t="s">
        <v>153</v>
      </c>
      <c r="AA631" s="18" t="s">
        <v>793</v>
      </c>
    </row>
    <row r="632" spans="26:27" ht="38.1" customHeight="1" x14ac:dyDescent="0.25">
      <c r="Z632" s="7" t="s">
        <v>153</v>
      </c>
      <c r="AA632" s="18" t="s">
        <v>794</v>
      </c>
    </row>
    <row r="633" spans="26:27" ht="38.1" customHeight="1" x14ac:dyDescent="0.25">
      <c r="Z633" s="7" t="s">
        <v>153</v>
      </c>
      <c r="AA633" s="18" t="s">
        <v>795</v>
      </c>
    </row>
    <row r="634" spans="26:27" ht="38.1" customHeight="1" x14ac:dyDescent="0.25">
      <c r="Z634" s="7" t="s">
        <v>153</v>
      </c>
      <c r="AA634" s="18" t="s">
        <v>796</v>
      </c>
    </row>
    <row r="635" spans="26:27" ht="38.1" customHeight="1" x14ac:dyDescent="0.25">
      <c r="Z635" s="7" t="s">
        <v>153</v>
      </c>
      <c r="AA635" s="18" t="s">
        <v>797</v>
      </c>
    </row>
    <row r="636" spans="26:27" ht="38.1" customHeight="1" x14ac:dyDescent="0.25">
      <c r="Z636" s="7" t="s">
        <v>153</v>
      </c>
      <c r="AA636" s="18" t="s">
        <v>318</v>
      </c>
    </row>
    <row r="637" spans="26:27" ht="38.1" customHeight="1" x14ac:dyDescent="0.25">
      <c r="Z637" s="7" t="s">
        <v>153</v>
      </c>
      <c r="AA637" s="18" t="s">
        <v>704</v>
      </c>
    </row>
    <row r="638" spans="26:27" ht="38.1" customHeight="1" x14ac:dyDescent="0.25">
      <c r="Z638" s="7" t="s">
        <v>153</v>
      </c>
      <c r="AA638" s="18" t="s">
        <v>798</v>
      </c>
    </row>
    <row r="639" spans="26:27" ht="38.1" customHeight="1" x14ac:dyDescent="0.25">
      <c r="Z639" s="7" t="s">
        <v>153</v>
      </c>
      <c r="AA639" s="18" t="s">
        <v>709</v>
      </c>
    </row>
    <row r="640" spans="26:27" ht="38.1" customHeight="1" x14ac:dyDescent="0.25">
      <c r="Z640" s="7" t="s">
        <v>153</v>
      </c>
      <c r="AA640" s="18" t="s">
        <v>799</v>
      </c>
    </row>
    <row r="641" spans="26:27" ht="38.1" customHeight="1" x14ac:dyDescent="0.25">
      <c r="Z641" s="7" t="s">
        <v>153</v>
      </c>
      <c r="AA641" s="18" t="s">
        <v>800</v>
      </c>
    </row>
    <row r="642" spans="26:27" ht="38.1" customHeight="1" x14ac:dyDescent="0.25">
      <c r="Z642" s="7" t="s">
        <v>153</v>
      </c>
      <c r="AA642" s="18" t="s">
        <v>801</v>
      </c>
    </row>
    <row r="643" spans="26:27" ht="38.1" customHeight="1" x14ac:dyDescent="0.25">
      <c r="Z643" s="7" t="s">
        <v>153</v>
      </c>
      <c r="AA643" s="18" t="s">
        <v>802</v>
      </c>
    </row>
    <row r="644" spans="26:27" ht="38.1" customHeight="1" x14ac:dyDescent="0.25">
      <c r="Z644" s="7" t="s">
        <v>153</v>
      </c>
      <c r="AA644" s="18" t="s">
        <v>697</v>
      </c>
    </row>
    <row r="645" spans="26:27" ht="38.1" customHeight="1" x14ac:dyDescent="0.25">
      <c r="Z645" s="7" t="s">
        <v>153</v>
      </c>
      <c r="AA645" s="18" t="s">
        <v>803</v>
      </c>
    </row>
    <row r="646" spans="26:27" ht="38.1" customHeight="1" x14ac:dyDescent="0.25">
      <c r="Z646" s="7" t="s">
        <v>153</v>
      </c>
      <c r="AA646" s="18" t="s">
        <v>695</v>
      </c>
    </row>
    <row r="647" spans="26:27" ht="38.1" customHeight="1" x14ac:dyDescent="0.25">
      <c r="Z647" s="7" t="s">
        <v>154</v>
      </c>
      <c r="AA647" s="18" t="s">
        <v>805</v>
      </c>
    </row>
    <row r="648" spans="26:27" ht="38.1" customHeight="1" x14ac:dyDescent="0.25">
      <c r="Z648" s="7" t="s">
        <v>154</v>
      </c>
      <c r="AA648" s="18" t="s">
        <v>809</v>
      </c>
    </row>
    <row r="649" spans="26:27" ht="38.1" customHeight="1" x14ac:dyDescent="0.25">
      <c r="Z649" s="7" t="s">
        <v>154</v>
      </c>
      <c r="AA649" s="18" t="s">
        <v>804</v>
      </c>
    </row>
    <row r="650" spans="26:27" ht="38.1" customHeight="1" x14ac:dyDescent="0.25">
      <c r="Z650" s="7" t="s">
        <v>154</v>
      </c>
      <c r="AA650" s="18" t="s">
        <v>808</v>
      </c>
    </row>
    <row r="651" spans="26:27" ht="38.1" customHeight="1" x14ac:dyDescent="0.25">
      <c r="Z651" s="7" t="s">
        <v>154</v>
      </c>
      <c r="AA651" s="18" t="s">
        <v>806</v>
      </c>
    </row>
    <row r="652" spans="26:27" ht="38.1" customHeight="1" x14ac:dyDescent="0.25">
      <c r="Z652" s="7" t="s">
        <v>154</v>
      </c>
      <c r="AA652" s="18" t="s">
        <v>811</v>
      </c>
    </row>
    <row r="653" spans="26:27" ht="38.1" customHeight="1" x14ac:dyDescent="0.25">
      <c r="Z653" s="7" t="s">
        <v>154</v>
      </c>
      <c r="AA653" s="18" t="s">
        <v>810</v>
      </c>
    </row>
    <row r="654" spans="26:27" ht="38.1" customHeight="1" x14ac:dyDescent="0.25">
      <c r="Z654" s="7" t="s">
        <v>154</v>
      </c>
      <c r="AA654" s="18" t="s">
        <v>334</v>
      </c>
    </row>
    <row r="655" spans="26:27" ht="38.1" customHeight="1" x14ac:dyDescent="0.25">
      <c r="Z655" s="7" t="s">
        <v>154</v>
      </c>
      <c r="AA655" s="18" t="s">
        <v>807</v>
      </c>
    </row>
    <row r="656" spans="26:27" ht="38.1" customHeight="1" x14ac:dyDescent="0.25">
      <c r="Z656" s="7" t="s">
        <v>155</v>
      </c>
      <c r="AA656" s="18" t="s">
        <v>374</v>
      </c>
    </row>
    <row r="657" spans="26:27" ht="38.1" customHeight="1" x14ac:dyDescent="0.25">
      <c r="Z657" s="7" t="s">
        <v>155</v>
      </c>
      <c r="AA657" s="18" t="s">
        <v>812</v>
      </c>
    </row>
    <row r="658" spans="26:27" ht="38.1" customHeight="1" x14ac:dyDescent="0.25">
      <c r="Z658" s="7" t="s">
        <v>155</v>
      </c>
      <c r="AA658" s="18" t="s">
        <v>459</v>
      </c>
    </row>
    <row r="659" spans="26:27" ht="38.1" customHeight="1" x14ac:dyDescent="0.25">
      <c r="Z659" s="7" t="s">
        <v>155</v>
      </c>
      <c r="AA659" s="18" t="s">
        <v>813</v>
      </c>
    </row>
    <row r="660" spans="26:27" ht="38.1" customHeight="1" x14ac:dyDescent="0.25">
      <c r="Z660" s="7" t="s">
        <v>156</v>
      </c>
      <c r="AA660" s="18" t="s">
        <v>816</v>
      </c>
    </row>
    <row r="661" spans="26:27" ht="38.1" customHeight="1" x14ac:dyDescent="0.25">
      <c r="Z661" s="7" t="s">
        <v>156</v>
      </c>
      <c r="AA661" s="18" t="s">
        <v>817</v>
      </c>
    </row>
    <row r="662" spans="26:27" ht="38.1" customHeight="1" x14ac:dyDescent="0.25">
      <c r="Z662" s="7" t="s">
        <v>156</v>
      </c>
      <c r="AA662" s="18" t="s">
        <v>818</v>
      </c>
    </row>
    <row r="663" spans="26:27" ht="38.1" customHeight="1" x14ac:dyDescent="0.25">
      <c r="Z663" s="7" t="s">
        <v>156</v>
      </c>
      <c r="AA663" s="18" t="s">
        <v>819</v>
      </c>
    </row>
    <row r="664" spans="26:27" ht="38.1" customHeight="1" x14ac:dyDescent="0.25">
      <c r="Z664" s="7" t="s">
        <v>156</v>
      </c>
      <c r="AA664" s="18" t="s">
        <v>820</v>
      </c>
    </row>
    <row r="665" spans="26:27" ht="38.1" customHeight="1" x14ac:dyDescent="0.25">
      <c r="Z665" s="7" t="s">
        <v>156</v>
      </c>
      <c r="AA665" s="18" t="s">
        <v>821</v>
      </c>
    </row>
    <row r="666" spans="26:27" ht="38.1" customHeight="1" x14ac:dyDescent="0.25">
      <c r="Z666" s="7" t="s">
        <v>156</v>
      </c>
      <c r="AA666" s="18" t="s">
        <v>822</v>
      </c>
    </row>
    <row r="667" spans="26:27" ht="38.1" customHeight="1" x14ac:dyDescent="0.25">
      <c r="Z667" s="7" t="s">
        <v>156</v>
      </c>
      <c r="AA667" s="18" t="s">
        <v>823</v>
      </c>
    </row>
    <row r="668" spans="26:27" ht="38.1" customHeight="1" x14ac:dyDescent="0.25">
      <c r="Z668" s="7" t="s">
        <v>156</v>
      </c>
      <c r="AA668" s="18" t="s">
        <v>824</v>
      </c>
    </row>
    <row r="669" spans="26:27" ht="38.1" customHeight="1" x14ac:dyDescent="0.25">
      <c r="Z669" s="7" t="s">
        <v>156</v>
      </c>
      <c r="AA669" s="18" t="s">
        <v>825</v>
      </c>
    </row>
    <row r="670" spans="26:27" ht="38.1" customHeight="1" x14ac:dyDescent="0.25">
      <c r="Z670" s="7" t="s">
        <v>156</v>
      </c>
      <c r="AA670" s="18" t="s">
        <v>826</v>
      </c>
    </row>
    <row r="671" spans="26:27" ht="38.1" customHeight="1" x14ac:dyDescent="0.25">
      <c r="Z671" s="7" t="s">
        <v>156</v>
      </c>
      <c r="AA671" s="18" t="s">
        <v>262</v>
      </c>
    </row>
    <row r="672" spans="26:27" ht="38.1" customHeight="1" x14ac:dyDescent="0.25">
      <c r="Z672" s="7" t="s">
        <v>156</v>
      </c>
      <c r="AA672" s="18" t="s">
        <v>827</v>
      </c>
    </row>
    <row r="673" spans="26:27" ht="38.1" customHeight="1" x14ac:dyDescent="0.25">
      <c r="Z673" s="7" t="s">
        <v>156</v>
      </c>
      <c r="AA673" s="18" t="s">
        <v>828</v>
      </c>
    </row>
    <row r="674" spans="26:27" ht="38.1" customHeight="1" x14ac:dyDescent="0.25">
      <c r="Z674" s="7" t="s">
        <v>156</v>
      </c>
      <c r="AA674" s="18" t="s">
        <v>829</v>
      </c>
    </row>
    <row r="675" spans="26:27" ht="38.1" customHeight="1" x14ac:dyDescent="0.25">
      <c r="Z675" s="7" t="s">
        <v>156</v>
      </c>
      <c r="AA675" s="18" t="s">
        <v>830</v>
      </c>
    </row>
    <row r="676" spans="26:27" ht="38.1" customHeight="1" x14ac:dyDescent="0.25">
      <c r="Z676" s="7" t="s">
        <v>156</v>
      </c>
      <c r="AA676" s="18" t="s">
        <v>831</v>
      </c>
    </row>
    <row r="677" spans="26:27" ht="38.1" customHeight="1" x14ac:dyDescent="0.25">
      <c r="Z677" s="7" t="s">
        <v>156</v>
      </c>
      <c r="AA677" s="18" t="s">
        <v>832</v>
      </c>
    </row>
    <row r="678" spans="26:27" ht="38.1" customHeight="1" x14ac:dyDescent="0.25">
      <c r="Z678" s="7" t="s">
        <v>156</v>
      </c>
      <c r="AA678" s="18" t="s">
        <v>815</v>
      </c>
    </row>
    <row r="679" spans="26:27" ht="38.1" customHeight="1" x14ac:dyDescent="0.25">
      <c r="Z679" s="7" t="s">
        <v>156</v>
      </c>
      <c r="AA679" s="18" t="s">
        <v>833</v>
      </c>
    </row>
    <row r="680" spans="26:27" ht="38.1" customHeight="1" x14ac:dyDescent="0.25">
      <c r="Z680" s="7" t="s">
        <v>156</v>
      </c>
      <c r="AA680" s="18" t="s">
        <v>834</v>
      </c>
    </row>
    <row r="681" spans="26:27" ht="38.1" customHeight="1" x14ac:dyDescent="0.25">
      <c r="Z681" s="7" t="s">
        <v>156</v>
      </c>
      <c r="AA681" s="18" t="s">
        <v>835</v>
      </c>
    </row>
    <row r="682" spans="26:27" ht="38.1" customHeight="1" x14ac:dyDescent="0.25">
      <c r="Z682" s="7" t="s">
        <v>156</v>
      </c>
      <c r="AA682" s="18" t="s">
        <v>534</v>
      </c>
    </row>
    <row r="683" spans="26:27" ht="38.1" customHeight="1" x14ac:dyDescent="0.25">
      <c r="Z683" s="7" t="s">
        <v>156</v>
      </c>
      <c r="AA683" s="18" t="s">
        <v>836</v>
      </c>
    </row>
    <row r="684" spans="26:27" ht="38.1" customHeight="1" x14ac:dyDescent="0.25">
      <c r="Z684" s="7" t="s">
        <v>156</v>
      </c>
      <c r="AA684" s="18" t="s">
        <v>837</v>
      </c>
    </row>
    <row r="685" spans="26:27" ht="38.1" customHeight="1" x14ac:dyDescent="0.25">
      <c r="Z685" s="7" t="s">
        <v>156</v>
      </c>
      <c r="AA685" s="18" t="s">
        <v>838</v>
      </c>
    </row>
    <row r="686" spans="26:27" ht="38.1" customHeight="1" x14ac:dyDescent="0.25">
      <c r="Z686" s="7" t="s">
        <v>156</v>
      </c>
      <c r="AA686" s="18" t="s">
        <v>839</v>
      </c>
    </row>
    <row r="687" spans="26:27" ht="38.1" customHeight="1" x14ac:dyDescent="0.25">
      <c r="Z687" s="7" t="s">
        <v>156</v>
      </c>
      <c r="AA687" s="18" t="s">
        <v>814</v>
      </c>
    </row>
    <row r="688" spans="26:27" ht="38.1" customHeight="1" x14ac:dyDescent="0.25">
      <c r="Z688" s="7" t="s">
        <v>156</v>
      </c>
      <c r="AA688" s="18" t="s">
        <v>488</v>
      </c>
    </row>
    <row r="689" spans="26:27" ht="38.1" customHeight="1" x14ac:dyDescent="0.25">
      <c r="Z689" s="7" t="s">
        <v>156</v>
      </c>
      <c r="AA689" s="18" t="s">
        <v>840</v>
      </c>
    </row>
    <row r="690" spans="26:27" ht="38.1" customHeight="1" x14ac:dyDescent="0.25">
      <c r="Z690" s="7" t="s">
        <v>156</v>
      </c>
      <c r="AA690" s="18" t="s">
        <v>841</v>
      </c>
    </row>
    <row r="691" spans="26:27" ht="38.1" customHeight="1" x14ac:dyDescent="0.25">
      <c r="Z691" s="7" t="s">
        <v>156</v>
      </c>
      <c r="AA691" s="18" t="s">
        <v>843</v>
      </c>
    </row>
    <row r="692" spans="26:27" ht="38.1" customHeight="1" x14ac:dyDescent="0.25">
      <c r="Z692" s="7" t="s">
        <v>156</v>
      </c>
      <c r="AA692" s="18" t="s">
        <v>844</v>
      </c>
    </row>
    <row r="693" spans="26:27" ht="38.1" customHeight="1" x14ac:dyDescent="0.25">
      <c r="Z693" s="7" t="s">
        <v>156</v>
      </c>
      <c r="AA693" s="18" t="s">
        <v>842</v>
      </c>
    </row>
    <row r="694" spans="26:27" ht="38.1" customHeight="1" x14ac:dyDescent="0.25">
      <c r="Z694" s="7" t="s">
        <v>156</v>
      </c>
      <c r="AA694" s="18" t="s">
        <v>845</v>
      </c>
    </row>
    <row r="695" spans="26:27" ht="38.1" customHeight="1" x14ac:dyDescent="0.25">
      <c r="Z695" s="7" t="s">
        <v>156</v>
      </c>
      <c r="AA695" s="18" t="s">
        <v>846</v>
      </c>
    </row>
    <row r="696" spans="26:27" ht="38.1" customHeight="1" x14ac:dyDescent="0.25">
      <c r="Z696" s="7" t="s">
        <v>156</v>
      </c>
      <c r="AA696" s="18" t="s">
        <v>847</v>
      </c>
    </row>
    <row r="697" spans="26:27" ht="38.1" customHeight="1" x14ac:dyDescent="0.25">
      <c r="Z697" s="7" t="s">
        <v>157</v>
      </c>
      <c r="AA697" s="18" t="s">
        <v>551</v>
      </c>
    </row>
    <row r="698" spans="26:27" ht="38.1" customHeight="1" x14ac:dyDescent="0.25">
      <c r="Z698" s="7" t="s">
        <v>157</v>
      </c>
      <c r="AA698" s="18" t="s">
        <v>851</v>
      </c>
    </row>
    <row r="699" spans="26:27" ht="38.1" customHeight="1" x14ac:dyDescent="0.25">
      <c r="Z699" s="7" t="s">
        <v>157</v>
      </c>
      <c r="AA699" s="18" t="s">
        <v>852</v>
      </c>
    </row>
    <row r="700" spans="26:27" ht="38.1" customHeight="1" x14ac:dyDescent="0.25">
      <c r="Z700" s="7" t="s">
        <v>157</v>
      </c>
      <c r="AA700" s="18" t="s">
        <v>853</v>
      </c>
    </row>
    <row r="701" spans="26:27" ht="38.1" customHeight="1" x14ac:dyDescent="0.25">
      <c r="Z701" s="7" t="s">
        <v>157</v>
      </c>
      <c r="AA701" s="18" t="s">
        <v>854</v>
      </c>
    </row>
    <row r="702" spans="26:27" ht="38.1" customHeight="1" x14ac:dyDescent="0.25">
      <c r="Z702" s="7" t="s">
        <v>157</v>
      </c>
      <c r="AA702" s="18" t="s">
        <v>855</v>
      </c>
    </row>
    <row r="703" spans="26:27" ht="38.1" customHeight="1" x14ac:dyDescent="0.25">
      <c r="Z703" s="7" t="s">
        <v>157</v>
      </c>
      <c r="AA703" s="18" t="s">
        <v>856</v>
      </c>
    </row>
    <row r="704" spans="26:27" ht="38.1" customHeight="1" x14ac:dyDescent="0.25">
      <c r="Z704" s="7" t="s">
        <v>157</v>
      </c>
      <c r="AA704" s="18" t="s">
        <v>849</v>
      </c>
    </row>
    <row r="705" spans="26:27" ht="38.1" customHeight="1" x14ac:dyDescent="0.25">
      <c r="Z705" s="7" t="s">
        <v>157</v>
      </c>
      <c r="AA705" s="18" t="s">
        <v>857</v>
      </c>
    </row>
    <row r="706" spans="26:27" ht="38.1" customHeight="1" x14ac:dyDescent="0.25">
      <c r="Z706" s="7" t="s">
        <v>157</v>
      </c>
      <c r="AA706" s="18" t="s">
        <v>626</v>
      </c>
    </row>
    <row r="707" spans="26:27" ht="38.1" customHeight="1" x14ac:dyDescent="0.25">
      <c r="Z707" s="7" t="s">
        <v>157</v>
      </c>
      <c r="AA707" s="18" t="s">
        <v>850</v>
      </c>
    </row>
    <row r="708" spans="26:27" ht="38.1" customHeight="1" x14ac:dyDescent="0.25">
      <c r="Z708" s="7" t="s">
        <v>157</v>
      </c>
      <c r="AA708" s="18" t="s">
        <v>848</v>
      </c>
    </row>
    <row r="709" spans="26:27" ht="38.1" customHeight="1" x14ac:dyDescent="0.25">
      <c r="Z709" s="7" t="s">
        <v>157</v>
      </c>
      <c r="AA709" s="18" t="s">
        <v>858</v>
      </c>
    </row>
    <row r="710" spans="26:27" ht="38.1" customHeight="1" x14ac:dyDescent="0.25">
      <c r="Z710" s="7" t="s">
        <v>157</v>
      </c>
      <c r="AA710" s="18" t="s">
        <v>859</v>
      </c>
    </row>
    <row r="711" spans="26:27" ht="38.1" customHeight="1" x14ac:dyDescent="0.25">
      <c r="Z711" s="7" t="s">
        <v>157</v>
      </c>
      <c r="AA711" s="18" t="s">
        <v>400</v>
      </c>
    </row>
    <row r="712" spans="26:27" ht="38.1" customHeight="1" x14ac:dyDescent="0.25">
      <c r="Z712" s="7" t="s">
        <v>158</v>
      </c>
      <c r="AA712" s="18" t="s">
        <v>867</v>
      </c>
    </row>
    <row r="713" spans="26:27" ht="38.1" customHeight="1" x14ac:dyDescent="0.25">
      <c r="Z713" s="7" t="s">
        <v>158</v>
      </c>
      <c r="AA713" s="18" t="s">
        <v>868</v>
      </c>
    </row>
    <row r="714" spans="26:27" ht="38.1" customHeight="1" x14ac:dyDescent="0.25">
      <c r="Z714" s="7" t="s">
        <v>158</v>
      </c>
      <c r="AA714" s="18" t="s">
        <v>869</v>
      </c>
    </row>
    <row r="715" spans="26:27" ht="38.1" customHeight="1" x14ac:dyDescent="0.25">
      <c r="Z715" s="7" t="s">
        <v>158</v>
      </c>
      <c r="AA715" s="18" t="s">
        <v>870</v>
      </c>
    </row>
    <row r="716" spans="26:27" ht="38.1" customHeight="1" x14ac:dyDescent="0.25">
      <c r="Z716" s="7" t="s">
        <v>158</v>
      </c>
      <c r="AA716" s="18" t="s">
        <v>871</v>
      </c>
    </row>
    <row r="717" spans="26:27" ht="38.1" customHeight="1" x14ac:dyDescent="0.25">
      <c r="Z717" s="7" t="s">
        <v>158</v>
      </c>
      <c r="AA717" s="18" t="s">
        <v>860</v>
      </c>
    </row>
    <row r="718" spans="26:27" ht="38.1" customHeight="1" x14ac:dyDescent="0.25">
      <c r="Z718" s="7" t="s">
        <v>158</v>
      </c>
      <c r="AA718" s="18" t="s">
        <v>250</v>
      </c>
    </row>
    <row r="719" spans="26:27" ht="38.1" customHeight="1" x14ac:dyDescent="0.25">
      <c r="Z719" s="7" t="s">
        <v>158</v>
      </c>
      <c r="AA719" s="18" t="s">
        <v>872</v>
      </c>
    </row>
    <row r="720" spans="26:27" ht="38.1" customHeight="1" x14ac:dyDescent="0.25">
      <c r="Z720" s="7" t="s">
        <v>158</v>
      </c>
      <c r="AA720" s="18" t="s">
        <v>873</v>
      </c>
    </row>
    <row r="721" spans="26:27" ht="38.1" customHeight="1" x14ac:dyDescent="0.25">
      <c r="Z721" s="7" t="s">
        <v>158</v>
      </c>
      <c r="AA721" s="18" t="s">
        <v>874</v>
      </c>
    </row>
    <row r="722" spans="26:27" ht="38.1" customHeight="1" x14ac:dyDescent="0.25">
      <c r="Z722" s="7" t="s">
        <v>158</v>
      </c>
      <c r="AA722" s="18" t="s">
        <v>875</v>
      </c>
    </row>
    <row r="723" spans="26:27" ht="38.1" customHeight="1" x14ac:dyDescent="0.25">
      <c r="Z723" s="7" t="s">
        <v>158</v>
      </c>
      <c r="AA723" s="18" t="s">
        <v>876</v>
      </c>
    </row>
    <row r="724" spans="26:27" ht="38.1" customHeight="1" x14ac:dyDescent="0.25">
      <c r="Z724" s="7" t="s">
        <v>158</v>
      </c>
      <c r="AA724" s="18" t="s">
        <v>877</v>
      </c>
    </row>
    <row r="725" spans="26:27" ht="38.1" customHeight="1" x14ac:dyDescent="0.25">
      <c r="Z725" s="7" t="s">
        <v>158</v>
      </c>
      <c r="AA725" s="18" t="s">
        <v>878</v>
      </c>
    </row>
    <row r="726" spans="26:27" ht="38.1" customHeight="1" x14ac:dyDescent="0.25">
      <c r="Z726" s="7" t="s">
        <v>158</v>
      </c>
      <c r="AA726" s="18" t="s">
        <v>863</v>
      </c>
    </row>
    <row r="727" spans="26:27" ht="38.1" customHeight="1" x14ac:dyDescent="0.25">
      <c r="Z727" s="7" t="s">
        <v>158</v>
      </c>
      <c r="AA727" s="18" t="s">
        <v>879</v>
      </c>
    </row>
    <row r="728" spans="26:27" ht="38.1" customHeight="1" x14ac:dyDescent="0.25">
      <c r="Z728" s="7" t="s">
        <v>158</v>
      </c>
      <c r="AA728" s="18" t="s">
        <v>880</v>
      </c>
    </row>
    <row r="729" spans="26:27" ht="38.1" customHeight="1" x14ac:dyDescent="0.25">
      <c r="Z729" s="7" t="s">
        <v>158</v>
      </c>
      <c r="AA729" s="18" t="s">
        <v>861</v>
      </c>
    </row>
    <row r="730" spans="26:27" ht="38.1" customHeight="1" x14ac:dyDescent="0.25">
      <c r="Z730" s="7" t="s">
        <v>158</v>
      </c>
      <c r="AA730" s="18" t="s">
        <v>881</v>
      </c>
    </row>
    <row r="731" spans="26:27" ht="38.1" customHeight="1" x14ac:dyDescent="0.25">
      <c r="Z731" s="7" t="s">
        <v>158</v>
      </c>
      <c r="AA731" s="18" t="s">
        <v>864</v>
      </c>
    </row>
    <row r="732" spans="26:27" ht="38.1" customHeight="1" x14ac:dyDescent="0.25">
      <c r="Z732" s="7" t="s">
        <v>158</v>
      </c>
      <c r="AA732" s="18" t="s">
        <v>537</v>
      </c>
    </row>
    <row r="733" spans="26:27" ht="38.1" customHeight="1" x14ac:dyDescent="0.25">
      <c r="Z733" s="7" t="s">
        <v>158</v>
      </c>
      <c r="AA733" s="18" t="s">
        <v>865</v>
      </c>
    </row>
    <row r="734" spans="26:27" ht="38.1" customHeight="1" x14ac:dyDescent="0.25">
      <c r="Z734" s="7" t="s">
        <v>158</v>
      </c>
      <c r="AA734" s="18" t="s">
        <v>882</v>
      </c>
    </row>
    <row r="735" spans="26:27" ht="38.1" customHeight="1" x14ac:dyDescent="0.25">
      <c r="Z735" s="7" t="s">
        <v>158</v>
      </c>
      <c r="AA735" s="18" t="s">
        <v>883</v>
      </c>
    </row>
    <row r="736" spans="26:27" ht="38.1" customHeight="1" x14ac:dyDescent="0.25">
      <c r="Z736" s="7" t="s">
        <v>158</v>
      </c>
      <c r="AA736" s="18" t="s">
        <v>862</v>
      </c>
    </row>
    <row r="737" spans="26:27" ht="38.1" customHeight="1" x14ac:dyDescent="0.25">
      <c r="Z737" s="7" t="s">
        <v>158</v>
      </c>
      <c r="AA737" s="18" t="s">
        <v>866</v>
      </c>
    </row>
    <row r="738" spans="26:27" ht="38.1" customHeight="1" x14ac:dyDescent="0.25">
      <c r="Z738" s="7" t="s">
        <v>158</v>
      </c>
      <c r="AA738" s="18" t="s">
        <v>884</v>
      </c>
    </row>
    <row r="739" spans="26:27" ht="38.1" customHeight="1" x14ac:dyDescent="0.25">
      <c r="Z739" s="7" t="s">
        <v>158</v>
      </c>
      <c r="AA739" s="18" t="s">
        <v>885</v>
      </c>
    </row>
    <row r="740" spans="26:27" ht="38.1" customHeight="1" x14ac:dyDescent="0.25">
      <c r="Z740" s="7" t="s">
        <v>158</v>
      </c>
      <c r="AA740" s="18" t="s">
        <v>886</v>
      </c>
    </row>
    <row r="741" spans="26:27" ht="38.1" customHeight="1" x14ac:dyDescent="0.25">
      <c r="Z741" s="7" t="s">
        <v>158</v>
      </c>
      <c r="AA741" s="18" t="s">
        <v>887</v>
      </c>
    </row>
    <row r="742" spans="26:27" ht="38.1" customHeight="1" x14ac:dyDescent="0.25">
      <c r="Z742" s="7" t="s">
        <v>159</v>
      </c>
      <c r="AA742" s="18" t="s">
        <v>894</v>
      </c>
    </row>
    <row r="743" spans="26:27" ht="38.1" customHeight="1" x14ac:dyDescent="0.25">
      <c r="Z743" s="7" t="s">
        <v>159</v>
      </c>
      <c r="AA743" s="18" t="s">
        <v>892</v>
      </c>
    </row>
    <row r="744" spans="26:27" ht="38.1" customHeight="1" x14ac:dyDescent="0.25">
      <c r="Z744" s="7" t="s">
        <v>159</v>
      </c>
      <c r="AA744" s="18" t="s">
        <v>895</v>
      </c>
    </row>
    <row r="745" spans="26:27" ht="38.1" customHeight="1" x14ac:dyDescent="0.25">
      <c r="Z745" s="7" t="s">
        <v>159</v>
      </c>
      <c r="AA745" s="18" t="s">
        <v>888</v>
      </c>
    </row>
    <row r="746" spans="26:27" ht="38.1" customHeight="1" x14ac:dyDescent="0.25">
      <c r="Z746" s="7" t="s">
        <v>159</v>
      </c>
      <c r="AA746" s="18" t="s">
        <v>896</v>
      </c>
    </row>
    <row r="747" spans="26:27" ht="38.1" customHeight="1" x14ac:dyDescent="0.25">
      <c r="Z747" s="7" t="s">
        <v>159</v>
      </c>
      <c r="AA747" s="18" t="s">
        <v>897</v>
      </c>
    </row>
    <row r="748" spans="26:27" ht="38.1" customHeight="1" x14ac:dyDescent="0.25">
      <c r="Z748" s="7" t="s">
        <v>159</v>
      </c>
      <c r="AA748" s="18" t="s">
        <v>898</v>
      </c>
    </row>
    <row r="749" spans="26:27" ht="38.1" customHeight="1" x14ac:dyDescent="0.25">
      <c r="Z749" s="7" t="s">
        <v>159</v>
      </c>
      <c r="AA749" s="18" t="s">
        <v>899</v>
      </c>
    </row>
    <row r="750" spans="26:27" ht="38.1" customHeight="1" x14ac:dyDescent="0.25">
      <c r="Z750" s="7" t="s">
        <v>159</v>
      </c>
      <c r="AA750" s="18" t="s">
        <v>900</v>
      </c>
    </row>
    <row r="751" spans="26:27" ht="38.1" customHeight="1" x14ac:dyDescent="0.25">
      <c r="Z751" s="7" t="s">
        <v>159</v>
      </c>
      <c r="AA751" s="18" t="s">
        <v>891</v>
      </c>
    </row>
    <row r="752" spans="26:27" ht="38.1" customHeight="1" x14ac:dyDescent="0.25">
      <c r="Z752" s="7" t="s">
        <v>159</v>
      </c>
      <c r="AA752" s="18" t="s">
        <v>204</v>
      </c>
    </row>
    <row r="753" spans="26:27" ht="38.1" customHeight="1" x14ac:dyDescent="0.25">
      <c r="Z753" s="7" t="s">
        <v>159</v>
      </c>
      <c r="AA753" s="18" t="s">
        <v>876</v>
      </c>
    </row>
    <row r="754" spans="26:27" ht="38.1" customHeight="1" x14ac:dyDescent="0.25">
      <c r="Z754" s="7" t="s">
        <v>159</v>
      </c>
      <c r="AA754" s="18" t="s">
        <v>903</v>
      </c>
    </row>
    <row r="755" spans="26:27" ht="38.1" customHeight="1" x14ac:dyDescent="0.25">
      <c r="Z755" s="7" t="s">
        <v>159</v>
      </c>
      <c r="AA755" s="18" t="s">
        <v>905</v>
      </c>
    </row>
    <row r="756" spans="26:27" ht="38.1" customHeight="1" x14ac:dyDescent="0.25">
      <c r="Z756" s="7" t="s">
        <v>159</v>
      </c>
      <c r="AA756" s="18" t="s">
        <v>901</v>
      </c>
    </row>
    <row r="757" spans="26:27" ht="38.1" customHeight="1" x14ac:dyDescent="0.25">
      <c r="Z757" s="7" t="s">
        <v>159</v>
      </c>
      <c r="AA757" s="18" t="s">
        <v>902</v>
      </c>
    </row>
    <row r="758" spans="26:27" ht="38.1" customHeight="1" x14ac:dyDescent="0.25">
      <c r="Z758" s="7" t="s">
        <v>159</v>
      </c>
      <c r="AA758" s="18" t="s">
        <v>906</v>
      </c>
    </row>
    <row r="759" spans="26:27" ht="38.1" customHeight="1" x14ac:dyDescent="0.25">
      <c r="Z759" s="7" t="s">
        <v>159</v>
      </c>
      <c r="AA759" s="18" t="s">
        <v>907</v>
      </c>
    </row>
    <row r="760" spans="26:27" ht="38.1" customHeight="1" x14ac:dyDescent="0.25">
      <c r="Z760" s="7" t="s">
        <v>159</v>
      </c>
      <c r="AA760" s="18" t="s">
        <v>909</v>
      </c>
    </row>
    <row r="761" spans="26:27" ht="38.1" customHeight="1" x14ac:dyDescent="0.25">
      <c r="Z761" s="7" t="s">
        <v>159</v>
      </c>
      <c r="AA761" s="18" t="s">
        <v>908</v>
      </c>
    </row>
    <row r="762" spans="26:27" ht="38.1" customHeight="1" x14ac:dyDescent="0.25">
      <c r="Z762" s="7" t="s">
        <v>159</v>
      </c>
      <c r="AA762" s="18" t="s">
        <v>556</v>
      </c>
    </row>
    <row r="763" spans="26:27" ht="38.1" customHeight="1" x14ac:dyDescent="0.25">
      <c r="Z763" s="7" t="s">
        <v>159</v>
      </c>
      <c r="AA763" s="18" t="s">
        <v>910</v>
      </c>
    </row>
    <row r="764" spans="26:27" ht="38.1" customHeight="1" x14ac:dyDescent="0.25">
      <c r="Z764" s="7" t="s">
        <v>159</v>
      </c>
      <c r="AA764" s="18" t="s">
        <v>890</v>
      </c>
    </row>
    <row r="765" spans="26:27" ht="38.1" customHeight="1" x14ac:dyDescent="0.25">
      <c r="Z765" s="7" t="s">
        <v>159</v>
      </c>
      <c r="AA765" s="18" t="s">
        <v>889</v>
      </c>
    </row>
    <row r="766" spans="26:27" ht="38.1" customHeight="1" x14ac:dyDescent="0.25">
      <c r="Z766" s="7" t="s">
        <v>159</v>
      </c>
      <c r="AA766" s="18" t="s">
        <v>911</v>
      </c>
    </row>
    <row r="767" spans="26:27" ht="38.1" customHeight="1" x14ac:dyDescent="0.25">
      <c r="Z767" s="7" t="s">
        <v>159</v>
      </c>
      <c r="AA767" s="18" t="s">
        <v>633</v>
      </c>
    </row>
    <row r="768" spans="26:27" ht="38.1" customHeight="1" x14ac:dyDescent="0.25">
      <c r="Z768" s="7" t="s">
        <v>159</v>
      </c>
      <c r="AA768" s="18" t="s">
        <v>904</v>
      </c>
    </row>
    <row r="769" spans="26:27" ht="38.1" customHeight="1" x14ac:dyDescent="0.25">
      <c r="Z769" s="7" t="s">
        <v>159</v>
      </c>
      <c r="AA769" s="18" t="s">
        <v>893</v>
      </c>
    </row>
    <row r="770" spans="26:27" ht="38.1" customHeight="1" x14ac:dyDescent="0.25">
      <c r="Z770" s="7" t="s">
        <v>159</v>
      </c>
      <c r="AA770" s="18" t="s">
        <v>912</v>
      </c>
    </row>
    <row r="771" spans="26:27" ht="38.1" customHeight="1" x14ac:dyDescent="0.25">
      <c r="Z771" s="7" t="s">
        <v>160</v>
      </c>
      <c r="AA771" s="18" t="s">
        <v>703</v>
      </c>
    </row>
    <row r="772" spans="26:27" ht="38.1" customHeight="1" x14ac:dyDescent="0.25">
      <c r="Z772" s="7" t="s">
        <v>160</v>
      </c>
      <c r="AA772" s="18" t="s">
        <v>921</v>
      </c>
    </row>
    <row r="773" spans="26:27" ht="38.1" customHeight="1" x14ac:dyDescent="0.25">
      <c r="Z773" s="7" t="s">
        <v>160</v>
      </c>
      <c r="AA773" s="18" t="s">
        <v>922</v>
      </c>
    </row>
    <row r="774" spans="26:27" ht="38.1" customHeight="1" x14ac:dyDescent="0.25">
      <c r="Z774" s="7" t="s">
        <v>160</v>
      </c>
      <c r="AA774" s="18" t="s">
        <v>914</v>
      </c>
    </row>
    <row r="775" spans="26:27" ht="38.1" customHeight="1" x14ac:dyDescent="0.25">
      <c r="Z775" s="7" t="s">
        <v>160</v>
      </c>
      <c r="AA775" s="18" t="s">
        <v>923</v>
      </c>
    </row>
    <row r="776" spans="26:27" ht="38.1" customHeight="1" x14ac:dyDescent="0.25">
      <c r="Z776" s="7" t="s">
        <v>160</v>
      </c>
      <c r="AA776" s="18" t="s">
        <v>404</v>
      </c>
    </row>
    <row r="777" spans="26:27" ht="38.1" customHeight="1" x14ac:dyDescent="0.25">
      <c r="Z777" s="7" t="s">
        <v>160</v>
      </c>
      <c r="AA777" s="18" t="s">
        <v>917</v>
      </c>
    </row>
    <row r="778" spans="26:27" ht="38.1" customHeight="1" x14ac:dyDescent="0.25">
      <c r="Z778" s="7" t="s">
        <v>160</v>
      </c>
      <c r="AA778" s="18" t="s">
        <v>915</v>
      </c>
    </row>
    <row r="779" spans="26:27" ht="38.1" customHeight="1" x14ac:dyDescent="0.25">
      <c r="Z779" s="7" t="s">
        <v>160</v>
      </c>
      <c r="AA779" s="18" t="s">
        <v>924</v>
      </c>
    </row>
    <row r="780" spans="26:27" ht="38.1" customHeight="1" x14ac:dyDescent="0.25">
      <c r="Z780" s="7" t="s">
        <v>160</v>
      </c>
      <c r="AA780" s="18" t="s">
        <v>925</v>
      </c>
    </row>
    <row r="781" spans="26:27" ht="38.1" customHeight="1" x14ac:dyDescent="0.25">
      <c r="Z781" s="7" t="s">
        <v>160</v>
      </c>
      <c r="AA781" s="18" t="s">
        <v>926</v>
      </c>
    </row>
    <row r="782" spans="26:27" ht="38.1" customHeight="1" x14ac:dyDescent="0.25">
      <c r="Z782" s="7" t="s">
        <v>160</v>
      </c>
      <c r="AA782" s="18" t="s">
        <v>152</v>
      </c>
    </row>
    <row r="783" spans="26:27" ht="38.1" customHeight="1" x14ac:dyDescent="0.25">
      <c r="Z783" s="7" t="s">
        <v>160</v>
      </c>
      <c r="AA783" s="18" t="s">
        <v>927</v>
      </c>
    </row>
    <row r="784" spans="26:27" ht="38.1" customHeight="1" x14ac:dyDescent="0.25">
      <c r="Z784" s="7" t="s">
        <v>160</v>
      </c>
      <c r="AA784" s="18" t="s">
        <v>928</v>
      </c>
    </row>
    <row r="785" spans="26:27" ht="38.1" customHeight="1" x14ac:dyDescent="0.25">
      <c r="Z785" s="7" t="s">
        <v>160</v>
      </c>
      <c r="AA785" s="18" t="s">
        <v>929</v>
      </c>
    </row>
    <row r="786" spans="26:27" ht="38.1" customHeight="1" x14ac:dyDescent="0.25">
      <c r="Z786" s="7" t="s">
        <v>160</v>
      </c>
      <c r="AA786" s="18" t="s">
        <v>930</v>
      </c>
    </row>
    <row r="787" spans="26:27" ht="38.1" customHeight="1" x14ac:dyDescent="0.25">
      <c r="Z787" s="7" t="s">
        <v>160</v>
      </c>
      <c r="AA787" s="18" t="s">
        <v>931</v>
      </c>
    </row>
    <row r="788" spans="26:27" ht="38.1" customHeight="1" x14ac:dyDescent="0.25">
      <c r="Z788" s="7" t="s">
        <v>160</v>
      </c>
      <c r="AA788" s="18" t="s">
        <v>932</v>
      </c>
    </row>
    <row r="789" spans="26:27" ht="38.1" customHeight="1" x14ac:dyDescent="0.25">
      <c r="Z789" s="7" t="s">
        <v>160</v>
      </c>
      <c r="AA789" s="18" t="s">
        <v>918</v>
      </c>
    </row>
    <row r="790" spans="26:27" ht="38.1" customHeight="1" x14ac:dyDescent="0.25">
      <c r="Z790" s="7" t="s">
        <v>160</v>
      </c>
      <c r="AA790" s="18" t="s">
        <v>585</v>
      </c>
    </row>
    <row r="791" spans="26:27" ht="38.1" customHeight="1" x14ac:dyDescent="0.25">
      <c r="Z791" s="7" t="s">
        <v>160</v>
      </c>
      <c r="AA791" s="18" t="s">
        <v>951</v>
      </c>
    </row>
    <row r="792" spans="26:27" ht="38.1" customHeight="1" x14ac:dyDescent="0.25">
      <c r="Z792" s="7" t="s">
        <v>160</v>
      </c>
      <c r="AA792" s="18" t="s">
        <v>933</v>
      </c>
    </row>
    <row r="793" spans="26:27" ht="38.1" customHeight="1" x14ac:dyDescent="0.25">
      <c r="Z793" s="7" t="s">
        <v>160</v>
      </c>
      <c r="AA793" s="18" t="s">
        <v>934</v>
      </c>
    </row>
    <row r="794" spans="26:27" ht="38.1" customHeight="1" x14ac:dyDescent="0.25">
      <c r="Z794" s="7" t="s">
        <v>160</v>
      </c>
      <c r="AA794" s="18" t="s">
        <v>935</v>
      </c>
    </row>
    <row r="795" spans="26:27" ht="38.1" customHeight="1" x14ac:dyDescent="0.25">
      <c r="Z795" s="7" t="s">
        <v>160</v>
      </c>
      <c r="AA795" s="18" t="s">
        <v>936</v>
      </c>
    </row>
    <row r="796" spans="26:27" ht="38.1" customHeight="1" x14ac:dyDescent="0.25">
      <c r="Z796" s="7" t="s">
        <v>160</v>
      </c>
      <c r="AA796" s="18" t="s">
        <v>937</v>
      </c>
    </row>
    <row r="797" spans="26:27" ht="38.1" customHeight="1" x14ac:dyDescent="0.25">
      <c r="Z797" s="7" t="s">
        <v>160</v>
      </c>
      <c r="AA797" s="18" t="s">
        <v>938</v>
      </c>
    </row>
    <row r="798" spans="26:27" ht="38.1" customHeight="1" x14ac:dyDescent="0.25">
      <c r="Z798" s="7" t="s">
        <v>160</v>
      </c>
      <c r="AA798" s="18" t="s">
        <v>939</v>
      </c>
    </row>
    <row r="799" spans="26:27" ht="38.1" customHeight="1" x14ac:dyDescent="0.25">
      <c r="Z799" s="7" t="s">
        <v>160</v>
      </c>
      <c r="AA799" s="18" t="s">
        <v>940</v>
      </c>
    </row>
    <row r="800" spans="26:27" ht="38.1" customHeight="1" x14ac:dyDescent="0.25">
      <c r="Z800" s="7" t="s">
        <v>160</v>
      </c>
      <c r="AA800" s="18" t="s">
        <v>941</v>
      </c>
    </row>
    <row r="801" spans="26:27" ht="38.1" customHeight="1" x14ac:dyDescent="0.25">
      <c r="Z801" s="7" t="s">
        <v>160</v>
      </c>
      <c r="AA801" s="18" t="s">
        <v>942</v>
      </c>
    </row>
    <row r="802" spans="26:27" ht="38.1" customHeight="1" x14ac:dyDescent="0.25">
      <c r="Z802" s="7" t="s">
        <v>160</v>
      </c>
      <c r="AA802" s="18" t="s">
        <v>943</v>
      </c>
    </row>
    <row r="803" spans="26:27" ht="38.1" customHeight="1" x14ac:dyDescent="0.25">
      <c r="Z803" s="7" t="s">
        <v>160</v>
      </c>
      <c r="AA803" s="18" t="s">
        <v>273</v>
      </c>
    </row>
    <row r="804" spans="26:27" ht="38.1" customHeight="1" x14ac:dyDescent="0.25">
      <c r="Z804" s="7" t="s">
        <v>160</v>
      </c>
      <c r="AA804" s="18" t="s">
        <v>944</v>
      </c>
    </row>
    <row r="805" spans="26:27" ht="38.1" customHeight="1" x14ac:dyDescent="0.25">
      <c r="Z805" s="7" t="s">
        <v>160</v>
      </c>
      <c r="AA805" s="18" t="s">
        <v>945</v>
      </c>
    </row>
    <row r="806" spans="26:27" ht="38.1" customHeight="1" x14ac:dyDescent="0.25">
      <c r="Z806" s="7" t="s">
        <v>160</v>
      </c>
      <c r="AA806" s="18" t="s">
        <v>946</v>
      </c>
    </row>
    <row r="807" spans="26:27" ht="38.1" customHeight="1" x14ac:dyDescent="0.25">
      <c r="Z807" s="7" t="s">
        <v>160</v>
      </c>
      <c r="AA807" s="18" t="s">
        <v>947</v>
      </c>
    </row>
    <row r="808" spans="26:27" ht="38.1" customHeight="1" x14ac:dyDescent="0.25">
      <c r="Z808" s="7" t="s">
        <v>160</v>
      </c>
      <c r="AA808" s="18" t="s">
        <v>948</v>
      </c>
    </row>
    <row r="809" spans="26:27" ht="38.1" customHeight="1" x14ac:dyDescent="0.25">
      <c r="Z809" s="7" t="s">
        <v>160</v>
      </c>
      <c r="AA809" s="18" t="s">
        <v>756</v>
      </c>
    </row>
    <row r="810" spans="26:27" ht="38.1" customHeight="1" x14ac:dyDescent="0.25">
      <c r="Z810" s="7" t="s">
        <v>160</v>
      </c>
      <c r="AA810" s="18" t="s">
        <v>160</v>
      </c>
    </row>
    <row r="811" spans="26:27" ht="38.1" customHeight="1" x14ac:dyDescent="0.25">
      <c r="Z811" s="7" t="s">
        <v>160</v>
      </c>
      <c r="AA811" s="18" t="s">
        <v>949</v>
      </c>
    </row>
    <row r="812" spans="26:27" ht="38.1" customHeight="1" x14ac:dyDescent="0.25">
      <c r="Z812" s="7" t="s">
        <v>160</v>
      </c>
      <c r="AA812" s="18" t="s">
        <v>950</v>
      </c>
    </row>
    <row r="813" spans="26:27" ht="38.1" customHeight="1" x14ac:dyDescent="0.25">
      <c r="Z813" s="7" t="s">
        <v>160</v>
      </c>
      <c r="AA813" s="18" t="s">
        <v>920</v>
      </c>
    </row>
    <row r="814" spans="26:27" ht="38.1" customHeight="1" x14ac:dyDescent="0.25">
      <c r="Z814" s="7" t="s">
        <v>160</v>
      </c>
      <c r="AA814" s="18" t="s">
        <v>952</v>
      </c>
    </row>
    <row r="815" spans="26:27" ht="38.1" customHeight="1" x14ac:dyDescent="0.25">
      <c r="Z815" s="7" t="s">
        <v>160</v>
      </c>
      <c r="AA815" s="18" t="s">
        <v>953</v>
      </c>
    </row>
    <row r="816" spans="26:27" ht="38.1" customHeight="1" x14ac:dyDescent="0.25">
      <c r="Z816" s="7" t="s">
        <v>160</v>
      </c>
      <c r="AA816" s="18" t="s">
        <v>332</v>
      </c>
    </row>
    <row r="817" spans="26:27" ht="38.1" customHeight="1" x14ac:dyDescent="0.25">
      <c r="Z817" s="7" t="s">
        <v>160</v>
      </c>
      <c r="AA817" s="18" t="s">
        <v>954</v>
      </c>
    </row>
    <row r="818" spans="26:27" ht="38.1" customHeight="1" x14ac:dyDescent="0.25">
      <c r="Z818" s="7" t="s">
        <v>160</v>
      </c>
      <c r="AA818" s="18" t="s">
        <v>955</v>
      </c>
    </row>
    <row r="819" spans="26:27" ht="38.1" customHeight="1" x14ac:dyDescent="0.25">
      <c r="Z819" s="7" t="s">
        <v>160</v>
      </c>
      <c r="AA819" s="18" t="s">
        <v>772</v>
      </c>
    </row>
    <row r="820" spans="26:27" ht="38.1" customHeight="1" x14ac:dyDescent="0.25">
      <c r="Z820" s="7" t="s">
        <v>160</v>
      </c>
      <c r="AA820" s="18" t="s">
        <v>956</v>
      </c>
    </row>
    <row r="821" spans="26:27" ht="38.1" customHeight="1" x14ac:dyDescent="0.25">
      <c r="Z821" s="7" t="s">
        <v>160</v>
      </c>
      <c r="AA821" s="18" t="s">
        <v>957</v>
      </c>
    </row>
    <row r="822" spans="26:27" ht="38.1" customHeight="1" x14ac:dyDescent="0.25">
      <c r="Z822" s="7" t="s">
        <v>160</v>
      </c>
      <c r="AA822" s="18" t="s">
        <v>916</v>
      </c>
    </row>
    <row r="823" spans="26:27" ht="38.1" customHeight="1" x14ac:dyDescent="0.25">
      <c r="Z823" s="7" t="s">
        <v>160</v>
      </c>
      <c r="AA823" s="18" t="s">
        <v>773</v>
      </c>
    </row>
    <row r="824" spans="26:27" ht="38.1" customHeight="1" x14ac:dyDescent="0.25">
      <c r="Z824" s="7" t="s">
        <v>160</v>
      </c>
      <c r="AA824" s="18" t="s">
        <v>959</v>
      </c>
    </row>
    <row r="825" spans="26:27" ht="38.1" customHeight="1" x14ac:dyDescent="0.25">
      <c r="Z825" s="7" t="s">
        <v>160</v>
      </c>
      <c r="AA825" s="18" t="s">
        <v>960</v>
      </c>
    </row>
    <row r="826" spans="26:27" ht="38.1" customHeight="1" x14ac:dyDescent="0.25">
      <c r="Z826" s="7" t="s">
        <v>160</v>
      </c>
      <c r="AA826" s="18" t="s">
        <v>919</v>
      </c>
    </row>
    <row r="827" spans="26:27" ht="38.1" customHeight="1" x14ac:dyDescent="0.25">
      <c r="Z827" s="7" t="s">
        <v>160</v>
      </c>
      <c r="AA827" s="18" t="s">
        <v>958</v>
      </c>
    </row>
    <row r="828" spans="26:27" ht="38.1" customHeight="1" x14ac:dyDescent="0.25">
      <c r="Z828" s="7" t="s">
        <v>160</v>
      </c>
      <c r="AA828" s="18" t="s">
        <v>302</v>
      </c>
    </row>
    <row r="829" spans="26:27" ht="38.1" customHeight="1" x14ac:dyDescent="0.25">
      <c r="Z829" s="7" t="s">
        <v>160</v>
      </c>
      <c r="AA829" s="18" t="s">
        <v>913</v>
      </c>
    </row>
    <row r="830" spans="26:27" ht="38.1" customHeight="1" x14ac:dyDescent="0.25">
      <c r="Z830" s="7" t="s">
        <v>160</v>
      </c>
      <c r="AA830" s="18" t="s">
        <v>961</v>
      </c>
    </row>
    <row r="831" spans="26:27" ht="38.1" customHeight="1" x14ac:dyDescent="0.25">
      <c r="Z831" s="7" t="s">
        <v>160</v>
      </c>
      <c r="AA831" s="18" t="s">
        <v>962</v>
      </c>
    </row>
    <row r="832" spans="26:27" ht="38.1" customHeight="1" x14ac:dyDescent="0.25">
      <c r="Z832" s="7" t="s">
        <v>160</v>
      </c>
      <c r="AA832" s="18" t="s">
        <v>963</v>
      </c>
    </row>
    <row r="833" spans="26:27" ht="38.1" customHeight="1" x14ac:dyDescent="0.25">
      <c r="Z833" s="7" t="s">
        <v>160</v>
      </c>
      <c r="AA833" s="18" t="s">
        <v>964</v>
      </c>
    </row>
    <row r="834" spans="26:27" ht="38.1" customHeight="1" x14ac:dyDescent="0.25">
      <c r="Z834" s="7" t="s">
        <v>160</v>
      </c>
      <c r="AA834" s="18" t="s">
        <v>965</v>
      </c>
    </row>
    <row r="835" spans="26:27" ht="38.1" customHeight="1" x14ac:dyDescent="0.25">
      <c r="Z835" s="7" t="s">
        <v>161</v>
      </c>
      <c r="AA835" s="18" t="s">
        <v>978</v>
      </c>
    </row>
    <row r="836" spans="26:27" ht="38.1" customHeight="1" x14ac:dyDescent="0.25">
      <c r="Z836" s="7" t="s">
        <v>161</v>
      </c>
      <c r="AA836" s="18" t="s">
        <v>993</v>
      </c>
    </row>
    <row r="837" spans="26:27" ht="38.1" customHeight="1" x14ac:dyDescent="0.25">
      <c r="Z837" s="7" t="s">
        <v>161</v>
      </c>
      <c r="AA837" s="18" t="s">
        <v>991</v>
      </c>
    </row>
    <row r="838" spans="26:27" ht="38.1" customHeight="1" x14ac:dyDescent="0.25">
      <c r="Z838" s="7" t="s">
        <v>161</v>
      </c>
      <c r="AA838" s="18" t="s">
        <v>975</v>
      </c>
    </row>
    <row r="839" spans="26:27" ht="38.1" customHeight="1" x14ac:dyDescent="0.25">
      <c r="Z839" s="7" t="s">
        <v>161</v>
      </c>
      <c r="AA839" s="18" t="s">
        <v>972</v>
      </c>
    </row>
    <row r="840" spans="26:27" ht="38.1" customHeight="1" x14ac:dyDescent="0.25">
      <c r="Z840" s="7" t="s">
        <v>161</v>
      </c>
      <c r="AA840" s="18" t="s">
        <v>1001</v>
      </c>
    </row>
    <row r="841" spans="26:27" ht="38.1" customHeight="1" x14ac:dyDescent="0.25">
      <c r="Z841" s="7" t="s">
        <v>161</v>
      </c>
      <c r="AA841" s="18" t="s">
        <v>984</v>
      </c>
    </row>
    <row r="842" spans="26:27" ht="38.1" customHeight="1" x14ac:dyDescent="0.25">
      <c r="Z842" s="7" t="s">
        <v>161</v>
      </c>
      <c r="AA842" s="18" t="s">
        <v>980</v>
      </c>
    </row>
    <row r="843" spans="26:27" ht="38.1" customHeight="1" x14ac:dyDescent="0.25">
      <c r="Z843" s="7" t="s">
        <v>161</v>
      </c>
      <c r="AA843" s="18" t="s">
        <v>990</v>
      </c>
    </row>
    <row r="844" spans="26:27" ht="38.1" customHeight="1" x14ac:dyDescent="0.25">
      <c r="Z844" s="7" t="s">
        <v>161</v>
      </c>
      <c r="AA844" s="18" t="s">
        <v>967</v>
      </c>
    </row>
    <row r="845" spans="26:27" ht="38.1" customHeight="1" x14ac:dyDescent="0.25">
      <c r="Z845" s="7" t="s">
        <v>161</v>
      </c>
      <c r="AA845" s="18" t="s">
        <v>997</v>
      </c>
    </row>
    <row r="846" spans="26:27" ht="38.1" customHeight="1" x14ac:dyDescent="0.25">
      <c r="Z846" s="7" t="s">
        <v>161</v>
      </c>
      <c r="AA846" s="18" t="s">
        <v>970</v>
      </c>
    </row>
    <row r="847" spans="26:27" ht="38.1" customHeight="1" x14ac:dyDescent="0.25">
      <c r="Z847" s="7" t="s">
        <v>161</v>
      </c>
      <c r="AA847" s="18" t="s">
        <v>966</v>
      </c>
    </row>
    <row r="848" spans="26:27" ht="38.1" customHeight="1" x14ac:dyDescent="0.25">
      <c r="Z848" s="7" t="s">
        <v>161</v>
      </c>
      <c r="AA848" s="18" t="s">
        <v>995</v>
      </c>
    </row>
    <row r="849" spans="26:27" ht="38.1" customHeight="1" x14ac:dyDescent="0.25">
      <c r="Z849" s="7" t="s">
        <v>161</v>
      </c>
      <c r="AA849" s="18" t="s">
        <v>999</v>
      </c>
    </row>
    <row r="850" spans="26:27" ht="38.1" customHeight="1" x14ac:dyDescent="0.25">
      <c r="Z850" s="7" t="s">
        <v>161</v>
      </c>
      <c r="AA850" s="18" t="s">
        <v>996</v>
      </c>
    </row>
    <row r="851" spans="26:27" ht="38.1" customHeight="1" x14ac:dyDescent="0.25">
      <c r="Z851" s="7" t="s">
        <v>161</v>
      </c>
      <c r="AA851" s="18" t="s">
        <v>989</v>
      </c>
    </row>
    <row r="852" spans="26:27" ht="38.1" customHeight="1" x14ac:dyDescent="0.25">
      <c r="Z852" s="7" t="s">
        <v>161</v>
      </c>
      <c r="AA852" s="18" t="s">
        <v>988</v>
      </c>
    </row>
    <row r="853" spans="26:27" ht="38.1" customHeight="1" x14ac:dyDescent="0.25">
      <c r="Z853" s="7" t="s">
        <v>161</v>
      </c>
      <c r="AA853" s="18" t="s">
        <v>982</v>
      </c>
    </row>
    <row r="854" spans="26:27" ht="38.1" customHeight="1" x14ac:dyDescent="0.25">
      <c r="Z854" s="7" t="s">
        <v>161</v>
      </c>
      <c r="AA854" s="18" t="s">
        <v>985</v>
      </c>
    </row>
    <row r="855" spans="26:27" ht="38.1" customHeight="1" x14ac:dyDescent="0.25">
      <c r="Z855" s="7" t="s">
        <v>161</v>
      </c>
      <c r="AA855" s="18" t="s">
        <v>973</v>
      </c>
    </row>
    <row r="856" spans="26:27" ht="38.1" customHeight="1" x14ac:dyDescent="0.25">
      <c r="Z856" s="7" t="s">
        <v>161</v>
      </c>
      <c r="AA856" s="18" t="s">
        <v>977</v>
      </c>
    </row>
    <row r="857" spans="26:27" ht="38.1" customHeight="1" x14ac:dyDescent="0.25">
      <c r="Z857" s="7" t="s">
        <v>161</v>
      </c>
      <c r="AA857" s="18" t="s">
        <v>992</v>
      </c>
    </row>
    <row r="858" spans="26:27" ht="38.1" customHeight="1" x14ac:dyDescent="0.25">
      <c r="Z858" s="7" t="s">
        <v>161</v>
      </c>
      <c r="AA858" s="18" t="s">
        <v>1000</v>
      </c>
    </row>
    <row r="859" spans="26:27" ht="38.1" customHeight="1" x14ac:dyDescent="0.25">
      <c r="Z859" s="7" t="s">
        <v>161</v>
      </c>
      <c r="AA859" s="18" t="s">
        <v>976</v>
      </c>
    </row>
    <row r="860" spans="26:27" ht="38.1" customHeight="1" x14ac:dyDescent="0.25">
      <c r="Z860" s="7" t="s">
        <v>161</v>
      </c>
      <c r="AA860" s="18" t="s">
        <v>969</v>
      </c>
    </row>
    <row r="861" spans="26:27" ht="38.1" customHeight="1" x14ac:dyDescent="0.25">
      <c r="Z861" s="7" t="s">
        <v>161</v>
      </c>
      <c r="AA861" s="18" t="s">
        <v>968</v>
      </c>
    </row>
    <row r="862" spans="26:27" ht="38.1" customHeight="1" x14ac:dyDescent="0.25">
      <c r="Z862" s="7" t="s">
        <v>161</v>
      </c>
      <c r="AA862" s="18" t="s">
        <v>199</v>
      </c>
    </row>
    <row r="863" spans="26:27" ht="38.1" customHeight="1" x14ac:dyDescent="0.25">
      <c r="Z863" s="7" t="s">
        <v>161</v>
      </c>
      <c r="AA863" s="18" t="s">
        <v>983</v>
      </c>
    </row>
    <row r="864" spans="26:27" ht="38.1" customHeight="1" x14ac:dyDescent="0.25">
      <c r="Z864" s="7" t="s">
        <v>161</v>
      </c>
      <c r="AA864" s="18" t="s">
        <v>998</v>
      </c>
    </row>
    <row r="865" spans="26:27" ht="38.1" customHeight="1" x14ac:dyDescent="0.25">
      <c r="Z865" s="7" t="s">
        <v>161</v>
      </c>
      <c r="AA865" s="18" t="s">
        <v>986</v>
      </c>
    </row>
    <row r="866" spans="26:27" ht="38.1" customHeight="1" x14ac:dyDescent="0.25">
      <c r="Z866" s="7" t="s">
        <v>161</v>
      </c>
      <c r="AA866" s="18" t="s">
        <v>774</v>
      </c>
    </row>
    <row r="867" spans="26:27" ht="38.1" customHeight="1" x14ac:dyDescent="0.25">
      <c r="Z867" s="7" t="s">
        <v>161</v>
      </c>
      <c r="AA867" s="18" t="s">
        <v>974</v>
      </c>
    </row>
    <row r="868" spans="26:27" ht="38.1" customHeight="1" x14ac:dyDescent="0.25">
      <c r="Z868" s="7" t="s">
        <v>161</v>
      </c>
      <c r="AA868" s="18" t="s">
        <v>979</v>
      </c>
    </row>
    <row r="869" spans="26:27" ht="38.1" customHeight="1" x14ac:dyDescent="0.25">
      <c r="Z869" s="7" t="s">
        <v>161</v>
      </c>
      <c r="AA869" s="18" t="s">
        <v>1002</v>
      </c>
    </row>
    <row r="870" spans="26:27" ht="38.1" customHeight="1" x14ac:dyDescent="0.25">
      <c r="Z870" s="7" t="s">
        <v>161</v>
      </c>
      <c r="AA870" s="18" t="s">
        <v>994</v>
      </c>
    </row>
    <row r="871" spans="26:27" ht="38.1" customHeight="1" x14ac:dyDescent="0.25">
      <c r="Z871" s="7" t="s">
        <v>161</v>
      </c>
      <c r="AA871" s="18" t="s">
        <v>987</v>
      </c>
    </row>
    <row r="872" spans="26:27" ht="38.1" customHeight="1" x14ac:dyDescent="0.25">
      <c r="Z872" s="7" t="s">
        <v>161</v>
      </c>
      <c r="AA872" s="18" t="s">
        <v>311</v>
      </c>
    </row>
    <row r="873" spans="26:27" ht="38.1" customHeight="1" x14ac:dyDescent="0.25">
      <c r="Z873" s="7" t="s">
        <v>161</v>
      </c>
      <c r="AA873" s="18" t="s">
        <v>971</v>
      </c>
    </row>
    <row r="874" spans="26:27" ht="38.1" customHeight="1" x14ac:dyDescent="0.25">
      <c r="Z874" s="7" t="s">
        <v>161</v>
      </c>
      <c r="AA874" s="18" t="s">
        <v>981</v>
      </c>
    </row>
    <row r="875" spans="26:27" ht="38.1" customHeight="1" x14ac:dyDescent="0.25">
      <c r="Z875" s="7" t="s">
        <v>162</v>
      </c>
      <c r="AA875" s="18" t="s">
        <v>924</v>
      </c>
    </row>
    <row r="876" spans="26:27" ht="38.1" customHeight="1" x14ac:dyDescent="0.25">
      <c r="Z876" s="7" t="s">
        <v>162</v>
      </c>
      <c r="AA876" s="18" t="s">
        <v>1010</v>
      </c>
    </row>
    <row r="877" spans="26:27" ht="38.1" customHeight="1" x14ac:dyDescent="0.25">
      <c r="Z877" s="7" t="s">
        <v>162</v>
      </c>
      <c r="AA877" s="18" t="s">
        <v>1006</v>
      </c>
    </row>
    <row r="878" spans="26:27" ht="38.1" customHeight="1" x14ac:dyDescent="0.25">
      <c r="Z878" s="7" t="s">
        <v>162</v>
      </c>
      <c r="AA878" s="18" t="s">
        <v>1007</v>
      </c>
    </row>
    <row r="879" spans="26:27" ht="38.1" customHeight="1" x14ac:dyDescent="0.25">
      <c r="Z879" s="7" t="s">
        <v>162</v>
      </c>
      <c r="AA879" s="18" t="s">
        <v>1004</v>
      </c>
    </row>
    <row r="880" spans="26:27" ht="38.1" customHeight="1" x14ac:dyDescent="0.25">
      <c r="Z880" s="7" t="s">
        <v>162</v>
      </c>
      <c r="AA880" s="18" t="s">
        <v>1008</v>
      </c>
    </row>
    <row r="881" spans="26:27" ht="38.1" customHeight="1" x14ac:dyDescent="0.25">
      <c r="Z881" s="7" t="s">
        <v>162</v>
      </c>
      <c r="AA881" s="18" t="s">
        <v>1009</v>
      </c>
    </row>
    <row r="882" spans="26:27" ht="38.1" customHeight="1" x14ac:dyDescent="0.25">
      <c r="Z882" s="7" t="s">
        <v>162</v>
      </c>
      <c r="AA882" s="18" t="s">
        <v>295</v>
      </c>
    </row>
    <row r="883" spans="26:27" ht="38.1" customHeight="1" x14ac:dyDescent="0.25">
      <c r="Z883" s="7" t="s">
        <v>162</v>
      </c>
      <c r="AA883" s="18" t="s">
        <v>1012</v>
      </c>
    </row>
    <row r="884" spans="26:27" ht="38.1" customHeight="1" x14ac:dyDescent="0.25">
      <c r="Z884" s="7" t="s">
        <v>162</v>
      </c>
      <c r="AA884" s="18" t="s">
        <v>974</v>
      </c>
    </row>
    <row r="885" spans="26:27" ht="38.1" customHeight="1" x14ac:dyDescent="0.25">
      <c r="Z885" s="7" t="s">
        <v>162</v>
      </c>
      <c r="AA885" s="18" t="s">
        <v>1011</v>
      </c>
    </row>
    <row r="886" spans="26:27" ht="38.1" customHeight="1" x14ac:dyDescent="0.25">
      <c r="Z886" s="7" t="s">
        <v>162</v>
      </c>
      <c r="AA886" s="18" t="s">
        <v>1005</v>
      </c>
    </row>
    <row r="887" spans="26:27" ht="38.1" customHeight="1" x14ac:dyDescent="0.25">
      <c r="Z887" s="7" t="s">
        <v>162</v>
      </c>
      <c r="AA887" s="18" t="s">
        <v>1003</v>
      </c>
    </row>
    <row r="888" spans="26:27" ht="38.1" customHeight="1" x14ac:dyDescent="0.25">
      <c r="Z888" s="7" t="s">
        <v>163</v>
      </c>
      <c r="AA888" s="18" t="s">
        <v>229</v>
      </c>
    </row>
    <row r="889" spans="26:27" ht="38.1" customHeight="1" x14ac:dyDescent="0.25">
      <c r="Z889" s="7" t="s">
        <v>163</v>
      </c>
      <c r="AA889" s="18" t="s">
        <v>673</v>
      </c>
    </row>
    <row r="890" spans="26:27" ht="38.1" customHeight="1" x14ac:dyDescent="0.25">
      <c r="Z890" s="7" t="s">
        <v>163</v>
      </c>
      <c r="AA890" s="18" t="s">
        <v>1014</v>
      </c>
    </row>
    <row r="891" spans="26:27" ht="38.1" customHeight="1" x14ac:dyDescent="0.25">
      <c r="Z891" s="7" t="s">
        <v>163</v>
      </c>
      <c r="AA891" s="18" t="s">
        <v>1015</v>
      </c>
    </row>
    <row r="892" spans="26:27" ht="38.1" customHeight="1" x14ac:dyDescent="0.25">
      <c r="Z892" s="7" t="s">
        <v>163</v>
      </c>
      <c r="AA892" s="18" t="s">
        <v>152</v>
      </c>
    </row>
    <row r="893" spans="26:27" ht="38.1" customHeight="1" x14ac:dyDescent="0.25">
      <c r="Z893" s="7" t="s">
        <v>163</v>
      </c>
      <c r="AA893" s="18" t="s">
        <v>1016</v>
      </c>
    </row>
    <row r="894" spans="26:27" ht="38.1" customHeight="1" x14ac:dyDescent="0.25">
      <c r="Z894" s="7" t="s">
        <v>163</v>
      </c>
      <c r="AA894" s="18" t="s">
        <v>1013</v>
      </c>
    </row>
    <row r="895" spans="26:27" ht="38.1" customHeight="1" x14ac:dyDescent="0.25">
      <c r="Z895" s="7" t="s">
        <v>163</v>
      </c>
      <c r="AA895" s="18" t="s">
        <v>1017</v>
      </c>
    </row>
    <row r="896" spans="26:27" ht="38.1" customHeight="1" x14ac:dyDescent="0.25">
      <c r="Z896" s="7" t="s">
        <v>163</v>
      </c>
      <c r="AA896" s="18" t="s">
        <v>1018</v>
      </c>
    </row>
    <row r="897" spans="26:27" ht="38.1" customHeight="1" x14ac:dyDescent="0.25">
      <c r="Z897" s="7" t="s">
        <v>163</v>
      </c>
      <c r="AA897" s="18" t="s">
        <v>1019</v>
      </c>
    </row>
    <row r="898" spans="26:27" ht="38.1" customHeight="1" x14ac:dyDescent="0.25">
      <c r="Z898" s="7" t="s">
        <v>163</v>
      </c>
      <c r="AA898" s="18" t="s">
        <v>1020</v>
      </c>
    </row>
    <row r="899" spans="26:27" ht="38.1" customHeight="1" x14ac:dyDescent="0.25">
      <c r="Z899" s="7" t="s">
        <v>163</v>
      </c>
      <c r="AA899" s="18" t="s">
        <v>1021</v>
      </c>
    </row>
    <row r="900" spans="26:27" ht="38.1" customHeight="1" x14ac:dyDescent="0.25">
      <c r="Z900" s="7" t="s">
        <v>164</v>
      </c>
      <c r="AA900" s="18" t="s">
        <v>1025</v>
      </c>
    </row>
    <row r="901" spans="26:27" ht="38.1" customHeight="1" x14ac:dyDescent="0.25">
      <c r="Z901" s="7" t="s">
        <v>164</v>
      </c>
      <c r="AA901" s="18" t="s">
        <v>579</v>
      </c>
    </row>
    <row r="902" spans="26:27" ht="38.1" customHeight="1" x14ac:dyDescent="0.25">
      <c r="Z902" s="7" t="s">
        <v>164</v>
      </c>
      <c r="AA902" s="18" t="s">
        <v>1022</v>
      </c>
    </row>
    <row r="903" spans="26:27" ht="38.1" customHeight="1" x14ac:dyDescent="0.25">
      <c r="Z903" s="7" t="s">
        <v>164</v>
      </c>
      <c r="AA903" s="18" t="s">
        <v>1026</v>
      </c>
    </row>
    <row r="904" spans="26:27" ht="38.1" customHeight="1" x14ac:dyDescent="0.25">
      <c r="Z904" s="7" t="s">
        <v>164</v>
      </c>
      <c r="AA904" s="18" t="s">
        <v>1027</v>
      </c>
    </row>
    <row r="905" spans="26:27" ht="38.1" customHeight="1" x14ac:dyDescent="0.25">
      <c r="Z905" s="7" t="s">
        <v>164</v>
      </c>
      <c r="AA905" s="18" t="s">
        <v>1028</v>
      </c>
    </row>
    <row r="906" spans="26:27" ht="38.1" customHeight="1" x14ac:dyDescent="0.25">
      <c r="Z906" s="7" t="s">
        <v>164</v>
      </c>
      <c r="AA906" s="18" t="s">
        <v>1029</v>
      </c>
    </row>
    <row r="907" spans="26:27" ht="38.1" customHeight="1" x14ac:dyDescent="0.25">
      <c r="Z907" s="7" t="s">
        <v>164</v>
      </c>
      <c r="AA907" s="18" t="s">
        <v>1030</v>
      </c>
    </row>
    <row r="908" spans="26:27" ht="38.1" customHeight="1" x14ac:dyDescent="0.25">
      <c r="Z908" s="7" t="s">
        <v>164</v>
      </c>
      <c r="AA908" s="18" t="s">
        <v>1031</v>
      </c>
    </row>
    <row r="909" spans="26:27" ht="38.1" customHeight="1" x14ac:dyDescent="0.25">
      <c r="Z909" s="7" t="s">
        <v>164</v>
      </c>
      <c r="AA909" s="18" t="s">
        <v>1024</v>
      </c>
    </row>
    <row r="910" spans="26:27" ht="38.1" customHeight="1" x14ac:dyDescent="0.25">
      <c r="Z910" s="7" t="s">
        <v>164</v>
      </c>
      <c r="AA910" s="18" t="s">
        <v>1032</v>
      </c>
    </row>
    <row r="911" spans="26:27" ht="38.1" customHeight="1" x14ac:dyDescent="0.25">
      <c r="Z911" s="7" t="s">
        <v>164</v>
      </c>
      <c r="AA911" s="18" t="s">
        <v>1033</v>
      </c>
    </row>
    <row r="912" spans="26:27" ht="38.1" customHeight="1" x14ac:dyDescent="0.25">
      <c r="Z912" s="7" t="s">
        <v>164</v>
      </c>
      <c r="AA912" s="18" t="s">
        <v>1023</v>
      </c>
    </row>
    <row r="913" spans="26:27" ht="38.1" customHeight="1" x14ac:dyDescent="0.25">
      <c r="Z913" s="7" t="s">
        <v>164</v>
      </c>
      <c r="AA913" s="18" t="s">
        <v>1034</v>
      </c>
    </row>
    <row r="914" spans="26:27" ht="38.1" customHeight="1" x14ac:dyDescent="0.25">
      <c r="Z914" s="7" t="s">
        <v>166</v>
      </c>
      <c r="AA914" s="18" t="s">
        <v>1048</v>
      </c>
    </row>
    <row r="915" spans="26:27" ht="38.1" customHeight="1" x14ac:dyDescent="0.25">
      <c r="Z915" s="7" t="s">
        <v>166</v>
      </c>
      <c r="AA915" s="18" t="s">
        <v>551</v>
      </c>
    </row>
    <row r="916" spans="26:27" ht="38.1" customHeight="1" x14ac:dyDescent="0.25">
      <c r="Z916" s="7" t="s">
        <v>166</v>
      </c>
      <c r="AA916" s="18" t="s">
        <v>1049</v>
      </c>
    </row>
    <row r="917" spans="26:27" ht="38.1" customHeight="1" x14ac:dyDescent="0.25">
      <c r="Z917" s="7" t="s">
        <v>166</v>
      </c>
      <c r="AA917" s="18" t="s">
        <v>230</v>
      </c>
    </row>
    <row r="918" spans="26:27" ht="38.1" customHeight="1" x14ac:dyDescent="0.25">
      <c r="Z918" s="7" t="s">
        <v>166</v>
      </c>
      <c r="AA918" s="18" t="s">
        <v>1050</v>
      </c>
    </row>
    <row r="919" spans="26:27" ht="38.1" customHeight="1" x14ac:dyDescent="0.25">
      <c r="Z919" s="7" t="s">
        <v>166</v>
      </c>
      <c r="AA919" s="18" t="s">
        <v>1051</v>
      </c>
    </row>
    <row r="920" spans="26:27" ht="38.1" customHeight="1" x14ac:dyDescent="0.25">
      <c r="Z920" s="7" t="s">
        <v>166</v>
      </c>
      <c r="AA920" s="18" t="s">
        <v>233</v>
      </c>
    </row>
    <row r="921" spans="26:27" ht="38.1" customHeight="1" x14ac:dyDescent="0.25">
      <c r="Z921" s="7" t="s">
        <v>166</v>
      </c>
      <c r="AA921" s="18" t="s">
        <v>144</v>
      </c>
    </row>
    <row r="922" spans="26:27" ht="38.1" customHeight="1" x14ac:dyDescent="0.25">
      <c r="Z922" s="7" t="s">
        <v>166</v>
      </c>
      <c r="AA922" s="18" t="s">
        <v>1047</v>
      </c>
    </row>
    <row r="923" spans="26:27" ht="38.1" customHeight="1" x14ac:dyDescent="0.25">
      <c r="Z923" s="7" t="s">
        <v>166</v>
      </c>
      <c r="AA923" s="18" t="s">
        <v>716</v>
      </c>
    </row>
    <row r="924" spans="26:27" ht="38.1" customHeight="1" x14ac:dyDescent="0.25">
      <c r="Z924" s="7" t="s">
        <v>166</v>
      </c>
      <c r="AA924" s="18" t="s">
        <v>1052</v>
      </c>
    </row>
    <row r="925" spans="26:27" ht="38.1" customHeight="1" x14ac:dyDescent="0.25">
      <c r="Z925" s="7" t="s">
        <v>166</v>
      </c>
      <c r="AA925" s="18" t="s">
        <v>1037</v>
      </c>
    </row>
    <row r="926" spans="26:27" ht="38.1" customHeight="1" x14ac:dyDescent="0.25">
      <c r="Z926" s="7" t="s">
        <v>166</v>
      </c>
      <c r="AA926" s="18" t="s">
        <v>1053</v>
      </c>
    </row>
    <row r="927" spans="26:27" ht="38.1" customHeight="1" x14ac:dyDescent="0.25">
      <c r="Z927" s="7" t="s">
        <v>166</v>
      </c>
      <c r="AA927" s="18" t="s">
        <v>1054</v>
      </c>
    </row>
    <row r="928" spans="26:27" ht="38.1" customHeight="1" x14ac:dyDescent="0.25">
      <c r="Z928" s="7" t="s">
        <v>166</v>
      </c>
      <c r="AA928" s="18" t="s">
        <v>1055</v>
      </c>
    </row>
    <row r="929" spans="26:27" ht="38.1" customHeight="1" x14ac:dyDescent="0.25">
      <c r="Z929" s="7" t="s">
        <v>166</v>
      </c>
      <c r="AA929" s="18" t="s">
        <v>1056</v>
      </c>
    </row>
    <row r="930" spans="26:27" ht="38.1" customHeight="1" x14ac:dyDescent="0.25">
      <c r="Z930" s="7" t="s">
        <v>166</v>
      </c>
      <c r="AA930" s="18" t="s">
        <v>1057</v>
      </c>
    </row>
    <row r="931" spans="26:27" ht="38.1" customHeight="1" x14ac:dyDescent="0.25">
      <c r="Z931" s="7" t="s">
        <v>166</v>
      </c>
      <c r="AA931" s="18" t="s">
        <v>676</v>
      </c>
    </row>
    <row r="932" spans="26:27" ht="38.1" customHeight="1" x14ac:dyDescent="0.25">
      <c r="Z932" s="7" t="s">
        <v>166</v>
      </c>
      <c r="AA932" s="18" t="s">
        <v>1058</v>
      </c>
    </row>
    <row r="933" spans="26:27" ht="38.1" customHeight="1" x14ac:dyDescent="0.25">
      <c r="Z933" s="7" t="s">
        <v>166</v>
      </c>
      <c r="AA933" s="18" t="s">
        <v>1059</v>
      </c>
    </row>
    <row r="934" spans="26:27" ht="38.1" customHeight="1" x14ac:dyDescent="0.25">
      <c r="Z934" s="7" t="s">
        <v>166</v>
      </c>
      <c r="AA934" s="18" t="s">
        <v>249</v>
      </c>
    </row>
    <row r="935" spans="26:27" ht="38.1" customHeight="1" x14ac:dyDescent="0.25">
      <c r="Z935" s="7" t="s">
        <v>166</v>
      </c>
      <c r="AA935" s="18" t="s">
        <v>1060</v>
      </c>
    </row>
    <row r="936" spans="26:27" ht="38.1" customHeight="1" x14ac:dyDescent="0.25">
      <c r="Z936" s="7" t="s">
        <v>166</v>
      </c>
      <c r="AA936" s="18" t="s">
        <v>1061</v>
      </c>
    </row>
    <row r="937" spans="26:27" ht="38.1" customHeight="1" x14ac:dyDescent="0.25">
      <c r="Z937" s="7" t="s">
        <v>166</v>
      </c>
      <c r="AA937" s="18" t="s">
        <v>1062</v>
      </c>
    </row>
    <row r="938" spans="26:27" ht="38.1" customHeight="1" x14ac:dyDescent="0.25">
      <c r="Z938" s="7" t="s">
        <v>166</v>
      </c>
      <c r="AA938" s="18" t="s">
        <v>1063</v>
      </c>
    </row>
    <row r="939" spans="26:27" ht="38.1" customHeight="1" x14ac:dyDescent="0.25">
      <c r="Z939" s="7" t="s">
        <v>166</v>
      </c>
      <c r="AA939" s="18" t="s">
        <v>1041</v>
      </c>
    </row>
    <row r="940" spans="26:27" ht="38.1" customHeight="1" x14ac:dyDescent="0.25">
      <c r="Z940" s="7" t="s">
        <v>166</v>
      </c>
      <c r="AA940" s="18" t="s">
        <v>1064</v>
      </c>
    </row>
    <row r="941" spans="26:27" ht="38.1" customHeight="1" x14ac:dyDescent="0.25">
      <c r="Z941" s="7" t="s">
        <v>166</v>
      </c>
      <c r="AA941" s="18" t="s">
        <v>360</v>
      </c>
    </row>
    <row r="942" spans="26:27" ht="38.1" customHeight="1" x14ac:dyDescent="0.25">
      <c r="Z942" s="7" t="s">
        <v>166</v>
      </c>
      <c r="AA942" s="18" t="s">
        <v>1065</v>
      </c>
    </row>
    <row r="943" spans="26:27" ht="38.1" customHeight="1" x14ac:dyDescent="0.25">
      <c r="Z943" s="7" t="s">
        <v>166</v>
      </c>
      <c r="AA943" s="18" t="s">
        <v>1066</v>
      </c>
    </row>
    <row r="944" spans="26:27" ht="38.1" customHeight="1" x14ac:dyDescent="0.25">
      <c r="Z944" s="7" t="s">
        <v>166</v>
      </c>
      <c r="AA944" s="18" t="s">
        <v>1067</v>
      </c>
    </row>
    <row r="945" spans="26:27" ht="38.1" customHeight="1" x14ac:dyDescent="0.25">
      <c r="Z945" s="7" t="s">
        <v>166</v>
      </c>
      <c r="AA945" s="18" t="s">
        <v>1068</v>
      </c>
    </row>
    <row r="946" spans="26:27" ht="38.1" customHeight="1" x14ac:dyDescent="0.25">
      <c r="Z946" s="7" t="s">
        <v>166</v>
      </c>
      <c r="AA946" s="18" t="s">
        <v>1069</v>
      </c>
    </row>
    <row r="947" spans="26:27" ht="38.1" customHeight="1" x14ac:dyDescent="0.25">
      <c r="Z947" s="7" t="s">
        <v>166</v>
      </c>
      <c r="AA947" s="18" t="s">
        <v>1070</v>
      </c>
    </row>
    <row r="948" spans="26:27" ht="38.1" customHeight="1" x14ac:dyDescent="0.25">
      <c r="Z948" s="7" t="s">
        <v>166</v>
      </c>
      <c r="AA948" s="18" t="s">
        <v>1071</v>
      </c>
    </row>
    <row r="949" spans="26:27" ht="38.1" customHeight="1" x14ac:dyDescent="0.25">
      <c r="Z949" s="7" t="s">
        <v>166</v>
      </c>
      <c r="AA949" s="18" t="s">
        <v>1072</v>
      </c>
    </row>
    <row r="950" spans="26:27" ht="38.1" customHeight="1" x14ac:dyDescent="0.25">
      <c r="Z950" s="7" t="s">
        <v>166</v>
      </c>
      <c r="AA950" s="18" t="s">
        <v>1073</v>
      </c>
    </row>
    <row r="951" spans="26:27" ht="38.1" customHeight="1" x14ac:dyDescent="0.25">
      <c r="Z951" s="7" t="s">
        <v>166</v>
      </c>
      <c r="AA951" s="18" t="s">
        <v>262</v>
      </c>
    </row>
    <row r="952" spans="26:27" ht="38.1" customHeight="1" x14ac:dyDescent="0.25">
      <c r="Z952" s="7" t="s">
        <v>166</v>
      </c>
      <c r="AA952" s="18" t="s">
        <v>1074</v>
      </c>
    </row>
    <row r="953" spans="26:27" ht="38.1" customHeight="1" x14ac:dyDescent="0.25">
      <c r="Z953" s="7" t="s">
        <v>166</v>
      </c>
      <c r="AA953" s="18" t="s">
        <v>1075</v>
      </c>
    </row>
    <row r="954" spans="26:27" ht="38.1" customHeight="1" x14ac:dyDescent="0.25">
      <c r="Z954" s="7" t="s">
        <v>166</v>
      </c>
      <c r="AA954" s="18" t="s">
        <v>1076</v>
      </c>
    </row>
    <row r="955" spans="26:27" ht="38.1" customHeight="1" x14ac:dyDescent="0.25">
      <c r="Z955" s="7" t="s">
        <v>166</v>
      </c>
      <c r="AA955" s="18" t="s">
        <v>1038</v>
      </c>
    </row>
    <row r="956" spans="26:27" ht="38.1" customHeight="1" x14ac:dyDescent="0.25">
      <c r="Z956" s="7" t="s">
        <v>166</v>
      </c>
      <c r="AA956" s="18" t="s">
        <v>1077</v>
      </c>
    </row>
    <row r="957" spans="26:27" ht="38.1" customHeight="1" x14ac:dyDescent="0.25">
      <c r="Z957" s="7" t="s">
        <v>166</v>
      </c>
      <c r="AA957" s="18" t="s">
        <v>1078</v>
      </c>
    </row>
    <row r="958" spans="26:27" ht="38.1" customHeight="1" x14ac:dyDescent="0.25">
      <c r="Z958" s="7" t="s">
        <v>166</v>
      </c>
      <c r="AA958" s="18" t="s">
        <v>1079</v>
      </c>
    </row>
    <row r="959" spans="26:27" ht="38.1" customHeight="1" x14ac:dyDescent="0.25">
      <c r="Z959" s="7" t="s">
        <v>166</v>
      </c>
      <c r="AA959" s="18" t="s">
        <v>630</v>
      </c>
    </row>
    <row r="960" spans="26:27" ht="38.1" customHeight="1" x14ac:dyDescent="0.25">
      <c r="Z960" s="7" t="s">
        <v>166</v>
      </c>
      <c r="AA960" s="18" t="s">
        <v>1080</v>
      </c>
    </row>
    <row r="961" spans="26:27" ht="38.1" customHeight="1" x14ac:dyDescent="0.25">
      <c r="Z961" s="7" t="s">
        <v>166</v>
      </c>
      <c r="AA961" s="18" t="s">
        <v>1081</v>
      </c>
    </row>
    <row r="962" spans="26:27" ht="38.1" customHeight="1" x14ac:dyDescent="0.25">
      <c r="Z962" s="7" t="s">
        <v>166</v>
      </c>
      <c r="AA962" s="18" t="s">
        <v>1082</v>
      </c>
    </row>
    <row r="963" spans="26:27" ht="38.1" customHeight="1" x14ac:dyDescent="0.25">
      <c r="Z963" s="7" t="s">
        <v>166</v>
      </c>
      <c r="AA963" s="18" t="s">
        <v>1083</v>
      </c>
    </row>
    <row r="964" spans="26:27" ht="38.1" customHeight="1" x14ac:dyDescent="0.25">
      <c r="Z964" s="7" t="s">
        <v>166</v>
      </c>
      <c r="AA964" s="18" t="s">
        <v>1084</v>
      </c>
    </row>
    <row r="965" spans="26:27" ht="38.1" customHeight="1" x14ac:dyDescent="0.25">
      <c r="Z965" s="7" t="s">
        <v>166</v>
      </c>
      <c r="AA965" s="18" t="s">
        <v>1085</v>
      </c>
    </row>
    <row r="966" spans="26:27" ht="38.1" customHeight="1" x14ac:dyDescent="0.25">
      <c r="Z966" s="7" t="s">
        <v>166</v>
      </c>
      <c r="AA966" s="18" t="s">
        <v>1086</v>
      </c>
    </row>
    <row r="967" spans="26:27" ht="38.1" customHeight="1" x14ac:dyDescent="0.25">
      <c r="Z967" s="7" t="s">
        <v>166</v>
      </c>
      <c r="AA967" s="18" t="s">
        <v>1087</v>
      </c>
    </row>
    <row r="968" spans="26:27" ht="38.1" customHeight="1" x14ac:dyDescent="0.25">
      <c r="Z968" s="7" t="s">
        <v>166</v>
      </c>
      <c r="AA968" s="18" t="s">
        <v>1088</v>
      </c>
    </row>
    <row r="969" spans="26:27" ht="38.1" customHeight="1" x14ac:dyDescent="0.25">
      <c r="Z969" s="7" t="s">
        <v>166</v>
      </c>
      <c r="AA969" s="18" t="s">
        <v>1089</v>
      </c>
    </row>
    <row r="970" spans="26:27" ht="38.1" customHeight="1" x14ac:dyDescent="0.25">
      <c r="Z970" s="7" t="s">
        <v>166</v>
      </c>
      <c r="AA970" s="18" t="s">
        <v>1090</v>
      </c>
    </row>
    <row r="971" spans="26:27" ht="38.1" customHeight="1" x14ac:dyDescent="0.25">
      <c r="Z971" s="7" t="s">
        <v>166</v>
      </c>
      <c r="AA971" s="18" t="s">
        <v>1091</v>
      </c>
    </row>
    <row r="972" spans="26:27" ht="38.1" customHeight="1" x14ac:dyDescent="0.25">
      <c r="Z972" s="7" t="s">
        <v>166</v>
      </c>
      <c r="AA972" s="18" t="s">
        <v>1046</v>
      </c>
    </row>
    <row r="973" spans="26:27" ht="38.1" customHeight="1" x14ac:dyDescent="0.25">
      <c r="Z973" s="7" t="s">
        <v>166</v>
      </c>
      <c r="AA973" s="18" t="s">
        <v>1092</v>
      </c>
    </row>
    <row r="974" spans="26:27" ht="38.1" customHeight="1" x14ac:dyDescent="0.25">
      <c r="Z974" s="7" t="s">
        <v>166</v>
      </c>
      <c r="AA974" s="18" t="s">
        <v>1093</v>
      </c>
    </row>
    <row r="975" spans="26:27" ht="38.1" customHeight="1" x14ac:dyDescent="0.25">
      <c r="Z975" s="7" t="s">
        <v>166</v>
      </c>
      <c r="AA975" s="18" t="s">
        <v>1094</v>
      </c>
    </row>
    <row r="976" spans="26:27" ht="38.1" customHeight="1" x14ac:dyDescent="0.25">
      <c r="Z976" s="7" t="s">
        <v>166</v>
      </c>
      <c r="AA976" s="18" t="s">
        <v>1095</v>
      </c>
    </row>
    <row r="977" spans="26:27" ht="38.1" customHeight="1" x14ac:dyDescent="0.25">
      <c r="Z977" s="7" t="s">
        <v>166</v>
      </c>
      <c r="AA977" s="18" t="s">
        <v>1035</v>
      </c>
    </row>
    <row r="978" spans="26:27" ht="38.1" customHeight="1" x14ac:dyDescent="0.25">
      <c r="Z978" s="7" t="s">
        <v>166</v>
      </c>
      <c r="AA978" s="18" t="s">
        <v>1036</v>
      </c>
    </row>
    <row r="979" spans="26:27" ht="38.1" customHeight="1" x14ac:dyDescent="0.25">
      <c r="Z979" s="7" t="s">
        <v>166</v>
      </c>
      <c r="AA979" s="18" t="s">
        <v>291</v>
      </c>
    </row>
    <row r="980" spans="26:27" ht="38.1" customHeight="1" x14ac:dyDescent="0.25">
      <c r="Z980" s="7" t="s">
        <v>166</v>
      </c>
      <c r="AA980" s="18" t="s">
        <v>1042</v>
      </c>
    </row>
    <row r="981" spans="26:27" ht="38.1" customHeight="1" x14ac:dyDescent="0.25">
      <c r="Z981" s="7" t="s">
        <v>166</v>
      </c>
      <c r="AA981" s="18" t="s">
        <v>331</v>
      </c>
    </row>
    <row r="982" spans="26:27" ht="38.1" customHeight="1" x14ac:dyDescent="0.25">
      <c r="Z982" s="7" t="s">
        <v>166</v>
      </c>
      <c r="AA982" s="18" t="s">
        <v>1039</v>
      </c>
    </row>
    <row r="983" spans="26:27" ht="38.1" customHeight="1" x14ac:dyDescent="0.25">
      <c r="Z983" s="7" t="s">
        <v>166</v>
      </c>
      <c r="AA983" s="18" t="s">
        <v>1096</v>
      </c>
    </row>
    <row r="984" spans="26:27" ht="38.1" customHeight="1" x14ac:dyDescent="0.25">
      <c r="Z984" s="7" t="s">
        <v>166</v>
      </c>
      <c r="AA984" s="18" t="s">
        <v>1097</v>
      </c>
    </row>
    <row r="985" spans="26:27" ht="38.1" customHeight="1" x14ac:dyDescent="0.25">
      <c r="Z985" s="7" t="s">
        <v>166</v>
      </c>
      <c r="AA985" s="18" t="s">
        <v>1044</v>
      </c>
    </row>
    <row r="986" spans="26:27" ht="38.1" customHeight="1" x14ac:dyDescent="0.25">
      <c r="Z986" s="7" t="s">
        <v>166</v>
      </c>
      <c r="AA986" s="18" t="s">
        <v>1012</v>
      </c>
    </row>
    <row r="987" spans="26:27" ht="38.1" customHeight="1" x14ac:dyDescent="0.25">
      <c r="Z987" s="7" t="s">
        <v>166</v>
      </c>
      <c r="AA987" s="18" t="s">
        <v>1045</v>
      </c>
    </row>
    <row r="988" spans="26:27" ht="38.1" customHeight="1" x14ac:dyDescent="0.25">
      <c r="Z988" s="7" t="s">
        <v>166</v>
      </c>
      <c r="AA988" s="18" t="s">
        <v>302</v>
      </c>
    </row>
    <row r="989" spans="26:27" ht="38.1" customHeight="1" x14ac:dyDescent="0.25">
      <c r="Z989" s="7" t="s">
        <v>166</v>
      </c>
      <c r="AA989" s="18" t="s">
        <v>1043</v>
      </c>
    </row>
    <row r="990" spans="26:27" ht="38.1" customHeight="1" x14ac:dyDescent="0.25">
      <c r="Z990" s="7" t="s">
        <v>166</v>
      </c>
      <c r="AA990" s="18" t="s">
        <v>1098</v>
      </c>
    </row>
    <row r="991" spans="26:27" ht="38.1" customHeight="1" x14ac:dyDescent="0.25">
      <c r="Z991" s="7" t="s">
        <v>166</v>
      </c>
      <c r="AA991" s="18" t="s">
        <v>1099</v>
      </c>
    </row>
    <row r="992" spans="26:27" ht="38.1" customHeight="1" x14ac:dyDescent="0.25">
      <c r="Z992" s="7" t="s">
        <v>166</v>
      </c>
      <c r="AA992" s="18" t="s">
        <v>1100</v>
      </c>
    </row>
    <row r="993" spans="26:27" ht="38.1" customHeight="1" x14ac:dyDescent="0.25">
      <c r="Z993" s="7" t="s">
        <v>166</v>
      </c>
      <c r="AA993" s="18" t="s">
        <v>167</v>
      </c>
    </row>
    <row r="994" spans="26:27" ht="38.1" customHeight="1" x14ac:dyDescent="0.25">
      <c r="Z994" s="7" t="s">
        <v>166</v>
      </c>
      <c r="AA994" s="18" t="s">
        <v>1101</v>
      </c>
    </row>
    <row r="995" spans="26:27" ht="38.1" customHeight="1" x14ac:dyDescent="0.25">
      <c r="Z995" s="7" t="s">
        <v>166</v>
      </c>
      <c r="AA995" s="18" t="s">
        <v>1102</v>
      </c>
    </row>
    <row r="996" spans="26:27" ht="38.1" customHeight="1" x14ac:dyDescent="0.25">
      <c r="Z996" s="7" t="s">
        <v>166</v>
      </c>
      <c r="AA996" s="18" t="s">
        <v>1040</v>
      </c>
    </row>
    <row r="997" spans="26:27" ht="38.1" customHeight="1" x14ac:dyDescent="0.25">
      <c r="Z997" s="7" t="s">
        <v>166</v>
      </c>
      <c r="AA997" s="18" t="s">
        <v>1103</v>
      </c>
    </row>
    <row r="998" spans="26:27" ht="38.1" customHeight="1" x14ac:dyDescent="0.25">
      <c r="Z998" s="7" t="s">
        <v>166</v>
      </c>
      <c r="AA998" s="18" t="s">
        <v>1104</v>
      </c>
    </row>
    <row r="999" spans="26:27" ht="38.1" customHeight="1" x14ac:dyDescent="0.25">
      <c r="Z999" s="7" t="s">
        <v>166</v>
      </c>
      <c r="AA999" s="18" t="s">
        <v>400</v>
      </c>
    </row>
    <row r="1000" spans="26:27" ht="38.1" customHeight="1" x14ac:dyDescent="0.25">
      <c r="Z1000" s="7" t="s">
        <v>166</v>
      </c>
      <c r="AA1000" s="18" t="s">
        <v>1105</v>
      </c>
    </row>
    <row r="1001" spans="26:27" ht="38.1" customHeight="1" x14ac:dyDescent="0.25">
      <c r="Z1001" s="7" t="s">
        <v>167</v>
      </c>
      <c r="AA1001" s="18" t="s">
        <v>673</v>
      </c>
    </row>
    <row r="1002" spans="26:27" ht="38.1" customHeight="1" x14ac:dyDescent="0.25">
      <c r="Z1002" s="7" t="s">
        <v>167</v>
      </c>
      <c r="AA1002" s="18" t="s">
        <v>1112</v>
      </c>
    </row>
    <row r="1003" spans="26:27" ht="38.1" customHeight="1" x14ac:dyDescent="0.25">
      <c r="Z1003" s="7" t="s">
        <v>167</v>
      </c>
      <c r="AA1003" s="18" t="s">
        <v>1115</v>
      </c>
    </row>
    <row r="1004" spans="26:27" ht="38.1" customHeight="1" x14ac:dyDescent="0.25">
      <c r="Z1004" s="7" t="s">
        <v>167</v>
      </c>
      <c r="AA1004" s="18" t="s">
        <v>1113</v>
      </c>
    </row>
    <row r="1005" spans="26:27" ht="38.1" customHeight="1" x14ac:dyDescent="0.25">
      <c r="Z1005" s="7" t="s">
        <v>167</v>
      </c>
      <c r="AA1005" s="18" t="s">
        <v>1106</v>
      </c>
    </row>
    <row r="1006" spans="26:27" ht="38.1" customHeight="1" x14ac:dyDescent="0.25">
      <c r="Z1006" s="7" t="s">
        <v>167</v>
      </c>
      <c r="AA1006" s="18" t="s">
        <v>1114</v>
      </c>
    </row>
    <row r="1007" spans="26:27" ht="38.1" customHeight="1" x14ac:dyDescent="0.25">
      <c r="Z1007" s="7" t="s">
        <v>167</v>
      </c>
      <c r="AA1007" s="18" t="s">
        <v>1116</v>
      </c>
    </row>
    <row r="1008" spans="26:27" ht="38.1" customHeight="1" x14ac:dyDescent="0.25">
      <c r="Z1008" s="7" t="s">
        <v>167</v>
      </c>
      <c r="AA1008" s="18" t="s">
        <v>1117</v>
      </c>
    </row>
    <row r="1009" spans="26:27" ht="38.1" customHeight="1" x14ac:dyDescent="0.25">
      <c r="Z1009" s="7" t="s">
        <v>167</v>
      </c>
      <c r="AA1009" s="18" t="s">
        <v>1118</v>
      </c>
    </row>
    <row r="1010" spans="26:27" ht="38.1" customHeight="1" x14ac:dyDescent="0.25">
      <c r="Z1010" s="7" t="s">
        <v>167</v>
      </c>
      <c r="AA1010" s="18" t="s">
        <v>273</v>
      </c>
    </row>
    <row r="1011" spans="26:27" ht="38.1" customHeight="1" x14ac:dyDescent="0.25">
      <c r="Z1011" s="7" t="s">
        <v>167</v>
      </c>
      <c r="AA1011" s="18" t="s">
        <v>1119</v>
      </c>
    </row>
    <row r="1012" spans="26:27" ht="38.1" customHeight="1" x14ac:dyDescent="0.25">
      <c r="Z1012" s="7" t="s">
        <v>167</v>
      </c>
      <c r="AA1012" s="18" t="s">
        <v>1120</v>
      </c>
    </row>
    <row r="1013" spans="26:27" ht="38.1" customHeight="1" x14ac:dyDescent="0.25">
      <c r="Z1013" s="7" t="s">
        <v>167</v>
      </c>
      <c r="AA1013" s="18" t="s">
        <v>1121</v>
      </c>
    </row>
    <row r="1014" spans="26:27" ht="38.1" customHeight="1" x14ac:dyDescent="0.25">
      <c r="Z1014" s="7" t="s">
        <v>167</v>
      </c>
      <c r="AA1014" s="18" t="s">
        <v>1122</v>
      </c>
    </row>
    <row r="1015" spans="26:27" ht="38.1" customHeight="1" x14ac:dyDescent="0.25">
      <c r="Z1015" s="7" t="s">
        <v>167</v>
      </c>
      <c r="AA1015" s="18" t="s">
        <v>1123</v>
      </c>
    </row>
    <row r="1016" spans="26:27" ht="38.1" customHeight="1" x14ac:dyDescent="0.25">
      <c r="Z1016" s="7" t="s">
        <v>167</v>
      </c>
      <c r="AA1016" s="18" t="s">
        <v>1107</v>
      </c>
    </row>
    <row r="1017" spans="26:27" ht="38.1" customHeight="1" x14ac:dyDescent="0.25">
      <c r="Z1017" s="7" t="s">
        <v>167</v>
      </c>
      <c r="AA1017" s="18" t="s">
        <v>1124</v>
      </c>
    </row>
    <row r="1018" spans="26:27" ht="38.1" customHeight="1" x14ac:dyDescent="0.25">
      <c r="Z1018" s="7" t="s">
        <v>167</v>
      </c>
      <c r="AA1018" s="18" t="s">
        <v>1109</v>
      </c>
    </row>
    <row r="1019" spans="26:27" ht="38.1" customHeight="1" x14ac:dyDescent="0.25">
      <c r="Z1019" s="7" t="s">
        <v>167</v>
      </c>
      <c r="AA1019" s="18" t="s">
        <v>1110</v>
      </c>
    </row>
    <row r="1020" spans="26:27" ht="38.1" customHeight="1" x14ac:dyDescent="0.25">
      <c r="Z1020" s="7" t="s">
        <v>167</v>
      </c>
      <c r="AA1020" s="18" t="s">
        <v>1125</v>
      </c>
    </row>
    <row r="1021" spans="26:27" ht="38.1" customHeight="1" x14ac:dyDescent="0.25">
      <c r="Z1021" s="7" t="s">
        <v>167</v>
      </c>
      <c r="AA1021" s="18" t="s">
        <v>1126</v>
      </c>
    </row>
    <row r="1022" spans="26:27" ht="38.1" customHeight="1" x14ac:dyDescent="0.25">
      <c r="Z1022" s="7" t="s">
        <v>167</v>
      </c>
      <c r="AA1022" s="18" t="s">
        <v>298</v>
      </c>
    </row>
    <row r="1023" spans="26:27" ht="38.1" customHeight="1" x14ac:dyDescent="0.25">
      <c r="Z1023" s="7" t="s">
        <v>167</v>
      </c>
      <c r="AA1023" s="18" t="s">
        <v>1108</v>
      </c>
    </row>
    <row r="1024" spans="26:27" ht="38.1" customHeight="1" x14ac:dyDescent="0.25">
      <c r="Z1024" s="7" t="s">
        <v>167</v>
      </c>
      <c r="AA1024" s="18" t="s">
        <v>1111</v>
      </c>
    </row>
    <row r="1025" spans="26:27" ht="38.1" customHeight="1" x14ac:dyDescent="0.25">
      <c r="Z1025" s="7" t="s">
        <v>167</v>
      </c>
      <c r="AA1025" s="18" t="s">
        <v>167</v>
      </c>
    </row>
    <row r="1026" spans="26:27" ht="38.1" customHeight="1" x14ac:dyDescent="0.25">
      <c r="Z1026" s="7" t="s">
        <v>167</v>
      </c>
      <c r="AA1026" s="18" t="s">
        <v>1127</v>
      </c>
    </row>
    <row r="1027" spans="26:27" ht="38.1" customHeight="1" x14ac:dyDescent="0.25">
      <c r="Z1027" s="7" t="s">
        <v>168</v>
      </c>
      <c r="AA1027" s="18" t="s">
        <v>1136</v>
      </c>
    </row>
    <row r="1028" spans="26:27" ht="38.1" customHeight="1" x14ac:dyDescent="0.25">
      <c r="Z1028" s="7" t="s">
        <v>168</v>
      </c>
      <c r="AA1028" s="18" t="s">
        <v>1137</v>
      </c>
    </row>
    <row r="1029" spans="26:27" ht="38.1" customHeight="1" x14ac:dyDescent="0.25">
      <c r="Z1029" s="7" t="s">
        <v>168</v>
      </c>
      <c r="AA1029" s="18" t="s">
        <v>1138</v>
      </c>
    </row>
    <row r="1030" spans="26:27" ht="38.1" customHeight="1" x14ac:dyDescent="0.25">
      <c r="Z1030" s="7" t="s">
        <v>168</v>
      </c>
      <c r="AA1030" s="18" t="s">
        <v>1131</v>
      </c>
    </row>
    <row r="1031" spans="26:27" ht="38.1" customHeight="1" x14ac:dyDescent="0.25">
      <c r="Z1031" s="7" t="s">
        <v>168</v>
      </c>
      <c r="AA1031" s="18" t="s">
        <v>1139</v>
      </c>
    </row>
    <row r="1032" spans="26:27" ht="38.1" customHeight="1" x14ac:dyDescent="0.25">
      <c r="Z1032" s="7" t="s">
        <v>168</v>
      </c>
      <c r="AA1032" s="18" t="s">
        <v>1140</v>
      </c>
    </row>
    <row r="1033" spans="26:27" ht="38.1" customHeight="1" x14ac:dyDescent="0.25">
      <c r="Z1033" s="7" t="s">
        <v>168</v>
      </c>
      <c r="AA1033" s="18" t="s">
        <v>1141</v>
      </c>
    </row>
    <row r="1034" spans="26:27" ht="38.1" customHeight="1" x14ac:dyDescent="0.25">
      <c r="Z1034" s="7" t="s">
        <v>168</v>
      </c>
      <c r="AA1034" s="18" t="s">
        <v>1134</v>
      </c>
    </row>
    <row r="1035" spans="26:27" ht="38.1" customHeight="1" x14ac:dyDescent="0.25">
      <c r="Z1035" s="7" t="s">
        <v>168</v>
      </c>
      <c r="AA1035" s="18" t="s">
        <v>1132</v>
      </c>
    </row>
    <row r="1036" spans="26:27" ht="38.1" customHeight="1" x14ac:dyDescent="0.25">
      <c r="Z1036" s="7" t="s">
        <v>168</v>
      </c>
      <c r="AA1036" s="18" t="s">
        <v>1142</v>
      </c>
    </row>
    <row r="1037" spans="26:27" ht="38.1" customHeight="1" x14ac:dyDescent="0.25">
      <c r="Z1037" s="7" t="s">
        <v>168</v>
      </c>
      <c r="AA1037" s="18" t="s">
        <v>1143</v>
      </c>
    </row>
    <row r="1038" spans="26:27" ht="38.1" customHeight="1" x14ac:dyDescent="0.25">
      <c r="Z1038" s="7" t="s">
        <v>168</v>
      </c>
      <c r="AA1038" s="18" t="s">
        <v>1144</v>
      </c>
    </row>
    <row r="1039" spans="26:27" ht="38.1" customHeight="1" x14ac:dyDescent="0.25">
      <c r="Z1039" s="7" t="s">
        <v>168</v>
      </c>
      <c r="AA1039" s="18" t="s">
        <v>1145</v>
      </c>
    </row>
    <row r="1040" spans="26:27" ht="38.1" customHeight="1" x14ac:dyDescent="0.25">
      <c r="Z1040" s="7" t="s">
        <v>168</v>
      </c>
      <c r="AA1040" s="18" t="s">
        <v>1146</v>
      </c>
    </row>
    <row r="1041" spans="26:27" ht="38.1" customHeight="1" x14ac:dyDescent="0.25">
      <c r="Z1041" s="7" t="s">
        <v>168</v>
      </c>
      <c r="AA1041" s="18" t="s">
        <v>1147</v>
      </c>
    </row>
    <row r="1042" spans="26:27" ht="38.1" customHeight="1" x14ac:dyDescent="0.25">
      <c r="Z1042" s="7" t="s">
        <v>168</v>
      </c>
      <c r="AA1042" s="18" t="s">
        <v>1148</v>
      </c>
    </row>
    <row r="1043" spans="26:27" ht="38.1" customHeight="1" x14ac:dyDescent="0.25">
      <c r="Z1043" s="7" t="s">
        <v>168</v>
      </c>
      <c r="AA1043" s="18" t="s">
        <v>1149</v>
      </c>
    </row>
    <row r="1044" spans="26:27" ht="38.1" customHeight="1" x14ac:dyDescent="0.25">
      <c r="Z1044" s="7" t="s">
        <v>168</v>
      </c>
      <c r="AA1044" s="18" t="s">
        <v>1150</v>
      </c>
    </row>
    <row r="1045" spans="26:27" ht="38.1" customHeight="1" x14ac:dyDescent="0.25">
      <c r="Z1045" s="7" t="s">
        <v>168</v>
      </c>
      <c r="AA1045" s="18" t="s">
        <v>1151</v>
      </c>
    </row>
    <row r="1046" spans="26:27" ht="38.1" customHeight="1" x14ac:dyDescent="0.25">
      <c r="Z1046" s="7" t="s">
        <v>168</v>
      </c>
      <c r="AA1046" s="18" t="s">
        <v>1152</v>
      </c>
    </row>
    <row r="1047" spans="26:27" ht="38.1" customHeight="1" x14ac:dyDescent="0.25">
      <c r="Z1047" s="7" t="s">
        <v>168</v>
      </c>
      <c r="AA1047" s="18" t="s">
        <v>1153</v>
      </c>
    </row>
    <row r="1048" spans="26:27" ht="38.1" customHeight="1" x14ac:dyDescent="0.25">
      <c r="Z1048" s="7" t="s">
        <v>168</v>
      </c>
      <c r="AA1048" s="18" t="s">
        <v>1130</v>
      </c>
    </row>
    <row r="1049" spans="26:27" ht="38.1" customHeight="1" x14ac:dyDescent="0.25">
      <c r="Z1049" s="7" t="s">
        <v>168</v>
      </c>
      <c r="AA1049" s="18" t="s">
        <v>1154</v>
      </c>
    </row>
    <row r="1050" spans="26:27" ht="38.1" customHeight="1" x14ac:dyDescent="0.25">
      <c r="Z1050" s="7" t="s">
        <v>168</v>
      </c>
      <c r="AA1050" s="18" t="s">
        <v>1128</v>
      </c>
    </row>
    <row r="1051" spans="26:27" ht="38.1" customHeight="1" x14ac:dyDescent="0.25">
      <c r="Z1051" s="7" t="s">
        <v>168</v>
      </c>
      <c r="AA1051" s="18" t="s">
        <v>1129</v>
      </c>
    </row>
    <row r="1052" spans="26:27" ht="38.1" customHeight="1" x14ac:dyDescent="0.25">
      <c r="Z1052" s="7" t="s">
        <v>168</v>
      </c>
      <c r="AA1052" s="18" t="s">
        <v>1155</v>
      </c>
    </row>
    <row r="1053" spans="26:27" ht="38.1" customHeight="1" x14ac:dyDescent="0.25">
      <c r="Z1053" s="7" t="s">
        <v>168</v>
      </c>
      <c r="AA1053" s="18" t="s">
        <v>1156</v>
      </c>
    </row>
    <row r="1054" spans="26:27" ht="38.1" customHeight="1" x14ac:dyDescent="0.25">
      <c r="Z1054" s="7" t="s">
        <v>168</v>
      </c>
      <c r="AA1054" s="18" t="s">
        <v>1157</v>
      </c>
    </row>
    <row r="1055" spans="26:27" ht="38.1" customHeight="1" x14ac:dyDescent="0.25">
      <c r="Z1055" s="7" t="s">
        <v>168</v>
      </c>
      <c r="AA1055" s="18" t="s">
        <v>1158</v>
      </c>
    </row>
    <row r="1056" spans="26:27" ht="38.1" customHeight="1" x14ac:dyDescent="0.25">
      <c r="Z1056" s="7" t="s">
        <v>168</v>
      </c>
      <c r="AA1056" s="18" t="s">
        <v>1159</v>
      </c>
    </row>
    <row r="1057" spans="26:27" ht="38.1" customHeight="1" x14ac:dyDescent="0.25">
      <c r="Z1057" s="7" t="s">
        <v>168</v>
      </c>
      <c r="AA1057" s="18" t="s">
        <v>1160</v>
      </c>
    </row>
    <row r="1058" spans="26:27" ht="38.1" customHeight="1" x14ac:dyDescent="0.25">
      <c r="Z1058" s="7" t="s">
        <v>168</v>
      </c>
      <c r="AA1058" s="18" t="s">
        <v>1161</v>
      </c>
    </row>
    <row r="1059" spans="26:27" ht="38.1" customHeight="1" x14ac:dyDescent="0.25">
      <c r="Z1059" s="7" t="s">
        <v>168</v>
      </c>
      <c r="AA1059" s="18" t="s">
        <v>1162</v>
      </c>
    </row>
    <row r="1060" spans="26:27" ht="38.1" customHeight="1" x14ac:dyDescent="0.25">
      <c r="Z1060" s="7" t="s">
        <v>168</v>
      </c>
      <c r="AA1060" s="18" t="s">
        <v>1163</v>
      </c>
    </row>
    <row r="1061" spans="26:27" ht="38.1" customHeight="1" x14ac:dyDescent="0.25">
      <c r="Z1061" s="7" t="s">
        <v>168</v>
      </c>
      <c r="AA1061" s="18" t="s">
        <v>1164</v>
      </c>
    </row>
    <row r="1062" spans="26:27" ht="38.1" customHeight="1" x14ac:dyDescent="0.25">
      <c r="Z1062" s="7" t="s">
        <v>168</v>
      </c>
      <c r="AA1062" s="18" t="s">
        <v>1165</v>
      </c>
    </row>
    <row r="1063" spans="26:27" ht="38.1" customHeight="1" x14ac:dyDescent="0.25">
      <c r="Z1063" s="7" t="s">
        <v>168</v>
      </c>
      <c r="AA1063" s="18" t="s">
        <v>1166</v>
      </c>
    </row>
    <row r="1064" spans="26:27" ht="38.1" customHeight="1" x14ac:dyDescent="0.25">
      <c r="Z1064" s="7" t="s">
        <v>168</v>
      </c>
      <c r="AA1064" s="18" t="s">
        <v>1167</v>
      </c>
    </row>
    <row r="1065" spans="26:27" ht="38.1" customHeight="1" x14ac:dyDescent="0.25">
      <c r="Z1065" s="7" t="s">
        <v>168</v>
      </c>
      <c r="AA1065" s="18" t="s">
        <v>1168</v>
      </c>
    </row>
    <row r="1066" spans="26:27" ht="38.1" customHeight="1" x14ac:dyDescent="0.25">
      <c r="Z1066" s="7" t="s">
        <v>168</v>
      </c>
      <c r="AA1066" s="18" t="s">
        <v>1133</v>
      </c>
    </row>
    <row r="1067" spans="26:27" ht="38.1" customHeight="1" x14ac:dyDescent="0.25">
      <c r="Z1067" s="7" t="s">
        <v>168</v>
      </c>
      <c r="AA1067" s="18" t="s">
        <v>297</v>
      </c>
    </row>
    <row r="1068" spans="26:27" ht="38.1" customHeight="1" x14ac:dyDescent="0.25">
      <c r="Z1068" s="7" t="s">
        <v>168</v>
      </c>
      <c r="AA1068" s="18" t="s">
        <v>1169</v>
      </c>
    </row>
    <row r="1069" spans="26:27" ht="38.1" customHeight="1" x14ac:dyDescent="0.25">
      <c r="Z1069" s="7" t="s">
        <v>168</v>
      </c>
      <c r="AA1069" s="18" t="s">
        <v>604</v>
      </c>
    </row>
    <row r="1070" spans="26:27" ht="38.1" customHeight="1" x14ac:dyDescent="0.25">
      <c r="Z1070" s="7" t="s">
        <v>168</v>
      </c>
      <c r="AA1070" s="18" t="s">
        <v>1135</v>
      </c>
    </row>
    <row r="1071" spans="26:27" ht="38.1" customHeight="1" x14ac:dyDescent="0.25">
      <c r="Z1071" s="7" t="s">
        <v>168</v>
      </c>
      <c r="AA1071" s="18" t="s">
        <v>1170</v>
      </c>
    </row>
    <row r="1072" spans="26:27" ht="38.1" customHeight="1" x14ac:dyDescent="0.25">
      <c r="Z1072" s="7" t="s">
        <v>168</v>
      </c>
      <c r="AA1072" s="18" t="s">
        <v>1171</v>
      </c>
    </row>
    <row r="1073" spans="26:27" ht="38.1" customHeight="1" x14ac:dyDescent="0.25">
      <c r="Z1073" s="7" t="s">
        <v>168</v>
      </c>
      <c r="AA1073" s="18" t="s">
        <v>1172</v>
      </c>
    </row>
    <row r="1074" spans="26:27" ht="38.1" customHeight="1" x14ac:dyDescent="0.25">
      <c r="Z1074" s="7" t="s">
        <v>169</v>
      </c>
      <c r="AA1074" s="18" t="s">
        <v>1184</v>
      </c>
    </row>
    <row r="1075" spans="26:27" ht="38.1" customHeight="1" x14ac:dyDescent="0.25">
      <c r="Z1075" s="7" t="s">
        <v>169</v>
      </c>
      <c r="AA1075" s="18" t="s">
        <v>1189</v>
      </c>
    </row>
    <row r="1076" spans="26:27" ht="38.1" customHeight="1" x14ac:dyDescent="0.25">
      <c r="Z1076" s="7" t="s">
        <v>169</v>
      </c>
      <c r="AA1076" s="18" t="s">
        <v>1197</v>
      </c>
    </row>
    <row r="1077" spans="26:27" ht="38.1" customHeight="1" x14ac:dyDescent="0.25">
      <c r="Z1077" s="7" t="s">
        <v>169</v>
      </c>
      <c r="AA1077" s="18" t="s">
        <v>228</v>
      </c>
    </row>
    <row r="1078" spans="26:27" ht="38.1" customHeight="1" x14ac:dyDescent="0.25">
      <c r="Z1078" s="7" t="s">
        <v>169</v>
      </c>
      <c r="AA1078" s="18" t="s">
        <v>144</v>
      </c>
    </row>
    <row r="1079" spans="26:27" ht="38.1" customHeight="1" x14ac:dyDescent="0.25">
      <c r="Z1079" s="7" t="s">
        <v>169</v>
      </c>
      <c r="AA1079" s="18" t="s">
        <v>1173</v>
      </c>
    </row>
    <row r="1080" spans="26:27" ht="38.1" customHeight="1" x14ac:dyDescent="0.25">
      <c r="Z1080" s="7" t="s">
        <v>169</v>
      </c>
      <c r="AA1080" s="18" t="s">
        <v>1196</v>
      </c>
    </row>
    <row r="1081" spans="26:27" ht="38.1" customHeight="1" x14ac:dyDescent="0.25">
      <c r="Z1081" s="7" t="s">
        <v>169</v>
      </c>
      <c r="AA1081" s="18" t="s">
        <v>1201</v>
      </c>
    </row>
    <row r="1082" spans="26:27" ht="38.1" customHeight="1" x14ac:dyDescent="0.25">
      <c r="Z1082" s="7" t="s">
        <v>169</v>
      </c>
      <c r="AA1082" s="18" t="s">
        <v>1192</v>
      </c>
    </row>
    <row r="1083" spans="26:27" ht="38.1" customHeight="1" x14ac:dyDescent="0.25">
      <c r="Z1083" s="7" t="s">
        <v>169</v>
      </c>
      <c r="AA1083" s="18" t="s">
        <v>1190</v>
      </c>
    </row>
    <row r="1084" spans="26:27" ht="38.1" customHeight="1" x14ac:dyDescent="0.25">
      <c r="Z1084" s="7" t="s">
        <v>169</v>
      </c>
      <c r="AA1084" s="18" t="s">
        <v>341</v>
      </c>
    </row>
    <row r="1085" spans="26:27" ht="38.1" customHeight="1" x14ac:dyDescent="0.25">
      <c r="Z1085" s="7" t="s">
        <v>169</v>
      </c>
      <c r="AA1085" s="18" t="s">
        <v>1202</v>
      </c>
    </row>
    <row r="1086" spans="26:27" ht="38.1" customHeight="1" x14ac:dyDescent="0.25">
      <c r="Z1086" s="7" t="s">
        <v>169</v>
      </c>
      <c r="AA1086" s="18" t="s">
        <v>1199</v>
      </c>
    </row>
    <row r="1087" spans="26:27" ht="38.1" customHeight="1" x14ac:dyDescent="0.25">
      <c r="Z1087" s="7" t="s">
        <v>169</v>
      </c>
      <c r="AA1087" s="18" t="s">
        <v>1182</v>
      </c>
    </row>
    <row r="1088" spans="26:27" ht="38.1" customHeight="1" x14ac:dyDescent="0.25">
      <c r="Z1088" s="7" t="s">
        <v>169</v>
      </c>
      <c r="AA1088" s="18" t="s">
        <v>1200</v>
      </c>
    </row>
    <row r="1089" spans="26:27" ht="38.1" customHeight="1" x14ac:dyDescent="0.25">
      <c r="Z1089" s="7" t="s">
        <v>169</v>
      </c>
      <c r="AA1089" s="18" t="s">
        <v>1203</v>
      </c>
    </row>
    <row r="1090" spans="26:27" ht="38.1" customHeight="1" x14ac:dyDescent="0.25">
      <c r="Z1090" s="7" t="s">
        <v>169</v>
      </c>
      <c r="AA1090" s="18" t="s">
        <v>1207</v>
      </c>
    </row>
    <row r="1091" spans="26:27" ht="38.1" customHeight="1" x14ac:dyDescent="0.25">
      <c r="Z1091" s="7" t="s">
        <v>169</v>
      </c>
      <c r="AA1091" s="18" t="s">
        <v>1175</v>
      </c>
    </row>
    <row r="1092" spans="26:27" ht="38.1" customHeight="1" x14ac:dyDescent="0.25">
      <c r="Z1092" s="7" t="s">
        <v>169</v>
      </c>
      <c r="AA1092" s="18" t="s">
        <v>1195</v>
      </c>
    </row>
    <row r="1093" spans="26:27" ht="38.1" customHeight="1" x14ac:dyDescent="0.25">
      <c r="Z1093" s="7" t="s">
        <v>169</v>
      </c>
      <c r="AA1093" s="18" t="s">
        <v>1198</v>
      </c>
    </row>
    <row r="1094" spans="26:27" ht="38.1" customHeight="1" x14ac:dyDescent="0.25">
      <c r="Z1094" s="7" t="s">
        <v>169</v>
      </c>
      <c r="AA1094" s="18" t="s">
        <v>1191</v>
      </c>
    </row>
    <row r="1095" spans="26:27" ht="38.1" customHeight="1" x14ac:dyDescent="0.25">
      <c r="Z1095" s="7" t="s">
        <v>169</v>
      </c>
      <c r="AA1095" s="18" t="s">
        <v>1174</v>
      </c>
    </row>
    <row r="1096" spans="26:27" ht="38.1" customHeight="1" x14ac:dyDescent="0.25">
      <c r="Z1096" s="7" t="s">
        <v>169</v>
      </c>
      <c r="AA1096" s="18" t="s">
        <v>1180</v>
      </c>
    </row>
    <row r="1097" spans="26:27" ht="38.1" customHeight="1" x14ac:dyDescent="0.25">
      <c r="Z1097" s="7" t="s">
        <v>169</v>
      </c>
      <c r="AA1097" s="18" t="s">
        <v>273</v>
      </c>
    </row>
    <row r="1098" spans="26:27" ht="38.1" customHeight="1" x14ac:dyDescent="0.25">
      <c r="Z1098" s="7" t="s">
        <v>169</v>
      </c>
      <c r="AA1098" s="18" t="s">
        <v>196</v>
      </c>
    </row>
    <row r="1099" spans="26:27" ht="38.1" customHeight="1" x14ac:dyDescent="0.25">
      <c r="Z1099" s="7" t="s">
        <v>169</v>
      </c>
      <c r="AA1099" s="18" t="s">
        <v>1193</v>
      </c>
    </row>
    <row r="1100" spans="26:27" ht="38.1" customHeight="1" x14ac:dyDescent="0.25">
      <c r="Z1100" s="7" t="s">
        <v>169</v>
      </c>
      <c r="AA1100" s="18" t="s">
        <v>1186</v>
      </c>
    </row>
    <row r="1101" spans="26:27" ht="38.1" customHeight="1" x14ac:dyDescent="0.25">
      <c r="Z1101" s="7" t="s">
        <v>169</v>
      </c>
      <c r="AA1101" s="18" t="s">
        <v>1188</v>
      </c>
    </row>
    <row r="1102" spans="26:27" ht="38.1" customHeight="1" x14ac:dyDescent="0.25">
      <c r="Z1102" s="7" t="s">
        <v>169</v>
      </c>
      <c r="AA1102" s="18" t="s">
        <v>910</v>
      </c>
    </row>
    <row r="1103" spans="26:27" ht="38.1" customHeight="1" x14ac:dyDescent="0.25">
      <c r="Z1103" s="7" t="s">
        <v>169</v>
      </c>
      <c r="AA1103" s="18" t="s">
        <v>1185</v>
      </c>
    </row>
    <row r="1104" spans="26:27" ht="38.1" customHeight="1" x14ac:dyDescent="0.25">
      <c r="Z1104" s="7" t="s">
        <v>169</v>
      </c>
      <c r="AA1104" s="18" t="s">
        <v>1206</v>
      </c>
    </row>
    <row r="1105" spans="26:27" ht="38.1" customHeight="1" x14ac:dyDescent="0.25">
      <c r="Z1105" s="7" t="s">
        <v>169</v>
      </c>
      <c r="AA1105" s="18" t="s">
        <v>298</v>
      </c>
    </row>
    <row r="1106" spans="26:27" ht="38.1" customHeight="1" x14ac:dyDescent="0.25">
      <c r="Z1106" s="7" t="s">
        <v>169</v>
      </c>
      <c r="AA1106" s="18" t="s">
        <v>1205</v>
      </c>
    </row>
    <row r="1107" spans="26:27" ht="38.1" customHeight="1" x14ac:dyDescent="0.25">
      <c r="Z1107" s="7" t="s">
        <v>169</v>
      </c>
      <c r="AA1107" s="18" t="s">
        <v>1181</v>
      </c>
    </row>
    <row r="1108" spans="26:27" ht="38.1" customHeight="1" x14ac:dyDescent="0.25">
      <c r="Z1108" s="7" t="s">
        <v>169</v>
      </c>
      <c r="AA1108" s="18" t="s">
        <v>1178</v>
      </c>
    </row>
    <row r="1109" spans="26:27" ht="38.1" customHeight="1" x14ac:dyDescent="0.25">
      <c r="Z1109" s="7" t="s">
        <v>169</v>
      </c>
      <c r="AA1109" s="18" t="s">
        <v>1176</v>
      </c>
    </row>
    <row r="1110" spans="26:27" ht="38.1" customHeight="1" x14ac:dyDescent="0.25">
      <c r="Z1110" s="7" t="s">
        <v>169</v>
      </c>
      <c r="AA1110" s="18" t="s">
        <v>1179</v>
      </c>
    </row>
    <row r="1111" spans="26:27" ht="38.1" customHeight="1" x14ac:dyDescent="0.25">
      <c r="Z1111" s="7" t="s">
        <v>169</v>
      </c>
      <c r="AA1111" s="18" t="s">
        <v>1183</v>
      </c>
    </row>
    <row r="1112" spans="26:27" ht="38.1" customHeight="1" x14ac:dyDescent="0.25">
      <c r="Z1112" s="7" t="s">
        <v>169</v>
      </c>
      <c r="AA1112" s="18" t="s">
        <v>1177</v>
      </c>
    </row>
    <row r="1113" spans="26:27" ht="38.1" customHeight="1" x14ac:dyDescent="0.25">
      <c r="Z1113" s="7" t="s">
        <v>169</v>
      </c>
      <c r="AA1113" s="18" t="s">
        <v>1187</v>
      </c>
    </row>
    <row r="1114" spans="26:27" ht="38.1" customHeight="1" x14ac:dyDescent="0.25">
      <c r="Z1114" s="7" t="s">
        <v>169</v>
      </c>
      <c r="AA1114" s="18" t="s">
        <v>1194</v>
      </c>
    </row>
    <row r="1115" spans="26:27" ht="38.1" customHeight="1" x14ac:dyDescent="0.25">
      <c r="Z1115" s="7" t="s">
        <v>169</v>
      </c>
      <c r="AA1115" s="18" t="s">
        <v>1204</v>
      </c>
    </row>
    <row r="1116" spans="26:27" ht="38.1" customHeight="1" x14ac:dyDescent="0.25">
      <c r="Z1116" s="7" t="s">
        <v>170</v>
      </c>
      <c r="AA1116" s="18" t="s">
        <v>1210</v>
      </c>
    </row>
    <row r="1117" spans="26:27" ht="38.1" customHeight="1" x14ac:dyDescent="0.25">
      <c r="Z1117" s="7" t="s">
        <v>170</v>
      </c>
      <c r="AA1117" s="18" t="s">
        <v>1209</v>
      </c>
    </row>
    <row r="1118" spans="26:27" ht="38.1" customHeight="1" x14ac:dyDescent="0.25">
      <c r="Z1118" s="7" t="s">
        <v>170</v>
      </c>
      <c r="AA1118" s="18" t="s">
        <v>1211</v>
      </c>
    </row>
    <row r="1119" spans="26:27" ht="38.1" customHeight="1" x14ac:dyDescent="0.25">
      <c r="Z1119" s="7" t="s">
        <v>170</v>
      </c>
      <c r="AA1119" s="18" t="s">
        <v>1213</v>
      </c>
    </row>
    <row r="1120" spans="26:27" ht="38.1" customHeight="1" x14ac:dyDescent="0.25">
      <c r="Z1120" s="7" t="s">
        <v>170</v>
      </c>
      <c r="AA1120" s="18" t="s">
        <v>1212</v>
      </c>
    </row>
    <row r="1121" spans="26:27" ht="38.1" customHeight="1" x14ac:dyDescent="0.25">
      <c r="Z1121" s="7" t="s">
        <v>170</v>
      </c>
      <c r="AA1121" s="18" t="s">
        <v>1208</v>
      </c>
    </row>
    <row r="1122" spans="26:27" ht="38.1" customHeight="1" x14ac:dyDescent="0.25">
      <c r="Z1122" s="7" t="s">
        <v>171</v>
      </c>
      <c r="AA1122" s="26" t="s">
        <v>1217</v>
      </c>
    </row>
    <row r="1123" spans="26:27" ht="38.1" customHeight="1" x14ac:dyDescent="0.25">
      <c r="Z1123" s="7" t="s">
        <v>171</v>
      </c>
      <c r="AA1123" s="18" t="s">
        <v>1215</v>
      </c>
    </row>
    <row r="1124" spans="26:27" ht="38.1" customHeight="1" x14ac:dyDescent="0.25">
      <c r="Z1124" s="7" t="s">
        <v>171</v>
      </c>
      <c r="AA1124" s="18" t="s">
        <v>1214</v>
      </c>
    </row>
    <row r="1125" spans="26:27" ht="38.1" customHeight="1" thickBot="1" x14ac:dyDescent="0.3">
      <c r="Z1125" s="7" t="s">
        <v>171</v>
      </c>
      <c r="AA1125" s="19" t="s">
        <v>1216</v>
      </c>
    </row>
  </sheetData>
  <sheetProtection algorithmName="SHA-512" hashValue="Uu3LVKJmf3M6TU0x34iCm5xbE1OowfDteIbVKEUVj2IykRHWWWXrwiW5SgtXPJyJE7S7iAWsw9JGItUkIVriZQ==" saltValue="en9igppvwRS25XXYGNHBeA==" spinCount="100000" sheet="1" objects="1" scenarios="1" selectLockedCells="1" selectUnlockedCells="1"/>
  <sortState ref="B3:B7">
    <sortCondition ref="B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dimension ref="A1:AR620"/>
  <sheetViews>
    <sheetView showGridLines="0" zoomScale="55" zoomScaleNormal="55" workbookViewId="0">
      <pane xSplit="3" ySplit="6" topLeftCell="D7" activePane="bottomRight" state="frozen"/>
      <selection activeCell="C12" sqref="C12"/>
      <selection pane="topRight" activeCell="C12" sqref="C12"/>
      <selection pane="bottomLeft" activeCell="C12" sqref="C12"/>
      <selection pane="bottomRight" activeCell="C620" sqref="C620"/>
    </sheetView>
  </sheetViews>
  <sheetFormatPr baseColWidth="10" defaultColWidth="0" defaultRowHeight="15" x14ac:dyDescent="0.25"/>
  <cols>
    <col min="1" max="1" width="1.42578125" customWidth="1"/>
    <col min="2" max="2" width="17.85546875" hidden="1" customWidth="1"/>
    <col min="3" max="3" width="17.85546875" customWidth="1"/>
    <col min="4" max="4" width="17.42578125" customWidth="1"/>
    <col min="5" max="5" width="16.42578125" customWidth="1"/>
    <col min="6" max="6" width="23.42578125" customWidth="1"/>
    <col min="7" max="7" width="23.140625" customWidth="1"/>
    <col min="8" max="8" width="19" customWidth="1"/>
    <col min="9" max="9" width="16" bestFit="1" customWidth="1"/>
    <col min="10" max="10" width="26.85546875" customWidth="1"/>
    <col min="11" max="11" width="22" customWidth="1"/>
    <col min="12" max="13" width="14.42578125" customWidth="1"/>
    <col min="14" max="15" width="13.7109375" customWidth="1"/>
    <col min="16" max="16" width="21.140625" bestFit="1" customWidth="1"/>
    <col min="17" max="17" width="48.5703125" customWidth="1"/>
    <col min="18" max="18" width="39.5703125" bestFit="1" customWidth="1"/>
    <col min="19" max="19" width="21" customWidth="1"/>
    <col min="20" max="20" width="41.140625" bestFit="1" customWidth="1"/>
    <col min="21" max="21" width="15" customWidth="1"/>
    <col min="22" max="23" width="15.28515625" customWidth="1"/>
    <col min="24" max="24" width="17.28515625" customWidth="1"/>
    <col min="25" max="25" width="14" customWidth="1"/>
    <col min="26" max="31" width="22" customWidth="1"/>
    <col min="32" max="32" width="22" hidden="1" customWidth="1"/>
    <col min="33" max="35" width="22" customWidth="1"/>
    <col min="36" max="36" width="24.5703125" hidden="1" customWidth="1"/>
    <col min="37" max="37" width="35.85546875" hidden="1" customWidth="1"/>
    <col min="38" max="38" width="1.42578125" customWidth="1"/>
    <col min="39" max="39" width="20.28515625" hidden="1" customWidth="1"/>
    <col min="40" max="40" width="18.7109375" hidden="1" customWidth="1"/>
    <col min="41" max="41" width="10.140625" hidden="1" customWidth="1"/>
    <col min="42" max="42" width="39" hidden="1" customWidth="1"/>
    <col min="43" max="43" width="55.85546875" hidden="1" customWidth="1"/>
    <col min="44" max="44" width="31.5703125" hidden="1" customWidth="1"/>
    <col min="45" max="16384" width="11.42578125" hidden="1"/>
  </cols>
  <sheetData>
    <row r="1" spans="2:37" ht="8.1" customHeight="1" thickBot="1" x14ac:dyDescent="0.3"/>
    <row r="2" spans="2:37" ht="26.25" customHeight="1" thickTop="1" x14ac:dyDescent="0.25">
      <c r="B2" s="27"/>
      <c r="C2" s="134"/>
      <c r="D2" s="135"/>
      <c r="E2" s="140" t="s">
        <v>1218</v>
      </c>
      <c r="F2" s="141"/>
      <c r="G2" s="141"/>
      <c r="H2" s="141"/>
      <c r="I2" s="141"/>
      <c r="J2" s="141"/>
      <c r="K2" s="141"/>
      <c r="L2" s="141"/>
      <c r="M2" s="141"/>
      <c r="N2" s="141"/>
      <c r="O2" s="141"/>
      <c r="P2" s="141"/>
      <c r="Q2" s="141"/>
      <c r="R2" s="142"/>
      <c r="S2" s="141" t="s">
        <v>1218</v>
      </c>
      <c r="T2" s="141"/>
      <c r="U2" s="141"/>
      <c r="V2" s="141"/>
      <c r="W2" s="141"/>
      <c r="X2" s="141"/>
      <c r="Y2" s="141"/>
      <c r="Z2" s="141"/>
      <c r="AA2" s="141"/>
      <c r="AB2" s="141"/>
      <c r="AC2" s="141"/>
      <c r="AD2" s="141"/>
      <c r="AE2" s="141"/>
      <c r="AF2" s="141"/>
      <c r="AG2" s="141"/>
      <c r="AH2" s="141"/>
      <c r="AI2" s="142"/>
    </row>
    <row r="3" spans="2:37" ht="26.25" customHeight="1" x14ac:dyDescent="0.25">
      <c r="B3" s="28"/>
      <c r="C3" s="136"/>
      <c r="D3" s="137"/>
      <c r="E3" s="143"/>
      <c r="F3" s="144"/>
      <c r="G3" s="144"/>
      <c r="H3" s="144"/>
      <c r="I3" s="144"/>
      <c r="J3" s="144"/>
      <c r="K3" s="144"/>
      <c r="L3" s="144"/>
      <c r="M3" s="144"/>
      <c r="N3" s="144"/>
      <c r="O3" s="144"/>
      <c r="P3" s="144"/>
      <c r="Q3" s="144"/>
      <c r="R3" s="145"/>
      <c r="S3" s="144"/>
      <c r="T3" s="144"/>
      <c r="U3" s="144"/>
      <c r="V3" s="144"/>
      <c r="W3" s="144"/>
      <c r="X3" s="144"/>
      <c r="Y3" s="144"/>
      <c r="Z3" s="144"/>
      <c r="AA3" s="144"/>
      <c r="AB3" s="144"/>
      <c r="AC3" s="144"/>
      <c r="AD3" s="144"/>
      <c r="AE3" s="144"/>
      <c r="AF3" s="144"/>
      <c r="AG3" s="144"/>
      <c r="AH3" s="144"/>
      <c r="AI3" s="145"/>
    </row>
    <row r="4" spans="2:37" ht="26.25" customHeight="1" thickBot="1" x14ac:dyDescent="0.3">
      <c r="B4" s="29"/>
      <c r="C4" s="138"/>
      <c r="D4" s="139"/>
      <c r="E4" s="146"/>
      <c r="F4" s="147"/>
      <c r="G4" s="147"/>
      <c r="H4" s="147"/>
      <c r="I4" s="147"/>
      <c r="J4" s="147"/>
      <c r="K4" s="147"/>
      <c r="L4" s="147"/>
      <c r="M4" s="147"/>
      <c r="N4" s="147"/>
      <c r="O4" s="147"/>
      <c r="P4" s="147"/>
      <c r="Q4" s="147"/>
      <c r="R4" s="148"/>
      <c r="S4" s="147"/>
      <c r="T4" s="147"/>
      <c r="U4" s="147"/>
      <c r="V4" s="147"/>
      <c r="W4" s="147"/>
      <c r="X4" s="147"/>
      <c r="Y4" s="147"/>
      <c r="Z4" s="147"/>
      <c r="AA4" s="147"/>
      <c r="AB4" s="147"/>
      <c r="AC4" s="147"/>
      <c r="AD4" s="147"/>
      <c r="AE4" s="147"/>
      <c r="AF4" s="147"/>
      <c r="AG4" s="147"/>
      <c r="AH4" s="147"/>
      <c r="AI4" s="148"/>
    </row>
    <row r="5" spans="2:37" ht="16.5" thickTop="1" thickBot="1" x14ac:dyDescent="0.3">
      <c r="B5" s="1" t="s">
        <v>1</v>
      </c>
      <c r="C5" s="1" t="s">
        <v>2</v>
      </c>
      <c r="D5" s="1" t="s">
        <v>3</v>
      </c>
      <c r="E5" s="1" t="s">
        <v>4</v>
      </c>
      <c r="F5" s="1" t="s">
        <v>5</v>
      </c>
      <c r="G5" s="1" t="s">
        <v>6</v>
      </c>
      <c r="H5" s="1" t="s">
        <v>7</v>
      </c>
      <c r="I5" s="1" t="s">
        <v>8</v>
      </c>
      <c r="J5" s="1" t="s">
        <v>9</v>
      </c>
      <c r="K5" s="1" t="s">
        <v>10</v>
      </c>
      <c r="L5" s="1" t="s">
        <v>11</v>
      </c>
      <c r="M5" s="1" t="s">
        <v>12</v>
      </c>
      <c r="N5" s="1" t="s">
        <v>13</v>
      </c>
      <c r="O5" s="1" t="s">
        <v>14</v>
      </c>
      <c r="P5" s="1" t="s">
        <v>15</v>
      </c>
      <c r="Q5" s="1" t="s">
        <v>16</v>
      </c>
      <c r="R5" s="1" t="s">
        <v>17</v>
      </c>
      <c r="S5" s="1" t="s">
        <v>18</v>
      </c>
      <c r="T5" s="1" t="s">
        <v>19</v>
      </c>
      <c r="U5" s="1" t="s">
        <v>20</v>
      </c>
      <c r="V5" s="1" t="s">
        <v>21</v>
      </c>
      <c r="W5" s="1" t="s">
        <v>22</v>
      </c>
      <c r="X5" s="1" t="s">
        <v>23</v>
      </c>
      <c r="Y5" s="1" t="s">
        <v>24</v>
      </c>
      <c r="Z5" s="1" t="s">
        <v>25</v>
      </c>
      <c r="AA5" s="1" t="s">
        <v>26</v>
      </c>
      <c r="AB5" s="1" t="s">
        <v>27</v>
      </c>
      <c r="AC5" s="1" t="s">
        <v>28</v>
      </c>
      <c r="AD5" s="1" t="s">
        <v>29</v>
      </c>
      <c r="AE5" s="1" t="s">
        <v>30</v>
      </c>
      <c r="AF5" s="1" t="s">
        <v>31</v>
      </c>
      <c r="AG5" s="1" t="s">
        <v>32</v>
      </c>
      <c r="AH5" s="1" t="s">
        <v>33</v>
      </c>
      <c r="AI5" s="1" t="s">
        <v>1219</v>
      </c>
    </row>
    <row r="6" spans="2:37" ht="45.75" customHeight="1" thickTop="1" thickBot="1" x14ac:dyDescent="0.3">
      <c r="B6" s="30" t="s">
        <v>1220</v>
      </c>
      <c r="C6" s="30" t="s">
        <v>1221</v>
      </c>
      <c r="D6" s="30" t="s">
        <v>1222</v>
      </c>
      <c r="E6" s="30" t="s">
        <v>1223</v>
      </c>
      <c r="F6" s="30" t="s">
        <v>1224</v>
      </c>
      <c r="G6" s="30" t="s">
        <v>1225</v>
      </c>
      <c r="H6" s="30" t="s">
        <v>1226</v>
      </c>
      <c r="I6" s="30" t="s">
        <v>1227</v>
      </c>
      <c r="J6" s="30" t="s">
        <v>1228</v>
      </c>
      <c r="K6" s="30" t="s">
        <v>1229</v>
      </c>
      <c r="L6" s="30" t="s">
        <v>1230</v>
      </c>
      <c r="M6" s="30" t="s">
        <v>1231</v>
      </c>
      <c r="N6" s="30" t="s">
        <v>1232</v>
      </c>
      <c r="O6" s="30" t="s">
        <v>1233</v>
      </c>
      <c r="P6" s="30" t="s">
        <v>1234</v>
      </c>
      <c r="Q6" s="30" t="s">
        <v>1235</v>
      </c>
      <c r="R6" s="30" t="s">
        <v>172</v>
      </c>
      <c r="S6" s="30" t="s">
        <v>46</v>
      </c>
      <c r="T6" s="30" t="s">
        <v>1236</v>
      </c>
      <c r="U6" s="30" t="s">
        <v>1237</v>
      </c>
      <c r="V6" s="30" t="s">
        <v>1238</v>
      </c>
      <c r="W6" s="30" t="s">
        <v>1239</v>
      </c>
      <c r="X6" s="30" t="s">
        <v>1240</v>
      </c>
      <c r="Y6" s="30" t="s">
        <v>1241</v>
      </c>
      <c r="Z6" s="31" t="s">
        <v>1242</v>
      </c>
      <c r="AA6" s="32" t="s">
        <v>1243</v>
      </c>
      <c r="AB6" s="33" t="s">
        <v>1244</v>
      </c>
      <c r="AC6" s="33" t="s">
        <v>1245</v>
      </c>
      <c r="AD6" s="33" t="s">
        <v>1246</v>
      </c>
      <c r="AE6" s="33" t="s">
        <v>1247</v>
      </c>
      <c r="AF6" s="34" t="s">
        <v>1248</v>
      </c>
      <c r="AG6" s="35" t="s">
        <v>1249</v>
      </c>
      <c r="AH6" s="34" t="s">
        <v>1250</v>
      </c>
      <c r="AI6" s="34" t="s">
        <v>1251</v>
      </c>
      <c r="AJ6" s="30" t="s">
        <v>1252</v>
      </c>
      <c r="AK6" s="30" t="s">
        <v>1253</v>
      </c>
    </row>
    <row r="7" spans="2:37" ht="106.5" thickTop="1" thickBot="1" x14ac:dyDescent="0.3">
      <c r="B7" s="36" t="s">
        <v>3991</v>
      </c>
      <c r="C7" s="36" t="s">
        <v>1254</v>
      </c>
      <c r="D7" s="37" t="s">
        <v>1255</v>
      </c>
      <c r="E7" s="36" t="s">
        <v>1256</v>
      </c>
      <c r="F7" s="36" t="s">
        <v>1257</v>
      </c>
      <c r="G7" s="38" t="s">
        <v>1258</v>
      </c>
      <c r="H7" s="36" t="s">
        <v>1259</v>
      </c>
      <c r="I7" s="36" t="s">
        <v>1260</v>
      </c>
      <c r="J7" s="36" t="s">
        <v>1256</v>
      </c>
      <c r="K7" s="36" t="s">
        <v>1256</v>
      </c>
      <c r="L7" s="39">
        <v>35289</v>
      </c>
      <c r="M7" s="39">
        <v>45575</v>
      </c>
      <c r="N7" s="36">
        <v>0</v>
      </c>
      <c r="O7" s="36" t="s">
        <v>1256</v>
      </c>
      <c r="P7" s="36" t="s">
        <v>1261</v>
      </c>
      <c r="Q7" s="38" t="s">
        <v>1256</v>
      </c>
      <c r="R7" s="38" t="s">
        <v>1256</v>
      </c>
      <c r="S7" s="36" t="s">
        <v>1256</v>
      </c>
      <c r="T7" s="38" t="s">
        <v>1262</v>
      </c>
      <c r="U7" s="36" t="s">
        <v>1256</v>
      </c>
      <c r="V7" s="36" t="s">
        <v>1256</v>
      </c>
      <c r="W7" s="36" t="s">
        <v>1256</v>
      </c>
      <c r="X7" s="36" t="s">
        <v>1256</v>
      </c>
      <c r="Y7" s="36" t="s">
        <v>1263</v>
      </c>
      <c r="Z7" s="36" t="s">
        <v>1256</v>
      </c>
      <c r="AA7" s="36" t="s">
        <v>1256</v>
      </c>
      <c r="AB7" s="36" t="s">
        <v>1256</v>
      </c>
      <c r="AC7" s="36" t="s">
        <v>1256</v>
      </c>
      <c r="AD7" s="36" t="s">
        <v>1256</v>
      </c>
      <c r="AE7" s="36" t="s">
        <v>1256</v>
      </c>
      <c r="AF7" s="36" t="s">
        <v>3988</v>
      </c>
      <c r="AG7" s="40" t="s">
        <v>1256</v>
      </c>
      <c r="AH7" s="40" t="s">
        <v>3989</v>
      </c>
      <c r="AI7" s="40" t="s">
        <v>3989</v>
      </c>
      <c r="AJ7" s="40" t="s">
        <v>3990</v>
      </c>
      <c r="AK7" s="40" t="s">
        <v>3991</v>
      </c>
    </row>
    <row r="8" spans="2:37" ht="31.5" thickTop="1" thickBot="1" x14ac:dyDescent="0.3">
      <c r="B8" s="41" t="s">
        <v>3994</v>
      </c>
      <c r="C8" s="41" t="s">
        <v>1264</v>
      </c>
      <c r="D8" s="42" t="s">
        <v>1265</v>
      </c>
      <c r="E8" s="41" t="s">
        <v>1266</v>
      </c>
      <c r="F8" s="41" t="s">
        <v>1267</v>
      </c>
      <c r="G8" s="43" t="s">
        <v>1268</v>
      </c>
      <c r="H8" s="41" t="s">
        <v>1269</v>
      </c>
      <c r="I8" s="41" t="s">
        <v>1270</v>
      </c>
      <c r="J8" s="41" t="s">
        <v>1271</v>
      </c>
      <c r="K8" s="41" t="s">
        <v>1272</v>
      </c>
      <c r="L8" s="44">
        <v>41213</v>
      </c>
      <c r="M8" s="44">
        <v>43454</v>
      </c>
      <c r="N8" s="41">
        <v>21367.51</v>
      </c>
      <c r="O8" s="41" t="s">
        <v>1273</v>
      </c>
      <c r="P8" s="41" t="s">
        <v>1261</v>
      </c>
      <c r="Q8" s="43" t="s">
        <v>1274</v>
      </c>
      <c r="R8" s="43" t="s">
        <v>1275</v>
      </c>
      <c r="S8" s="41" t="s">
        <v>1276</v>
      </c>
      <c r="T8" s="43" t="s">
        <v>1277</v>
      </c>
      <c r="U8" s="41" t="s">
        <v>1278</v>
      </c>
      <c r="V8" s="44">
        <v>41451</v>
      </c>
      <c r="W8" s="44">
        <v>42460</v>
      </c>
      <c r="X8" s="41" t="s">
        <v>1279</v>
      </c>
      <c r="Y8" s="41" t="s">
        <v>1263</v>
      </c>
      <c r="Z8" s="41" t="s">
        <v>3992</v>
      </c>
      <c r="AA8" s="41" t="s">
        <v>1256</v>
      </c>
      <c r="AB8" s="41" t="s">
        <v>1256</v>
      </c>
      <c r="AC8" s="41" t="s">
        <v>1256</v>
      </c>
      <c r="AD8" s="41" t="s">
        <v>1256</v>
      </c>
      <c r="AE8" s="41" t="s">
        <v>1256</v>
      </c>
      <c r="AF8" s="41" t="s">
        <v>1265</v>
      </c>
      <c r="AG8" s="45" t="s">
        <v>1256</v>
      </c>
      <c r="AH8" s="45" t="s">
        <v>3989</v>
      </c>
      <c r="AI8" s="45" t="s">
        <v>3989</v>
      </c>
      <c r="AJ8" s="45" t="s">
        <v>3993</v>
      </c>
      <c r="AK8" s="45" t="s">
        <v>3994</v>
      </c>
    </row>
    <row r="9" spans="2:37" ht="31.5" thickTop="1" thickBot="1" x14ac:dyDescent="0.3">
      <c r="B9" s="41" t="s">
        <v>3996</v>
      </c>
      <c r="C9" s="41" t="s">
        <v>1280</v>
      </c>
      <c r="D9" s="42" t="s">
        <v>1255</v>
      </c>
      <c r="E9" s="41" t="s">
        <v>1256</v>
      </c>
      <c r="F9" s="41" t="s">
        <v>1257</v>
      </c>
      <c r="G9" s="43" t="s">
        <v>1281</v>
      </c>
      <c r="H9" s="41" t="s">
        <v>1259</v>
      </c>
      <c r="I9" s="41" t="s">
        <v>1260</v>
      </c>
      <c r="J9" s="41" t="s">
        <v>1256</v>
      </c>
      <c r="K9" s="41" t="s">
        <v>1256</v>
      </c>
      <c r="L9" s="44">
        <v>37917</v>
      </c>
      <c r="M9" s="41" t="s">
        <v>1256</v>
      </c>
      <c r="N9" s="41">
        <v>58.317999999999998</v>
      </c>
      <c r="O9" s="41" t="s">
        <v>1256</v>
      </c>
      <c r="P9" s="41" t="s">
        <v>1261</v>
      </c>
      <c r="Q9" s="43" t="s">
        <v>1256</v>
      </c>
      <c r="R9" s="43" t="s">
        <v>1256</v>
      </c>
      <c r="S9" s="41" t="s">
        <v>1256</v>
      </c>
      <c r="T9" s="43" t="s">
        <v>1282</v>
      </c>
      <c r="U9" s="41" t="s">
        <v>1256</v>
      </c>
      <c r="V9" s="41" t="s">
        <v>1256</v>
      </c>
      <c r="W9" s="41" t="s">
        <v>1256</v>
      </c>
      <c r="X9" s="41" t="s">
        <v>1256</v>
      </c>
      <c r="Y9" s="41" t="s">
        <v>1263</v>
      </c>
      <c r="Z9" s="41" t="s">
        <v>1256</v>
      </c>
      <c r="AA9" s="41" t="s">
        <v>1256</v>
      </c>
      <c r="AB9" s="41" t="s">
        <v>1256</v>
      </c>
      <c r="AC9" s="41" t="s">
        <v>1256</v>
      </c>
      <c r="AD9" s="41" t="s">
        <v>1256</v>
      </c>
      <c r="AE9" s="41" t="s">
        <v>1256</v>
      </c>
      <c r="AF9" s="41" t="s">
        <v>3988</v>
      </c>
      <c r="AG9" s="45" t="s">
        <v>1256</v>
      </c>
      <c r="AH9" s="45" t="s">
        <v>3989</v>
      </c>
      <c r="AI9" s="45" t="s">
        <v>3989</v>
      </c>
      <c r="AJ9" s="45" t="s">
        <v>3995</v>
      </c>
      <c r="AK9" s="45" t="s">
        <v>3996</v>
      </c>
    </row>
    <row r="10" spans="2:37" ht="37.5" thickTop="1" thickBot="1" x14ac:dyDescent="0.3">
      <c r="B10" s="41" t="s">
        <v>4004</v>
      </c>
      <c r="C10" s="41" t="s">
        <v>1283</v>
      </c>
      <c r="D10" s="42" t="s">
        <v>1265</v>
      </c>
      <c r="E10" s="41" t="s">
        <v>1256</v>
      </c>
      <c r="F10" s="41" t="s">
        <v>1284</v>
      </c>
      <c r="G10" s="43" t="s">
        <v>1285</v>
      </c>
      <c r="H10" s="41" t="s">
        <v>1286</v>
      </c>
      <c r="I10" s="41" t="s">
        <v>1260</v>
      </c>
      <c r="J10" s="41" t="s">
        <v>1287</v>
      </c>
      <c r="K10" s="41" t="s">
        <v>1288</v>
      </c>
      <c r="L10" s="44">
        <v>42725</v>
      </c>
      <c r="M10" s="41" t="s">
        <v>1256</v>
      </c>
      <c r="N10" s="41">
        <v>145811.4117</v>
      </c>
      <c r="O10" s="41" t="s">
        <v>1289</v>
      </c>
      <c r="P10" s="41" t="s">
        <v>1290</v>
      </c>
      <c r="Q10" s="43" t="s">
        <v>1291</v>
      </c>
      <c r="R10" s="43" t="s">
        <v>1292</v>
      </c>
      <c r="S10" s="41" t="s">
        <v>1293</v>
      </c>
      <c r="T10" s="43" t="s">
        <v>1294</v>
      </c>
      <c r="U10" s="41" t="s">
        <v>1256</v>
      </c>
      <c r="V10" s="41" t="s">
        <v>1256</v>
      </c>
      <c r="W10" s="41" t="s">
        <v>1256</v>
      </c>
      <c r="X10" s="41" t="s">
        <v>1295</v>
      </c>
      <c r="Y10" s="41" t="s">
        <v>1263</v>
      </c>
      <c r="Z10" s="41" t="s">
        <v>3997</v>
      </c>
      <c r="AA10" s="41" t="s">
        <v>3998</v>
      </c>
      <c r="AB10" s="41" t="s">
        <v>3999</v>
      </c>
      <c r="AC10" s="41" t="s">
        <v>3999</v>
      </c>
      <c r="AD10" s="41" t="s">
        <v>4000</v>
      </c>
      <c r="AE10" s="41" t="s">
        <v>4001</v>
      </c>
      <c r="AF10" s="41" t="s">
        <v>1265</v>
      </c>
      <c r="AG10" s="45" t="s">
        <v>4002</v>
      </c>
      <c r="AH10" s="45" t="s">
        <v>3989</v>
      </c>
      <c r="AI10" s="45" t="s">
        <v>3989</v>
      </c>
      <c r="AJ10" s="45" t="s">
        <v>4003</v>
      </c>
      <c r="AK10" s="45" t="s">
        <v>4004</v>
      </c>
    </row>
    <row r="11" spans="2:37" ht="31.5" thickTop="1" thickBot="1" x14ac:dyDescent="0.3">
      <c r="B11" s="41" t="s">
        <v>4007</v>
      </c>
      <c r="C11" s="41" t="s">
        <v>1296</v>
      </c>
      <c r="D11" s="42" t="s">
        <v>1265</v>
      </c>
      <c r="E11" s="41" t="s">
        <v>1297</v>
      </c>
      <c r="F11" s="41" t="s">
        <v>1284</v>
      </c>
      <c r="G11" s="43" t="s">
        <v>1298</v>
      </c>
      <c r="H11" s="41" t="s">
        <v>1269</v>
      </c>
      <c r="I11" s="41" t="s">
        <v>1270</v>
      </c>
      <c r="J11" s="41" t="s">
        <v>1271</v>
      </c>
      <c r="K11" s="41" t="s">
        <v>1272</v>
      </c>
      <c r="L11" s="44">
        <v>39520</v>
      </c>
      <c r="M11" s="44">
        <v>41731</v>
      </c>
      <c r="N11" s="41">
        <v>17111.330000000002</v>
      </c>
      <c r="O11" s="41" t="s">
        <v>1273</v>
      </c>
      <c r="P11" s="41" t="s">
        <v>1261</v>
      </c>
      <c r="Q11" s="43" t="s">
        <v>1299</v>
      </c>
      <c r="R11" s="43" t="s">
        <v>1300</v>
      </c>
      <c r="S11" s="41" t="s">
        <v>1301</v>
      </c>
      <c r="T11" s="43" t="s">
        <v>1302</v>
      </c>
      <c r="U11" s="41" t="s">
        <v>1256</v>
      </c>
      <c r="V11" s="41" t="s">
        <v>1256</v>
      </c>
      <c r="W11" s="41" t="s">
        <v>1256</v>
      </c>
      <c r="X11" s="41" t="s">
        <v>1279</v>
      </c>
      <c r="Y11" s="41" t="s">
        <v>1263</v>
      </c>
      <c r="Z11" s="41" t="s">
        <v>4005</v>
      </c>
      <c r="AA11" s="41" t="s">
        <v>1256</v>
      </c>
      <c r="AB11" s="41" t="s">
        <v>1256</v>
      </c>
      <c r="AC11" s="41" t="s">
        <v>1256</v>
      </c>
      <c r="AD11" s="41" t="s">
        <v>1256</v>
      </c>
      <c r="AE11" s="41" t="s">
        <v>1256</v>
      </c>
      <c r="AF11" s="41" t="s">
        <v>1265</v>
      </c>
      <c r="AG11" s="45" t="s">
        <v>1256</v>
      </c>
      <c r="AH11" s="45" t="s">
        <v>3989</v>
      </c>
      <c r="AI11" s="45" t="s">
        <v>3989</v>
      </c>
      <c r="AJ11" s="45" t="s">
        <v>4006</v>
      </c>
      <c r="AK11" s="45" t="s">
        <v>4007</v>
      </c>
    </row>
    <row r="12" spans="2:37" ht="31.5" thickTop="1" thickBot="1" x14ac:dyDescent="0.3">
      <c r="B12" s="41" t="s">
        <v>4010</v>
      </c>
      <c r="C12" s="41" t="s">
        <v>1303</v>
      </c>
      <c r="D12" s="42" t="s">
        <v>1304</v>
      </c>
      <c r="E12" s="41" t="s">
        <v>1305</v>
      </c>
      <c r="F12" s="41" t="s">
        <v>1306</v>
      </c>
      <c r="G12" s="43" t="s">
        <v>1307</v>
      </c>
      <c r="H12" s="41" t="s">
        <v>1308</v>
      </c>
      <c r="I12" s="41" t="s">
        <v>1270</v>
      </c>
      <c r="J12" s="41" t="s">
        <v>1271</v>
      </c>
      <c r="K12" s="41" t="s">
        <v>1272</v>
      </c>
      <c r="L12" s="44">
        <v>39134</v>
      </c>
      <c r="M12" s="44">
        <v>40162</v>
      </c>
      <c r="N12" s="41">
        <v>289625.46000000002</v>
      </c>
      <c r="O12" s="41" t="s">
        <v>1273</v>
      </c>
      <c r="P12" s="41" t="s">
        <v>1261</v>
      </c>
      <c r="Q12" s="43" t="s">
        <v>1309</v>
      </c>
      <c r="R12" s="43" t="s">
        <v>1310</v>
      </c>
      <c r="S12" s="41" t="s">
        <v>1311</v>
      </c>
      <c r="T12" s="43" t="s">
        <v>1312</v>
      </c>
      <c r="U12" s="41" t="s">
        <v>1256</v>
      </c>
      <c r="V12" s="41" t="s">
        <v>1256</v>
      </c>
      <c r="W12" s="41" t="s">
        <v>1256</v>
      </c>
      <c r="X12" s="41" t="s">
        <v>1279</v>
      </c>
      <c r="Y12" s="41" t="s">
        <v>1263</v>
      </c>
      <c r="Z12" s="41" t="s">
        <v>4008</v>
      </c>
      <c r="AA12" s="41" t="s">
        <v>1256</v>
      </c>
      <c r="AB12" s="41" t="s">
        <v>1256</v>
      </c>
      <c r="AC12" s="41" t="s">
        <v>1256</v>
      </c>
      <c r="AD12" s="41" t="s">
        <v>1256</v>
      </c>
      <c r="AE12" s="41" t="s">
        <v>1256</v>
      </c>
      <c r="AF12" s="41" t="s">
        <v>1304</v>
      </c>
      <c r="AG12" s="45" t="s">
        <v>1256</v>
      </c>
      <c r="AH12" s="45" t="s">
        <v>3989</v>
      </c>
      <c r="AI12" s="45" t="s">
        <v>3989</v>
      </c>
      <c r="AJ12" s="45" t="s">
        <v>4009</v>
      </c>
      <c r="AK12" s="45" t="s">
        <v>4010</v>
      </c>
    </row>
    <row r="13" spans="2:37" ht="31.5" thickTop="1" thickBot="1" x14ac:dyDescent="0.3">
      <c r="B13" s="41" t="s">
        <v>4015</v>
      </c>
      <c r="C13" s="41" t="s">
        <v>1313</v>
      </c>
      <c r="D13" s="42" t="s">
        <v>1314</v>
      </c>
      <c r="E13" s="41" t="s">
        <v>1257</v>
      </c>
      <c r="F13" s="41" t="s">
        <v>1284</v>
      </c>
      <c r="G13" s="43" t="s">
        <v>1315</v>
      </c>
      <c r="H13" s="41" t="s">
        <v>1316</v>
      </c>
      <c r="I13" s="41" t="s">
        <v>1260</v>
      </c>
      <c r="J13" s="41" t="s">
        <v>1317</v>
      </c>
      <c r="K13" s="41" t="s">
        <v>1288</v>
      </c>
      <c r="L13" s="44">
        <v>43553</v>
      </c>
      <c r="M13" s="41" t="s">
        <v>1256</v>
      </c>
      <c r="N13" s="41">
        <v>5350.9916999999996</v>
      </c>
      <c r="O13" s="41" t="s">
        <v>1256</v>
      </c>
      <c r="P13" s="41" t="s">
        <v>1261</v>
      </c>
      <c r="Q13" s="43" t="s">
        <v>1318</v>
      </c>
      <c r="R13" s="43" t="s">
        <v>1319</v>
      </c>
      <c r="S13" s="41" t="s">
        <v>1320</v>
      </c>
      <c r="T13" s="43" t="s">
        <v>1321</v>
      </c>
      <c r="U13" s="41" t="s">
        <v>1256</v>
      </c>
      <c r="V13" s="41" t="s">
        <v>1256</v>
      </c>
      <c r="W13" s="41" t="s">
        <v>1256</v>
      </c>
      <c r="X13" s="41" t="s">
        <v>1279</v>
      </c>
      <c r="Y13" s="41" t="s">
        <v>1263</v>
      </c>
      <c r="Z13" s="41" t="s">
        <v>4011</v>
      </c>
      <c r="AA13" s="41" t="s">
        <v>4012</v>
      </c>
      <c r="AB13" s="41" t="s">
        <v>1256</v>
      </c>
      <c r="AC13" s="41" t="s">
        <v>1256</v>
      </c>
      <c r="AD13" s="41" t="s">
        <v>1256</v>
      </c>
      <c r="AE13" s="41" t="s">
        <v>1256</v>
      </c>
      <c r="AF13" s="41" t="s">
        <v>4013</v>
      </c>
      <c r="AG13" s="45" t="s">
        <v>1256</v>
      </c>
      <c r="AH13" s="45" t="s">
        <v>3989</v>
      </c>
      <c r="AI13" s="45" t="s">
        <v>3989</v>
      </c>
      <c r="AJ13" s="45" t="s">
        <v>4014</v>
      </c>
      <c r="AK13" s="45" t="s">
        <v>4015</v>
      </c>
    </row>
    <row r="14" spans="2:37" ht="49.5" thickTop="1" thickBot="1" x14ac:dyDescent="0.3">
      <c r="B14" s="41" t="s">
        <v>4022</v>
      </c>
      <c r="C14" s="41" t="s">
        <v>1322</v>
      </c>
      <c r="D14" s="42" t="s">
        <v>1323</v>
      </c>
      <c r="E14" s="41" t="s">
        <v>1257</v>
      </c>
      <c r="F14" s="41" t="s">
        <v>1284</v>
      </c>
      <c r="G14" s="43" t="s">
        <v>1281</v>
      </c>
      <c r="H14" s="41" t="s">
        <v>1308</v>
      </c>
      <c r="I14" s="41" t="s">
        <v>1260</v>
      </c>
      <c r="J14" s="41" t="s">
        <v>1324</v>
      </c>
      <c r="K14" s="41" t="s">
        <v>1325</v>
      </c>
      <c r="L14" s="44">
        <v>38917</v>
      </c>
      <c r="M14" s="41" t="s">
        <v>1256</v>
      </c>
      <c r="N14" s="41">
        <v>85183.67</v>
      </c>
      <c r="O14" s="41" t="s">
        <v>1273</v>
      </c>
      <c r="P14" s="41" t="s">
        <v>1261</v>
      </c>
      <c r="Q14" s="43" t="s">
        <v>1326</v>
      </c>
      <c r="R14" s="43" t="s">
        <v>1327</v>
      </c>
      <c r="S14" s="41" t="s">
        <v>1328</v>
      </c>
      <c r="T14" s="43" t="s">
        <v>1329</v>
      </c>
      <c r="U14" s="41" t="s">
        <v>1330</v>
      </c>
      <c r="V14" s="44">
        <v>39101</v>
      </c>
      <c r="W14" s="44">
        <v>39465</v>
      </c>
      <c r="X14" s="41" t="s">
        <v>1279</v>
      </c>
      <c r="Y14" s="41" t="s">
        <v>1263</v>
      </c>
      <c r="Z14" s="41" t="s">
        <v>4016</v>
      </c>
      <c r="AA14" s="41" t="s">
        <v>1256</v>
      </c>
      <c r="AB14" s="41" t="s">
        <v>4017</v>
      </c>
      <c r="AC14" s="41" t="s">
        <v>4017</v>
      </c>
      <c r="AD14" s="41" t="s">
        <v>4018</v>
      </c>
      <c r="AE14" s="41" t="s">
        <v>4001</v>
      </c>
      <c r="AF14" s="41" t="s">
        <v>4019</v>
      </c>
      <c r="AG14" s="45" t="s">
        <v>4020</v>
      </c>
      <c r="AH14" s="45" t="s">
        <v>3989</v>
      </c>
      <c r="AI14" s="45" t="s">
        <v>3989</v>
      </c>
      <c r="AJ14" s="45" t="s">
        <v>4021</v>
      </c>
      <c r="AK14" s="45" t="s">
        <v>4022</v>
      </c>
    </row>
    <row r="15" spans="2:37" ht="39.75" thickTop="1" thickBot="1" x14ac:dyDescent="0.3">
      <c r="B15" s="41" t="s">
        <v>4025</v>
      </c>
      <c r="C15" s="41" t="s">
        <v>1331</v>
      </c>
      <c r="D15" s="42" t="s">
        <v>1323</v>
      </c>
      <c r="E15" s="41" t="s">
        <v>1257</v>
      </c>
      <c r="F15" s="41" t="s">
        <v>1332</v>
      </c>
      <c r="G15" s="43" t="s">
        <v>1281</v>
      </c>
      <c r="H15" s="41" t="s">
        <v>1333</v>
      </c>
      <c r="I15" s="41" t="s">
        <v>1260</v>
      </c>
      <c r="J15" s="41" t="s">
        <v>1324</v>
      </c>
      <c r="K15" s="41" t="s">
        <v>1325</v>
      </c>
      <c r="L15" s="44">
        <v>39051</v>
      </c>
      <c r="M15" s="41" t="s">
        <v>1256</v>
      </c>
      <c r="N15" s="41">
        <v>20953.330000000002</v>
      </c>
      <c r="O15" s="41" t="s">
        <v>1273</v>
      </c>
      <c r="P15" s="41" t="s">
        <v>1261</v>
      </c>
      <c r="Q15" s="43" t="s">
        <v>1334</v>
      </c>
      <c r="R15" s="43" t="s">
        <v>1335</v>
      </c>
      <c r="S15" s="41" t="s">
        <v>1336</v>
      </c>
      <c r="T15" s="43" t="s">
        <v>1329</v>
      </c>
      <c r="U15" s="41" t="s">
        <v>1330</v>
      </c>
      <c r="V15" s="44">
        <v>39416</v>
      </c>
      <c r="W15" s="44">
        <v>39781</v>
      </c>
      <c r="X15" s="41" t="s">
        <v>1279</v>
      </c>
      <c r="Y15" s="41" t="s">
        <v>1263</v>
      </c>
      <c r="Z15" s="41" t="s">
        <v>4016</v>
      </c>
      <c r="AA15" s="41" t="s">
        <v>1256</v>
      </c>
      <c r="AB15" s="41" t="s">
        <v>4017</v>
      </c>
      <c r="AC15" s="41" t="s">
        <v>4017</v>
      </c>
      <c r="AD15" s="41" t="s">
        <v>4018</v>
      </c>
      <c r="AE15" s="41" t="s">
        <v>4023</v>
      </c>
      <c r="AF15" s="41" t="s">
        <v>4019</v>
      </c>
      <c r="AG15" s="45" t="s">
        <v>4020</v>
      </c>
      <c r="AH15" s="45" t="s">
        <v>3989</v>
      </c>
      <c r="AI15" s="45" t="s">
        <v>3989</v>
      </c>
      <c r="AJ15" s="45" t="s">
        <v>4024</v>
      </c>
      <c r="AK15" s="45" t="s">
        <v>4025</v>
      </c>
    </row>
    <row r="16" spans="2:37" ht="61.5" thickTop="1" thickBot="1" x14ac:dyDescent="0.3">
      <c r="B16" s="41" t="s">
        <v>4027</v>
      </c>
      <c r="C16" s="41" t="s">
        <v>1337</v>
      </c>
      <c r="D16" s="42" t="s">
        <v>1255</v>
      </c>
      <c r="E16" s="41" t="s">
        <v>1256</v>
      </c>
      <c r="F16" s="41" t="s">
        <v>1257</v>
      </c>
      <c r="G16" s="43" t="s">
        <v>1338</v>
      </c>
      <c r="H16" s="41" t="s">
        <v>1308</v>
      </c>
      <c r="I16" s="41" t="s">
        <v>1260</v>
      </c>
      <c r="J16" s="41" t="s">
        <v>1256</v>
      </c>
      <c r="K16" s="41" t="s">
        <v>1256</v>
      </c>
      <c r="L16" s="41" t="s">
        <v>1256</v>
      </c>
      <c r="M16" s="44">
        <v>47891</v>
      </c>
      <c r="N16" s="41">
        <v>0</v>
      </c>
      <c r="O16" s="41" t="s">
        <v>1256</v>
      </c>
      <c r="P16" s="41" t="s">
        <v>1339</v>
      </c>
      <c r="Q16" s="43" t="s">
        <v>1256</v>
      </c>
      <c r="R16" s="43" t="s">
        <v>1256</v>
      </c>
      <c r="S16" s="41" t="s">
        <v>1256</v>
      </c>
      <c r="T16" s="43" t="s">
        <v>1256</v>
      </c>
      <c r="U16" s="41" t="s">
        <v>1256</v>
      </c>
      <c r="V16" s="41" t="s">
        <v>1256</v>
      </c>
      <c r="W16" s="41" t="s">
        <v>1256</v>
      </c>
      <c r="X16" s="41" t="s">
        <v>1256</v>
      </c>
      <c r="Y16" s="41" t="s">
        <v>1263</v>
      </c>
      <c r="Z16" s="41" t="s">
        <v>1256</v>
      </c>
      <c r="AA16" s="41" t="s">
        <v>1256</v>
      </c>
      <c r="AB16" s="41" t="s">
        <v>1256</v>
      </c>
      <c r="AC16" s="41" t="s">
        <v>1256</v>
      </c>
      <c r="AD16" s="41" t="s">
        <v>1256</v>
      </c>
      <c r="AE16" s="41" t="s">
        <v>1256</v>
      </c>
      <c r="AF16" s="41" t="s">
        <v>3988</v>
      </c>
      <c r="AG16" s="45" t="s">
        <v>1256</v>
      </c>
      <c r="AH16" s="45" t="s">
        <v>3989</v>
      </c>
      <c r="AI16" s="45" t="s">
        <v>3989</v>
      </c>
      <c r="AJ16" s="45" t="s">
        <v>4026</v>
      </c>
      <c r="AK16" s="45" t="s">
        <v>4027</v>
      </c>
    </row>
    <row r="17" spans="2:37" ht="61.5" thickTop="1" thickBot="1" x14ac:dyDescent="0.3">
      <c r="B17" s="41" t="s">
        <v>4029</v>
      </c>
      <c r="C17" s="41" t="s">
        <v>1340</v>
      </c>
      <c r="D17" s="42" t="s">
        <v>1304</v>
      </c>
      <c r="E17" s="41" t="s">
        <v>1257</v>
      </c>
      <c r="F17" s="41" t="s">
        <v>1306</v>
      </c>
      <c r="G17" s="43" t="s">
        <v>1341</v>
      </c>
      <c r="H17" s="41" t="s">
        <v>1342</v>
      </c>
      <c r="I17" s="41" t="s">
        <v>1270</v>
      </c>
      <c r="J17" s="41" t="s">
        <v>1271</v>
      </c>
      <c r="K17" s="41" t="s">
        <v>1272</v>
      </c>
      <c r="L17" s="44">
        <v>38246</v>
      </c>
      <c r="M17" s="44">
        <v>39948</v>
      </c>
      <c r="N17" s="41">
        <v>602345.14569999999</v>
      </c>
      <c r="O17" s="41" t="s">
        <v>1273</v>
      </c>
      <c r="P17" s="41" t="s">
        <v>1261</v>
      </c>
      <c r="Q17" s="43" t="s">
        <v>1343</v>
      </c>
      <c r="R17" s="43" t="s">
        <v>1344</v>
      </c>
      <c r="S17" s="41" t="s">
        <v>1345</v>
      </c>
      <c r="T17" s="43" t="s">
        <v>1346</v>
      </c>
      <c r="U17" s="41" t="s">
        <v>1256</v>
      </c>
      <c r="V17" s="41" t="s">
        <v>1256</v>
      </c>
      <c r="W17" s="41" t="s">
        <v>1256</v>
      </c>
      <c r="X17" s="41" t="s">
        <v>1279</v>
      </c>
      <c r="Y17" s="41" t="s">
        <v>1263</v>
      </c>
      <c r="Z17" s="41" t="s">
        <v>4008</v>
      </c>
      <c r="AA17" s="41" t="s">
        <v>1256</v>
      </c>
      <c r="AB17" s="41" t="s">
        <v>1256</v>
      </c>
      <c r="AC17" s="41" t="s">
        <v>1256</v>
      </c>
      <c r="AD17" s="41" t="s">
        <v>1256</v>
      </c>
      <c r="AE17" s="41" t="s">
        <v>1256</v>
      </c>
      <c r="AF17" s="41" t="s">
        <v>1304</v>
      </c>
      <c r="AG17" s="45" t="s">
        <v>1256</v>
      </c>
      <c r="AH17" s="45" t="s">
        <v>3989</v>
      </c>
      <c r="AI17" s="45" t="s">
        <v>3989</v>
      </c>
      <c r="AJ17" s="45" t="s">
        <v>4028</v>
      </c>
      <c r="AK17" s="45" t="s">
        <v>4029</v>
      </c>
    </row>
    <row r="18" spans="2:37" ht="61.5" thickTop="1" thickBot="1" x14ac:dyDescent="0.3">
      <c r="B18" s="41" t="s">
        <v>4032</v>
      </c>
      <c r="C18" s="41" t="s">
        <v>1347</v>
      </c>
      <c r="D18" s="42" t="s">
        <v>1304</v>
      </c>
      <c r="E18" s="41" t="s">
        <v>1257</v>
      </c>
      <c r="F18" s="41" t="s">
        <v>1306</v>
      </c>
      <c r="G18" s="43" t="s">
        <v>1348</v>
      </c>
      <c r="H18" s="41" t="s">
        <v>1269</v>
      </c>
      <c r="I18" s="41" t="s">
        <v>1270</v>
      </c>
      <c r="J18" s="41" t="s">
        <v>1271</v>
      </c>
      <c r="K18" s="41" t="s">
        <v>1272</v>
      </c>
      <c r="L18" s="44">
        <v>38253</v>
      </c>
      <c r="M18" s="44">
        <v>39980</v>
      </c>
      <c r="N18" s="41">
        <v>569482.64119999995</v>
      </c>
      <c r="O18" s="41" t="s">
        <v>1273</v>
      </c>
      <c r="P18" s="41" t="s">
        <v>1261</v>
      </c>
      <c r="Q18" s="43" t="s">
        <v>1349</v>
      </c>
      <c r="R18" s="43" t="s">
        <v>1350</v>
      </c>
      <c r="S18" s="41" t="s">
        <v>1351</v>
      </c>
      <c r="T18" s="43" t="s">
        <v>1352</v>
      </c>
      <c r="U18" s="41" t="s">
        <v>1256</v>
      </c>
      <c r="V18" s="41" t="s">
        <v>1256</v>
      </c>
      <c r="W18" s="41" t="s">
        <v>1256</v>
      </c>
      <c r="X18" s="41" t="s">
        <v>1279</v>
      </c>
      <c r="Y18" s="41" t="s">
        <v>1263</v>
      </c>
      <c r="Z18" s="41" t="s">
        <v>4030</v>
      </c>
      <c r="AA18" s="41" t="s">
        <v>1256</v>
      </c>
      <c r="AB18" s="41" t="s">
        <v>1256</v>
      </c>
      <c r="AC18" s="41" t="s">
        <v>1256</v>
      </c>
      <c r="AD18" s="41" t="s">
        <v>1256</v>
      </c>
      <c r="AE18" s="41" t="s">
        <v>1256</v>
      </c>
      <c r="AF18" s="41" t="s">
        <v>1304</v>
      </c>
      <c r="AG18" s="45" t="s">
        <v>1256</v>
      </c>
      <c r="AH18" s="45" t="s">
        <v>3989</v>
      </c>
      <c r="AI18" s="45" t="s">
        <v>3989</v>
      </c>
      <c r="AJ18" s="45" t="s">
        <v>4031</v>
      </c>
      <c r="AK18" s="45" t="s">
        <v>4032</v>
      </c>
    </row>
    <row r="19" spans="2:37" ht="76.5" thickTop="1" thickBot="1" x14ac:dyDescent="0.3">
      <c r="B19" s="41" t="s">
        <v>4035</v>
      </c>
      <c r="C19" s="41" t="s">
        <v>1353</v>
      </c>
      <c r="D19" s="42" t="s">
        <v>1265</v>
      </c>
      <c r="E19" s="41" t="s">
        <v>1354</v>
      </c>
      <c r="F19" s="41" t="s">
        <v>1355</v>
      </c>
      <c r="G19" s="43" t="s">
        <v>1356</v>
      </c>
      <c r="H19" s="41" t="s">
        <v>1269</v>
      </c>
      <c r="I19" s="41" t="s">
        <v>1270</v>
      </c>
      <c r="J19" s="41" t="s">
        <v>1271</v>
      </c>
      <c r="K19" s="41" t="s">
        <v>1272</v>
      </c>
      <c r="L19" s="44">
        <v>39562</v>
      </c>
      <c r="M19" s="44">
        <v>43192</v>
      </c>
      <c r="N19" s="41">
        <v>7119.98</v>
      </c>
      <c r="O19" s="41" t="s">
        <v>1273</v>
      </c>
      <c r="P19" s="41" t="s">
        <v>1261</v>
      </c>
      <c r="Q19" s="43" t="s">
        <v>1357</v>
      </c>
      <c r="R19" s="43" t="s">
        <v>1358</v>
      </c>
      <c r="S19" s="41" t="s">
        <v>1359</v>
      </c>
      <c r="T19" s="43" t="s">
        <v>1360</v>
      </c>
      <c r="U19" s="41" t="s">
        <v>1330</v>
      </c>
      <c r="V19" s="44">
        <v>41868</v>
      </c>
      <c r="W19" s="44">
        <v>42051</v>
      </c>
      <c r="X19" s="41" t="s">
        <v>1279</v>
      </c>
      <c r="Y19" s="41" t="s">
        <v>1263</v>
      </c>
      <c r="Z19" s="41" t="s">
        <v>4033</v>
      </c>
      <c r="AA19" s="41" t="s">
        <v>1256</v>
      </c>
      <c r="AB19" s="41" t="s">
        <v>1256</v>
      </c>
      <c r="AC19" s="41" t="s">
        <v>1256</v>
      </c>
      <c r="AD19" s="41" t="s">
        <v>1256</v>
      </c>
      <c r="AE19" s="41" t="s">
        <v>1256</v>
      </c>
      <c r="AF19" s="41" t="s">
        <v>1265</v>
      </c>
      <c r="AG19" s="45" t="s">
        <v>1256</v>
      </c>
      <c r="AH19" s="45" t="s">
        <v>3989</v>
      </c>
      <c r="AI19" s="45" t="s">
        <v>3989</v>
      </c>
      <c r="AJ19" s="45" t="s">
        <v>4034</v>
      </c>
      <c r="AK19" s="45" t="s">
        <v>4035</v>
      </c>
    </row>
    <row r="20" spans="2:37" ht="31.5" thickTop="1" thickBot="1" x14ac:dyDescent="0.3">
      <c r="B20" s="41" t="s">
        <v>4041</v>
      </c>
      <c r="C20" s="41" t="s">
        <v>1361</v>
      </c>
      <c r="D20" s="42" t="s">
        <v>1265</v>
      </c>
      <c r="E20" s="41" t="s">
        <v>1362</v>
      </c>
      <c r="F20" s="41" t="s">
        <v>1355</v>
      </c>
      <c r="G20" s="43" t="s">
        <v>1363</v>
      </c>
      <c r="H20" s="41" t="s">
        <v>1269</v>
      </c>
      <c r="I20" s="41" t="s">
        <v>1260</v>
      </c>
      <c r="J20" s="41" t="s">
        <v>1317</v>
      </c>
      <c r="K20" s="41" t="s">
        <v>1325</v>
      </c>
      <c r="L20" s="44">
        <v>39596</v>
      </c>
      <c r="M20" s="41" t="s">
        <v>1256</v>
      </c>
      <c r="N20" s="41">
        <v>30660.41</v>
      </c>
      <c r="O20" s="41" t="s">
        <v>1364</v>
      </c>
      <c r="P20" s="41" t="s">
        <v>1261</v>
      </c>
      <c r="Q20" s="43" t="s">
        <v>1365</v>
      </c>
      <c r="R20" s="43" t="s">
        <v>1366</v>
      </c>
      <c r="S20" s="41" t="s">
        <v>1301</v>
      </c>
      <c r="T20" s="43" t="s">
        <v>1367</v>
      </c>
      <c r="U20" s="41" t="s">
        <v>1368</v>
      </c>
      <c r="V20" s="44">
        <v>40911</v>
      </c>
      <c r="W20" s="44">
        <v>43798</v>
      </c>
      <c r="X20" s="41" t="s">
        <v>1279</v>
      </c>
      <c r="Y20" s="41" t="s">
        <v>1263</v>
      </c>
      <c r="Z20" s="41" t="s">
        <v>4036</v>
      </c>
      <c r="AA20" s="41" t="s">
        <v>4037</v>
      </c>
      <c r="AB20" s="41" t="s">
        <v>3999</v>
      </c>
      <c r="AC20" s="41" t="s">
        <v>3999</v>
      </c>
      <c r="AD20" s="41" t="s">
        <v>4038</v>
      </c>
      <c r="AE20" s="41" t="s">
        <v>4023</v>
      </c>
      <c r="AF20" s="41" t="s">
        <v>1265</v>
      </c>
      <c r="AG20" s="45" t="s">
        <v>4002</v>
      </c>
      <c r="AH20" s="45" t="s">
        <v>3989</v>
      </c>
      <c r="AI20" s="45" t="s">
        <v>4039</v>
      </c>
      <c r="AJ20" s="45" t="s">
        <v>4040</v>
      </c>
      <c r="AK20" s="45" t="s">
        <v>4041</v>
      </c>
    </row>
    <row r="21" spans="2:37" ht="31.5" thickTop="1" thickBot="1" x14ac:dyDescent="0.3">
      <c r="B21" s="41" t="s">
        <v>4043</v>
      </c>
      <c r="C21" s="41" t="s">
        <v>1369</v>
      </c>
      <c r="D21" s="42" t="s">
        <v>1265</v>
      </c>
      <c r="E21" s="41" t="s">
        <v>1370</v>
      </c>
      <c r="F21" s="41" t="s">
        <v>1355</v>
      </c>
      <c r="G21" s="43" t="s">
        <v>1363</v>
      </c>
      <c r="H21" s="41" t="s">
        <v>1269</v>
      </c>
      <c r="I21" s="41" t="s">
        <v>1260</v>
      </c>
      <c r="J21" s="41" t="s">
        <v>1317</v>
      </c>
      <c r="K21" s="41" t="s">
        <v>1325</v>
      </c>
      <c r="L21" s="44">
        <v>39616</v>
      </c>
      <c r="M21" s="41" t="s">
        <v>1256</v>
      </c>
      <c r="N21" s="41">
        <v>23499.45</v>
      </c>
      <c r="O21" s="41" t="s">
        <v>1371</v>
      </c>
      <c r="P21" s="41" t="s">
        <v>1261</v>
      </c>
      <c r="Q21" s="43" t="s">
        <v>1372</v>
      </c>
      <c r="R21" s="43" t="s">
        <v>1373</v>
      </c>
      <c r="S21" s="41" t="s">
        <v>1301</v>
      </c>
      <c r="T21" s="43" t="s">
        <v>1367</v>
      </c>
      <c r="U21" s="41" t="s">
        <v>1330</v>
      </c>
      <c r="V21" s="44">
        <v>40237</v>
      </c>
      <c r="W21" s="44">
        <v>43854</v>
      </c>
      <c r="X21" s="41" t="s">
        <v>1279</v>
      </c>
      <c r="Y21" s="41" t="s">
        <v>1263</v>
      </c>
      <c r="Z21" s="41" t="s">
        <v>4036</v>
      </c>
      <c r="AA21" s="41" t="s">
        <v>1256</v>
      </c>
      <c r="AB21" s="41" t="s">
        <v>3999</v>
      </c>
      <c r="AC21" s="41" t="s">
        <v>3999</v>
      </c>
      <c r="AD21" s="41" t="s">
        <v>4038</v>
      </c>
      <c r="AE21" s="41" t="s">
        <v>4023</v>
      </c>
      <c r="AF21" s="41" t="s">
        <v>1265</v>
      </c>
      <c r="AG21" s="45" t="s">
        <v>4002</v>
      </c>
      <c r="AH21" s="45" t="s">
        <v>3989</v>
      </c>
      <c r="AI21" s="45" t="s">
        <v>3989</v>
      </c>
      <c r="AJ21" s="45" t="s">
        <v>4042</v>
      </c>
      <c r="AK21" s="45" t="s">
        <v>4043</v>
      </c>
    </row>
    <row r="22" spans="2:37" ht="106.5" thickTop="1" thickBot="1" x14ac:dyDescent="0.3">
      <c r="B22" s="41" t="s">
        <v>4050</v>
      </c>
      <c r="C22" s="41" t="s">
        <v>1374</v>
      </c>
      <c r="D22" s="42" t="s">
        <v>1265</v>
      </c>
      <c r="E22" s="41" t="s">
        <v>1257</v>
      </c>
      <c r="F22" s="41" t="s">
        <v>1284</v>
      </c>
      <c r="G22" s="43" t="s">
        <v>1258</v>
      </c>
      <c r="H22" s="41" t="s">
        <v>1316</v>
      </c>
      <c r="I22" s="41" t="s">
        <v>1260</v>
      </c>
      <c r="J22" s="41" t="s">
        <v>1324</v>
      </c>
      <c r="K22" s="41" t="s">
        <v>1325</v>
      </c>
      <c r="L22" s="44">
        <v>38603</v>
      </c>
      <c r="M22" s="41" t="s">
        <v>1256</v>
      </c>
      <c r="N22" s="41">
        <v>65671.92</v>
      </c>
      <c r="O22" s="41" t="s">
        <v>1273</v>
      </c>
      <c r="P22" s="41" t="s">
        <v>1261</v>
      </c>
      <c r="Q22" s="43" t="s">
        <v>1375</v>
      </c>
      <c r="R22" s="43" t="s">
        <v>1376</v>
      </c>
      <c r="S22" s="41" t="s">
        <v>1377</v>
      </c>
      <c r="T22" s="43" t="s">
        <v>1378</v>
      </c>
      <c r="U22" s="41" t="s">
        <v>1256</v>
      </c>
      <c r="V22" s="41" t="s">
        <v>1256</v>
      </c>
      <c r="W22" s="41" t="s">
        <v>1256</v>
      </c>
      <c r="X22" s="41" t="s">
        <v>1279</v>
      </c>
      <c r="Y22" s="41" t="s">
        <v>1263</v>
      </c>
      <c r="Z22" s="41" t="s">
        <v>4044</v>
      </c>
      <c r="AA22" s="41" t="s">
        <v>1256</v>
      </c>
      <c r="AB22" s="41" t="s">
        <v>4045</v>
      </c>
      <c r="AC22" s="41" t="s">
        <v>4045</v>
      </c>
      <c r="AD22" s="41" t="s">
        <v>4046</v>
      </c>
      <c r="AE22" s="41" t="s">
        <v>4047</v>
      </c>
      <c r="AF22" s="41" t="s">
        <v>1265</v>
      </c>
      <c r="AG22" s="45" t="s">
        <v>4048</v>
      </c>
      <c r="AH22" s="45" t="s">
        <v>3989</v>
      </c>
      <c r="AI22" s="45" t="s">
        <v>3989</v>
      </c>
      <c r="AJ22" s="45" t="s">
        <v>4049</v>
      </c>
      <c r="AK22" s="45" t="s">
        <v>4050</v>
      </c>
    </row>
    <row r="23" spans="2:37" ht="106.5" thickTop="1" thickBot="1" x14ac:dyDescent="0.3">
      <c r="B23" s="41" t="s">
        <v>4052</v>
      </c>
      <c r="C23" s="41" t="s">
        <v>1379</v>
      </c>
      <c r="D23" s="42" t="s">
        <v>1323</v>
      </c>
      <c r="E23" s="41" t="s">
        <v>1257</v>
      </c>
      <c r="F23" s="41" t="s">
        <v>1332</v>
      </c>
      <c r="G23" s="43" t="s">
        <v>1258</v>
      </c>
      <c r="H23" s="41" t="s">
        <v>1308</v>
      </c>
      <c r="I23" s="41" t="s">
        <v>1260</v>
      </c>
      <c r="J23" s="41" t="s">
        <v>1324</v>
      </c>
      <c r="K23" s="41" t="s">
        <v>1325</v>
      </c>
      <c r="L23" s="44">
        <v>39051</v>
      </c>
      <c r="M23" s="41" t="s">
        <v>1256</v>
      </c>
      <c r="N23" s="41">
        <v>38687.629999999997</v>
      </c>
      <c r="O23" s="41" t="s">
        <v>1273</v>
      </c>
      <c r="P23" s="41" t="s">
        <v>1261</v>
      </c>
      <c r="Q23" s="43" t="s">
        <v>1380</v>
      </c>
      <c r="R23" s="43" t="s">
        <v>1381</v>
      </c>
      <c r="S23" s="41" t="s">
        <v>1382</v>
      </c>
      <c r="T23" s="43" t="s">
        <v>1383</v>
      </c>
      <c r="U23" s="41" t="s">
        <v>1384</v>
      </c>
      <c r="V23" s="44">
        <v>40147</v>
      </c>
      <c r="W23" s="44">
        <v>40511</v>
      </c>
      <c r="X23" s="41" t="s">
        <v>1279</v>
      </c>
      <c r="Y23" s="41" t="s">
        <v>1263</v>
      </c>
      <c r="Z23" s="41" t="s">
        <v>4044</v>
      </c>
      <c r="AA23" s="41" t="s">
        <v>1256</v>
      </c>
      <c r="AB23" s="41" t="s">
        <v>4045</v>
      </c>
      <c r="AC23" s="41" t="s">
        <v>4045</v>
      </c>
      <c r="AD23" s="41" t="s">
        <v>4046</v>
      </c>
      <c r="AE23" s="41" t="s">
        <v>4047</v>
      </c>
      <c r="AF23" s="41" t="s">
        <v>4019</v>
      </c>
      <c r="AG23" s="45" t="s">
        <v>4048</v>
      </c>
      <c r="AH23" s="45" t="s">
        <v>3989</v>
      </c>
      <c r="AI23" s="45" t="s">
        <v>3989</v>
      </c>
      <c r="AJ23" s="45" t="s">
        <v>4051</v>
      </c>
      <c r="AK23" s="45" t="s">
        <v>4052</v>
      </c>
    </row>
    <row r="24" spans="2:37" ht="46.5" thickTop="1" thickBot="1" x14ac:dyDescent="0.3">
      <c r="B24" s="41" t="s">
        <v>4057</v>
      </c>
      <c r="C24" s="41" t="s">
        <v>1385</v>
      </c>
      <c r="D24" s="42" t="s">
        <v>1265</v>
      </c>
      <c r="E24" s="41" t="s">
        <v>1386</v>
      </c>
      <c r="F24" s="41" t="s">
        <v>1355</v>
      </c>
      <c r="G24" s="43" t="s">
        <v>1387</v>
      </c>
      <c r="H24" s="41" t="s">
        <v>1308</v>
      </c>
      <c r="I24" s="41" t="s">
        <v>1260</v>
      </c>
      <c r="J24" s="41" t="s">
        <v>1317</v>
      </c>
      <c r="K24" s="41" t="s">
        <v>1388</v>
      </c>
      <c r="L24" s="44">
        <v>39595</v>
      </c>
      <c r="M24" s="41" t="s">
        <v>1256</v>
      </c>
      <c r="N24" s="41">
        <v>15932.51</v>
      </c>
      <c r="O24" s="41" t="s">
        <v>1389</v>
      </c>
      <c r="P24" s="41" t="s">
        <v>1261</v>
      </c>
      <c r="Q24" s="43" t="s">
        <v>1390</v>
      </c>
      <c r="R24" s="43" t="s">
        <v>1391</v>
      </c>
      <c r="S24" s="41" t="s">
        <v>1311</v>
      </c>
      <c r="T24" s="43" t="s">
        <v>1392</v>
      </c>
      <c r="U24" s="41" t="s">
        <v>1393</v>
      </c>
      <c r="V24" s="41">
        <v>41579</v>
      </c>
      <c r="W24" s="41">
        <v>43646</v>
      </c>
      <c r="X24" s="41" t="s">
        <v>1279</v>
      </c>
      <c r="Y24" s="41" t="s">
        <v>1263</v>
      </c>
      <c r="Z24" s="41" t="s">
        <v>4044</v>
      </c>
      <c r="AA24" s="41" t="s">
        <v>3998</v>
      </c>
      <c r="AB24" s="41" t="s">
        <v>4053</v>
      </c>
      <c r="AC24" s="41" t="s">
        <v>4053</v>
      </c>
      <c r="AD24" s="41" t="s">
        <v>4000</v>
      </c>
      <c r="AE24" s="41" t="s">
        <v>4054</v>
      </c>
      <c r="AF24" s="41" t="s">
        <v>1265</v>
      </c>
      <c r="AG24" s="45" t="s">
        <v>4055</v>
      </c>
      <c r="AH24" s="45" t="s">
        <v>4039</v>
      </c>
      <c r="AI24" s="45" t="s">
        <v>3989</v>
      </c>
      <c r="AJ24" s="45" t="s">
        <v>4056</v>
      </c>
      <c r="AK24" s="45" t="s">
        <v>4057</v>
      </c>
    </row>
    <row r="25" spans="2:37" ht="31.5" thickTop="1" thickBot="1" x14ac:dyDescent="0.3">
      <c r="B25" s="41" t="s">
        <v>4059</v>
      </c>
      <c r="C25" s="41" t="s">
        <v>1394</v>
      </c>
      <c r="D25" s="42" t="s">
        <v>1304</v>
      </c>
      <c r="E25" s="41" t="s">
        <v>1257</v>
      </c>
      <c r="F25" s="41" t="s">
        <v>1306</v>
      </c>
      <c r="G25" s="43" t="s">
        <v>1298</v>
      </c>
      <c r="H25" s="41" t="s">
        <v>1308</v>
      </c>
      <c r="I25" s="41" t="s">
        <v>1270</v>
      </c>
      <c r="J25" s="41" t="s">
        <v>1271</v>
      </c>
      <c r="K25" s="41" t="s">
        <v>1272</v>
      </c>
      <c r="L25" s="44">
        <v>38315</v>
      </c>
      <c r="M25" s="44">
        <v>39624</v>
      </c>
      <c r="N25" s="41">
        <v>284827.74959999998</v>
      </c>
      <c r="O25" s="41" t="s">
        <v>1273</v>
      </c>
      <c r="P25" s="41" t="s">
        <v>1261</v>
      </c>
      <c r="Q25" s="43" t="s">
        <v>1395</v>
      </c>
      <c r="R25" s="43" t="s">
        <v>1396</v>
      </c>
      <c r="S25" s="41" t="s">
        <v>1397</v>
      </c>
      <c r="T25" s="43" t="s">
        <v>1302</v>
      </c>
      <c r="U25" s="41" t="s">
        <v>1256</v>
      </c>
      <c r="V25" s="41" t="s">
        <v>1256</v>
      </c>
      <c r="W25" s="41" t="s">
        <v>1256</v>
      </c>
      <c r="X25" s="41" t="s">
        <v>1279</v>
      </c>
      <c r="Y25" s="41" t="s">
        <v>1263</v>
      </c>
      <c r="Z25" s="41" t="s">
        <v>4005</v>
      </c>
      <c r="AA25" s="41" t="s">
        <v>1256</v>
      </c>
      <c r="AB25" s="41" t="s">
        <v>1256</v>
      </c>
      <c r="AC25" s="41" t="s">
        <v>1256</v>
      </c>
      <c r="AD25" s="41" t="s">
        <v>1256</v>
      </c>
      <c r="AE25" s="41" t="s">
        <v>1256</v>
      </c>
      <c r="AF25" s="41" t="s">
        <v>1304</v>
      </c>
      <c r="AG25" s="45" t="s">
        <v>1256</v>
      </c>
      <c r="AH25" s="45" t="s">
        <v>3989</v>
      </c>
      <c r="AI25" s="45" t="s">
        <v>3989</v>
      </c>
      <c r="AJ25" s="45" t="s">
        <v>4058</v>
      </c>
      <c r="AK25" s="45" t="s">
        <v>4059</v>
      </c>
    </row>
    <row r="26" spans="2:37" ht="46.5" thickTop="1" thickBot="1" x14ac:dyDescent="0.3">
      <c r="B26" s="41" t="s">
        <v>4062</v>
      </c>
      <c r="C26" s="41" t="s">
        <v>1398</v>
      </c>
      <c r="D26" s="42" t="s">
        <v>1265</v>
      </c>
      <c r="E26" s="41" t="s">
        <v>1399</v>
      </c>
      <c r="F26" s="41" t="s">
        <v>1355</v>
      </c>
      <c r="G26" s="43" t="s">
        <v>1400</v>
      </c>
      <c r="H26" s="41" t="s">
        <v>1308</v>
      </c>
      <c r="I26" s="41" t="s">
        <v>1270</v>
      </c>
      <c r="J26" s="41" t="s">
        <v>1271</v>
      </c>
      <c r="K26" s="41" t="s">
        <v>1272</v>
      </c>
      <c r="L26" s="44">
        <v>39548</v>
      </c>
      <c r="M26" s="44">
        <v>41509</v>
      </c>
      <c r="N26" s="41">
        <v>15782.301100000001</v>
      </c>
      <c r="O26" s="41" t="s">
        <v>1273</v>
      </c>
      <c r="P26" s="41" t="s">
        <v>1261</v>
      </c>
      <c r="Q26" s="43" t="s">
        <v>1401</v>
      </c>
      <c r="R26" s="43" t="s">
        <v>1402</v>
      </c>
      <c r="S26" s="41" t="s">
        <v>1403</v>
      </c>
      <c r="T26" s="43" t="s">
        <v>1404</v>
      </c>
      <c r="U26" s="41" t="s">
        <v>1256</v>
      </c>
      <c r="V26" s="41" t="s">
        <v>1256</v>
      </c>
      <c r="W26" s="41" t="s">
        <v>1256</v>
      </c>
      <c r="X26" s="41" t="s">
        <v>1279</v>
      </c>
      <c r="Y26" s="41" t="s">
        <v>1263</v>
      </c>
      <c r="Z26" s="41" t="s">
        <v>4060</v>
      </c>
      <c r="AA26" s="41" t="s">
        <v>1256</v>
      </c>
      <c r="AB26" s="41" t="s">
        <v>1256</v>
      </c>
      <c r="AC26" s="41" t="s">
        <v>1256</v>
      </c>
      <c r="AD26" s="41" t="s">
        <v>1256</v>
      </c>
      <c r="AE26" s="41" t="s">
        <v>1256</v>
      </c>
      <c r="AF26" s="41" t="s">
        <v>1265</v>
      </c>
      <c r="AG26" s="45" t="s">
        <v>1256</v>
      </c>
      <c r="AH26" s="45" t="s">
        <v>3989</v>
      </c>
      <c r="AI26" s="45" t="s">
        <v>3989</v>
      </c>
      <c r="AJ26" s="45" t="s">
        <v>4061</v>
      </c>
      <c r="AK26" s="45" t="s">
        <v>4062</v>
      </c>
    </row>
    <row r="27" spans="2:37" ht="46.5" thickTop="1" thickBot="1" x14ac:dyDescent="0.3">
      <c r="B27" s="41" t="s">
        <v>4064</v>
      </c>
      <c r="C27" s="41" t="s">
        <v>1405</v>
      </c>
      <c r="D27" s="42" t="s">
        <v>1265</v>
      </c>
      <c r="E27" s="41" t="s">
        <v>1406</v>
      </c>
      <c r="F27" s="41" t="s">
        <v>1355</v>
      </c>
      <c r="G27" s="43" t="s">
        <v>1400</v>
      </c>
      <c r="H27" s="41" t="s">
        <v>1308</v>
      </c>
      <c r="I27" s="41" t="s">
        <v>1270</v>
      </c>
      <c r="J27" s="41" t="s">
        <v>1271</v>
      </c>
      <c r="K27" s="41" t="s">
        <v>1272</v>
      </c>
      <c r="L27" s="44">
        <v>39548</v>
      </c>
      <c r="M27" s="44">
        <v>41509</v>
      </c>
      <c r="N27" s="41">
        <v>25561.879400000002</v>
      </c>
      <c r="O27" s="41" t="s">
        <v>1273</v>
      </c>
      <c r="P27" s="41" t="s">
        <v>1261</v>
      </c>
      <c r="Q27" s="43" t="s">
        <v>1407</v>
      </c>
      <c r="R27" s="43" t="s">
        <v>1408</v>
      </c>
      <c r="S27" s="41" t="s">
        <v>1311</v>
      </c>
      <c r="T27" s="43" t="s">
        <v>1404</v>
      </c>
      <c r="U27" s="41" t="s">
        <v>1256</v>
      </c>
      <c r="V27" s="41" t="s">
        <v>1256</v>
      </c>
      <c r="W27" s="41" t="s">
        <v>1256</v>
      </c>
      <c r="X27" s="41" t="s">
        <v>1279</v>
      </c>
      <c r="Y27" s="41" t="s">
        <v>1263</v>
      </c>
      <c r="Z27" s="41" t="s">
        <v>4060</v>
      </c>
      <c r="AA27" s="41" t="s">
        <v>1256</v>
      </c>
      <c r="AB27" s="41" t="s">
        <v>1256</v>
      </c>
      <c r="AC27" s="41" t="s">
        <v>1256</v>
      </c>
      <c r="AD27" s="41" t="s">
        <v>1256</v>
      </c>
      <c r="AE27" s="41" t="s">
        <v>1256</v>
      </c>
      <c r="AF27" s="41" t="s">
        <v>1265</v>
      </c>
      <c r="AG27" s="45" t="s">
        <v>1256</v>
      </c>
      <c r="AH27" s="45" t="s">
        <v>3989</v>
      </c>
      <c r="AI27" s="45" t="s">
        <v>3989</v>
      </c>
      <c r="AJ27" s="45" t="s">
        <v>4063</v>
      </c>
      <c r="AK27" s="45" t="s">
        <v>4064</v>
      </c>
    </row>
    <row r="28" spans="2:37" ht="31.5" thickTop="1" thickBot="1" x14ac:dyDescent="0.3">
      <c r="B28" s="41" t="s">
        <v>4066</v>
      </c>
      <c r="C28" s="41" t="s">
        <v>1409</v>
      </c>
      <c r="D28" s="42" t="s">
        <v>1304</v>
      </c>
      <c r="E28" s="41" t="s">
        <v>1410</v>
      </c>
      <c r="F28" s="41" t="s">
        <v>1411</v>
      </c>
      <c r="G28" s="43" t="s">
        <v>1281</v>
      </c>
      <c r="H28" s="41" t="s">
        <v>1412</v>
      </c>
      <c r="I28" s="41" t="s">
        <v>1260</v>
      </c>
      <c r="J28" s="41" t="s">
        <v>1324</v>
      </c>
      <c r="K28" s="41" t="s">
        <v>1325</v>
      </c>
      <c r="L28" s="44">
        <v>41255</v>
      </c>
      <c r="M28" s="41" t="s">
        <v>1256</v>
      </c>
      <c r="N28" s="41">
        <v>87294.12</v>
      </c>
      <c r="O28" s="41" t="s">
        <v>1273</v>
      </c>
      <c r="P28" s="41" t="s">
        <v>1261</v>
      </c>
      <c r="Q28" s="43" t="s">
        <v>1413</v>
      </c>
      <c r="R28" s="43" t="s">
        <v>1414</v>
      </c>
      <c r="S28" s="41" t="s">
        <v>1328</v>
      </c>
      <c r="T28" s="43" t="s">
        <v>1415</v>
      </c>
      <c r="U28" s="41" t="s">
        <v>1256</v>
      </c>
      <c r="V28" s="41" t="s">
        <v>1256</v>
      </c>
      <c r="W28" s="41" t="s">
        <v>1256</v>
      </c>
      <c r="X28" s="41" t="s">
        <v>1279</v>
      </c>
      <c r="Y28" s="41" t="s">
        <v>1263</v>
      </c>
      <c r="Z28" s="41" t="s">
        <v>4016</v>
      </c>
      <c r="AA28" s="41" t="s">
        <v>1256</v>
      </c>
      <c r="AB28" s="41" t="s">
        <v>4017</v>
      </c>
      <c r="AC28" s="41" t="s">
        <v>4017</v>
      </c>
      <c r="AD28" s="41" t="s">
        <v>4018</v>
      </c>
      <c r="AE28" s="41" t="s">
        <v>4047</v>
      </c>
      <c r="AF28" s="41" t="s">
        <v>1304</v>
      </c>
      <c r="AG28" s="45" t="s">
        <v>4020</v>
      </c>
      <c r="AH28" s="45" t="s">
        <v>3989</v>
      </c>
      <c r="AI28" s="45" t="s">
        <v>3989</v>
      </c>
      <c r="AJ28" s="45" t="s">
        <v>4065</v>
      </c>
      <c r="AK28" s="45" t="s">
        <v>4066</v>
      </c>
    </row>
    <row r="29" spans="2:37" ht="46.5" thickTop="1" thickBot="1" x14ac:dyDescent="0.3">
      <c r="B29" s="41" t="s">
        <v>4068</v>
      </c>
      <c r="C29" s="41" t="s">
        <v>1416</v>
      </c>
      <c r="D29" s="42" t="s">
        <v>1255</v>
      </c>
      <c r="E29" s="41" t="s">
        <v>1256</v>
      </c>
      <c r="F29" s="41" t="s">
        <v>1257</v>
      </c>
      <c r="G29" s="43" t="s">
        <v>1387</v>
      </c>
      <c r="H29" s="41" t="s">
        <v>1316</v>
      </c>
      <c r="I29" s="41" t="s">
        <v>1260</v>
      </c>
      <c r="J29" s="41" t="s">
        <v>1256</v>
      </c>
      <c r="K29" s="41" t="s">
        <v>1256</v>
      </c>
      <c r="L29" s="41" t="s">
        <v>1256</v>
      </c>
      <c r="M29" s="44">
        <v>46748</v>
      </c>
      <c r="N29" s="41">
        <v>0</v>
      </c>
      <c r="O29" s="41" t="s">
        <v>1256</v>
      </c>
      <c r="P29" s="41" t="s">
        <v>1339</v>
      </c>
      <c r="Q29" s="43" t="s">
        <v>1256</v>
      </c>
      <c r="R29" s="43" t="s">
        <v>1256</v>
      </c>
      <c r="S29" s="41" t="s">
        <v>1256</v>
      </c>
      <c r="T29" s="43" t="s">
        <v>1256</v>
      </c>
      <c r="U29" s="41" t="s">
        <v>1256</v>
      </c>
      <c r="V29" s="41" t="s">
        <v>1256</v>
      </c>
      <c r="W29" s="41" t="s">
        <v>1256</v>
      </c>
      <c r="X29" s="41" t="s">
        <v>1256</v>
      </c>
      <c r="Y29" s="41" t="s">
        <v>1263</v>
      </c>
      <c r="Z29" s="41" t="s">
        <v>1256</v>
      </c>
      <c r="AA29" s="41" t="s">
        <v>1256</v>
      </c>
      <c r="AB29" s="41" t="s">
        <v>1256</v>
      </c>
      <c r="AC29" s="41" t="s">
        <v>1256</v>
      </c>
      <c r="AD29" s="41" t="s">
        <v>1256</v>
      </c>
      <c r="AE29" s="41" t="s">
        <v>1256</v>
      </c>
      <c r="AF29" s="41" t="s">
        <v>3988</v>
      </c>
      <c r="AG29" s="45" t="s">
        <v>1256</v>
      </c>
      <c r="AH29" s="45" t="s">
        <v>3989</v>
      </c>
      <c r="AI29" s="45" t="s">
        <v>3989</v>
      </c>
      <c r="AJ29" s="45" t="s">
        <v>4067</v>
      </c>
      <c r="AK29" s="45" t="s">
        <v>4068</v>
      </c>
    </row>
    <row r="30" spans="2:37" ht="37.5" thickTop="1" thickBot="1" x14ac:dyDescent="0.3">
      <c r="B30" s="41" t="s">
        <v>4072</v>
      </c>
      <c r="C30" s="41" t="s">
        <v>1417</v>
      </c>
      <c r="D30" s="42" t="s">
        <v>1265</v>
      </c>
      <c r="E30" s="41" t="s">
        <v>1418</v>
      </c>
      <c r="F30" s="41" t="s">
        <v>1284</v>
      </c>
      <c r="G30" s="43" t="s">
        <v>1419</v>
      </c>
      <c r="H30" s="41" t="s">
        <v>1269</v>
      </c>
      <c r="I30" s="41" t="s">
        <v>1260</v>
      </c>
      <c r="J30" s="41" t="s">
        <v>1287</v>
      </c>
      <c r="K30" s="41" t="s">
        <v>1325</v>
      </c>
      <c r="L30" s="44">
        <v>40395</v>
      </c>
      <c r="M30" s="41" t="s">
        <v>1256</v>
      </c>
      <c r="N30" s="41">
        <v>46489.83</v>
      </c>
      <c r="O30" s="41" t="s">
        <v>1420</v>
      </c>
      <c r="P30" s="41" t="s">
        <v>1261</v>
      </c>
      <c r="Q30" s="43" t="s">
        <v>1421</v>
      </c>
      <c r="R30" s="43" t="s">
        <v>1422</v>
      </c>
      <c r="S30" s="41" t="s">
        <v>1276</v>
      </c>
      <c r="T30" s="43" t="s">
        <v>1423</v>
      </c>
      <c r="U30" s="41" t="s">
        <v>1256</v>
      </c>
      <c r="V30" s="41" t="s">
        <v>1256</v>
      </c>
      <c r="W30" s="41" t="s">
        <v>1256</v>
      </c>
      <c r="X30" s="41" t="s">
        <v>1279</v>
      </c>
      <c r="Y30" s="41" t="s">
        <v>1263</v>
      </c>
      <c r="Z30" s="41" t="s">
        <v>4044</v>
      </c>
      <c r="AA30" s="41" t="s">
        <v>1256</v>
      </c>
      <c r="AB30" s="41" t="s">
        <v>4069</v>
      </c>
      <c r="AC30" s="41" t="s">
        <v>4069</v>
      </c>
      <c r="AD30" s="41" t="s">
        <v>4038</v>
      </c>
      <c r="AE30" s="41" t="s">
        <v>4023</v>
      </c>
      <c r="AF30" s="41" t="s">
        <v>1265</v>
      </c>
      <c r="AG30" s="45" t="s">
        <v>4070</v>
      </c>
      <c r="AH30" s="45" t="s">
        <v>4039</v>
      </c>
      <c r="AI30" s="45" t="s">
        <v>3989</v>
      </c>
      <c r="AJ30" s="45" t="s">
        <v>4071</v>
      </c>
      <c r="AK30" s="45" t="s">
        <v>4072</v>
      </c>
    </row>
    <row r="31" spans="2:37" ht="46.5" thickTop="1" thickBot="1" x14ac:dyDescent="0.3">
      <c r="B31" s="41" t="s">
        <v>4074</v>
      </c>
      <c r="C31" s="41" t="s">
        <v>1417</v>
      </c>
      <c r="D31" s="42" t="s">
        <v>1304</v>
      </c>
      <c r="E31" s="41" t="s">
        <v>1424</v>
      </c>
      <c r="F31" s="41" t="s">
        <v>1306</v>
      </c>
      <c r="G31" s="43" t="s">
        <v>1425</v>
      </c>
      <c r="H31" s="41" t="s">
        <v>1269</v>
      </c>
      <c r="I31" s="41" t="s">
        <v>1270</v>
      </c>
      <c r="J31" s="41" t="s">
        <v>1271</v>
      </c>
      <c r="K31" s="41" t="s">
        <v>1272</v>
      </c>
      <c r="L31" s="44">
        <v>39787</v>
      </c>
      <c r="M31" s="44">
        <v>42599</v>
      </c>
      <c r="N31" s="41">
        <v>46489.83</v>
      </c>
      <c r="O31" s="41" t="s">
        <v>1273</v>
      </c>
      <c r="P31" s="41" t="s">
        <v>1261</v>
      </c>
      <c r="Q31" s="43" t="s">
        <v>1426</v>
      </c>
      <c r="R31" s="43" t="s">
        <v>1427</v>
      </c>
      <c r="S31" s="41" t="s">
        <v>1276</v>
      </c>
      <c r="T31" s="43" t="s">
        <v>1428</v>
      </c>
      <c r="U31" s="41" t="s">
        <v>1256</v>
      </c>
      <c r="V31" s="41" t="s">
        <v>1256</v>
      </c>
      <c r="W31" s="41" t="s">
        <v>1256</v>
      </c>
      <c r="X31" s="41" t="s">
        <v>1279</v>
      </c>
      <c r="Y31" s="41" t="s">
        <v>1263</v>
      </c>
      <c r="Z31" s="41" t="s">
        <v>4008</v>
      </c>
      <c r="AA31" s="41" t="s">
        <v>1256</v>
      </c>
      <c r="AB31" s="41" t="s">
        <v>1256</v>
      </c>
      <c r="AC31" s="41" t="s">
        <v>1256</v>
      </c>
      <c r="AD31" s="41" t="s">
        <v>1256</v>
      </c>
      <c r="AE31" s="41" t="s">
        <v>1256</v>
      </c>
      <c r="AF31" s="41" t="s">
        <v>1304</v>
      </c>
      <c r="AG31" s="45" t="s">
        <v>1256</v>
      </c>
      <c r="AH31" s="45" t="s">
        <v>3989</v>
      </c>
      <c r="AI31" s="45" t="s">
        <v>3989</v>
      </c>
      <c r="AJ31" s="45" t="s">
        <v>4073</v>
      </c>
      <c r="AK31" s="45" t="s">
        <v>4074</v>
      </c>
    </row>
    <row r="32" spans="2:37" ht="46.5" thickTop="1" thickBot="1" x14ac:dyDescent="0.3">
      <c r="B32" s="41" t="s">
        <v>4080</v>
      </c>
      <c r="C32" s="41" t="s">
        <v>1429</v>
      </c>
      <c r="D32" s="42" t="s">
        <v>1265</v>
      </c>
      <c r="E32" s="41" t="s">
        <v>1430</v>
      </c>
      <c r="F32" s="41" t="s">
        <v>1284</v>
      </c>
      <c r="G32" s="43" t="s">
        <v>1431</v>
      </c>
      <c r="H32" s="41" t="s">
        <v>1259</v>
      </c>
      <c r="I32" s="41" t="s">
        <v>1260</v>
      </c>
      <c r="J32" s="41" t="s">
        <v>1324</v>
      </c>
      <c r="K32" s="41" t="s">
        <v>1325</v>
      </c>
      <c r="L32" s="44">
        <v>38888</v>
      </c>
      <c r="M32" s="41" t="s">
        <v>1256</v>
      </c>
      <c r="N32" s="41">
        <v>6699.85</v>
      </c>
      <c r="O32" s="41" t="s">
        <v>1273</v>
      </c>
      <c r="P32" s="41" t="s">
        <v>1261</v>
      </c>
      <c r="Q32" s="43" t="s">
        <v>1432</v>
      </c>
      <c r="R32" s="43" t="s">
        <v>1433</v>
      </c>
      <c r="S32" s="41" t="s">
        <v>1434</v>
      </c>
      <c r="T32" s="43" t="s">
        <v>1435</v>
      </c>
      <c r="U32" s="41" t="s">
        <v>1330</v>
      </c>
      <c r="V32" s="44">
        <v>40089</v>
      </c>
      <c r="W32" s="44">
        <v>40270</v>
      </c>
      <c r="X32" s="41" t="s">
        <v>1279</v>
      </c>
      <c r="Y32" s="41" t="s">
        <v>1263</v>
      </c>
      <c r="Z32" s="41" t="s">
        <v>4075</v>
      </c>
      <c r="AA32" s="41" t="s">
        <v>1256</v>
      </c>
      <c r="AB32" s="41" t="s">
        <v>4076</v>
      </c>
      <c r="AC32" s="41" t="s">
        <v>4076</v>
      </c>
      <c r="AD32" s="41" t="s">
        <v>4077</v>
      </c>
      <c r="AE32" s="41" t="s">
        <v>4054</v>
      </c>
      <c r="AF32" s="41" t="s">
        <v>1265</v>
      </c>
      <c r="AG32" s="45" t="s">
        <v>4078</v>
      </c>
      <c r="AH32" s="45" t="s">
        <v>3989</v>
      </c>
      <c r="AI32" s="45" t="s">
        <v>3989</v>
      </c>
      <c r="AJ32" s="45" t="s">
        <v>4079</v>
      </c>
      <c r="AK32" s="45" t="s">
        <v>4080</v>
      </c>
    </row>
    <row r="33" spans="2:37" ht="31.5" thickTop="1" thickBot="1" x14ac:dyDescent="0.3">
      <c r="B33" s="41" t="s">
        <v>4085</v>
      </c>
      <c r="C33" s="41" t="s">
        <v>1436</v>
      </c>
      <c r="D33" s="42" t="s">
        <v>1265</v>
      </c>
      <c r="E33" s="41" t="s">
        <v>1437</v>
      </c>
      <c r="F33" s="41" t="s">
        <v>1284</v>
      </c>
      <c r="G33" s="43" t="s">
        <v>1438</v>
      </c>
      <c r="H33" s="41" t="s">
        <v>1259</v>
      </c>
      <c r="I33" s="41" t="s">
        <v>1260</v>
      </c>
      <c r="J33" s="41" t="s">
        <v>1439</v>
      </c>
      <c r="K33" s="41" t="s">
        <v>1325</v>
      </c>
      <c r="L33" s="44">
        <v>39108</v>
      </c>
      <c r="M33" s="41" t="s">
        <v>1256</v>
      </c>
      <c r="N33" s="41">
        <v>16888.78</v>
      </c>
      <c r="O33" s="41" t="s">
        <v>1440</v>
      </c>
      <c r="P33" s="41" t="s">
        <v>1261</v>
      </c>
      <c r="Q33" s="43" t="s">
        <v>1441</v>
      </c>
      <c r="R33" s="43" t="s">
        <v>1442</v>
      </c>
      <c r="S33" s="41" t="s">
        <v>1443</v>
      </c>
      <c r="T33" s="43" t="s">
        <v>1444</v>
      </c>
      <c r="U33" s="41" t="s">
        <v>1445</v>
      </c>
      <c r="V33" s="44">
        <v>40082</v>
      </c>
      <c r="W33" s="44">
        <v>41456</v>
      </c>
      <c r="X33" s="41" t="s">
        <v>1279</v>
      </c>
      <c r="Y33" s="41" t="s">
        <v>1263</v>
      </c>
      <c r="Z33" s="41" t="s">
        <v>4081</v>
      </c>
      <c r="AA33" s="41" t="s">
        <v>1256</v>
      </c>
      <c r="AB33" s="41" t="s">
        <v>4082</v>
      </c>
      <c r="AC33" s="41" t="s">
        <v>4082</v>
      </c>
      <c r="AD33" s="41" t="s">
        <v>4000</v>
      </c>
      <c r="AE33" s="41" t="s">
        <v>4054</v>
      </c>
      <c r="AF33" s="41" t="s">
        <v>1265</v>
      </c>
      <c r="AG33" s="45" t="s">
        <v>4083</v>
      </c>
      <c r="AH33" s="45" t="s">
        <v>3989</v>
      </c>
      <c r="AI33" s="45" t="s">
        <v>3989</v>
      </c>
      <c r="AJ33" s="45" t="s">
        <v>4084</v>
      </c>
      <c r="AK33" s="45" t="s">
        <v>4085</v>
      </c>
    </row>
    <row r="34" spans="2:37" ht="31.5" thickTop="1" thickBot="1" x14ac:dyDescent="0.3">
      <c r="B34" s="41" t="s">
        <v>4087</v>
      </c>
      <c r="C34" s="41" t="s">
        <v>1446</v>
      </c>
      <c r="D34" s="42" t="s">
        <v>1265</v>
      </c>
      <c r="E34" s="41" t="s">
        <v>1447</v>
      </c>
      <c r="F34" s="41" t="s">
        <v>1284</v>
      </c>
      <c r="G34" s="43" t="s">
        <v>1448</v>
      </c>
      <c r="H34" s="41" t="s">
        <v>1316</v>
      </c>
      <c r="I34" s="41" t="s">
        <v>1270</v>
      </c>
      <c r="J34" s="41" t="s">
        <v>1271</v>
      </c>
      <c r="K34" s="41" t="s">
        <v>1272</v>
      </c>
      <c r="L34" s="44">
        <v>39416</v>
      </c>
      <c r="M34" s="44">
        <v>42237</v>
      </c>
      <c r="N34" s="41">
        <v>35362.595200000003</v>
      </c>
      <c r="O34" s="41" t="s">
        <v>1273</v>
      </c>
      <c r="P34" s="41" t="s">
        <v>1261</v>
      </c>
      <c r="Q34" s="43" t="s">
        <v>1449</v>
      </c>
      <c r="R34" s="43" t="s">
        <v>1450</v>
      </c>
      <c r="S34" s="41" t="s">
        <v>1451</v>
      </c>
      <c r="T34" s="43" t="s">
        <v>1452</v>
      </c>
      <c r="U34" s="41" t="s">
        <v>1256</v>
      </c>
      <c r="V34" s="41" t="s">
        <v>1256</v>
      </c>
      <c r="W34" s="41" t="s">
        <v>1256</v>
      </c>
      <c r="X34" s="41" t="s">
        <v>1279</v>
      </c>
      <c r="Y34" s="41" t="s">
        <v>1263</v>
      </c>
      <c r="Z34" s="41" t="s">
        <v>4008</v>
      </c>
      <c r="AA34" s="41" t="s">
        <v>1256</v>
      </c>
      <c r="AB34" s="41" t="s">
        <v>1256</v>
      </c>
      <c r="AC34" s="41" t="s">
        <v>1256</v>
      </c>
      <c r="AD34" s="41" t="s">
        <v>1256</v>
      </c>
      <c r="AE34" s="41" t="s">
        <v>1256</v>
      </c>
      <c r="AF34" s="41" t="s">
        <v>1265</v>
      </c>
      <c r="AG34" s="45" t="s">
        <v>1256</v>
      </c>
      <c r="AH34" s="45" t="s">
        <v>3989</v>
      </c>
      <c r="AI34" s="45" t="s">
        <v>3989</v>
      </c>
      <c r="AJ34" s="45" t="s">
        <v>4086</v>
      </c>
      <c r="AK34" s="45" t="s">
        <v>4087</v>
      </c>
    </row>
    <row r="35" spans="2:37" ht="31.5" thickTop="1" thickBot="1" x14ac:dyDescent="0.3">
      <c r="B35" s="41" t="s">
        <v>4090</v>
      </c>
      <c r="C35" s="41" t="s">
        <v>1453</v>
      </c>
      <c r="D35" s="42" t="s">
        <v>1314</v>
      </c>
      <c r="E35" s="41" t="s">
        <v>1257</v>
      </c>
      <c r="F35" s="41" t="s">
        <v>1284</v>
      </c>
      <c r="G35" s="43" t="s">
        <v>1281</v>
      </c>
      <c r="H35" s="41" t="s">
        <v>1308</v>
      </c>
      <c r="I35" s="41" t="s">
        <v>1260</v>
      </c>
      <c r="J35" s="41" t="s">
        <v>1317</v>
      </c>
      <c r="K35" s="41" t="s">
        <v>1288</v>
      </c>
      <c r="L35" s="44">
        <v>38660</v>
      </c>
      <c r="M35" s="41" t="s">
        <v>1256</v>
      </c>
      <c r="N35" s="41">
        <v>47602.160199999998</v>
      </c>
      <c r="O35" s="41" t="s">
        <v>1454</v>
      </c>
      <c r="P35" s="41" t="s">
        <v>1261</v>
      </c>
      <c r="Q35" s="43" t="s">
        <v>1455</v>
      </c>
      <c r="R35" s="43" t="s">
        <v>1456</v>
      </c>
      <c r="S35" s="41" t="s">
        <v>1328</v>
      </c>
      <c r="T35" s="43" t="s">
        <v>1329</v>
      </c>
      <c r="U35" s="41" t="s">
        <v>1256</v>
      </c>
      <c r="V35" s="41" t="s">
        <v>1256</v>
      </c>
      <c r="W35" s="41" t="s">
        <v>1256</v>
      </c>
      <c r="X35" s="41" t="s">
        <v>1279</v>
      </c>
      <c r="Y35" s="41" t="s">
        <v>1263</v>
      </c>
      <c r="Z35" s="41" t="s">
        <v>1256</v>
      </c>
      <c r="AA35" s="41" t="s">
        <v>4088</v>
      </c>
      <c r="AB35" s="41" t="s">
        <v>4069</v>
      </c>
      <c r="AC35" s="41" t="s">
        <v>4069</v>
      </c>
      <c r="AD35" s="41" t="s">
        <v>4018</v>
      </c>
      <c r="AE35" s="41" t="s">
        <v>4001</v>
      </c>
      <c r="AF35" s="41" t="s">
        <v>4013</v>
      </c>
      <c r="AG35" s="45" t="s">
        <v>4070</v>
      </c>
      <c r="AH35" s="45" t="s">
        <v>3989</v>
      </c>
      <c r="AI35" s="45" t="s">
        <v>3989</v>
      </c>
      <c r="AJ35" s="45" t="s">
        <v>4089</v>
      </c>
      <c r="AK35" s="45" t="s">
        <v>4090</v>
      </c>
    </row>
    <row r="36" spans="2:37" ht="31.5" thickTop="1" thickBot="1" x14ac:dyDescent="0.3">
      <c r="B36" s="41" t="s">
        <v>4092</v>
      </c>
      <c r="C36" s="41" t="s">
        <v>1403</v>
      </c>
      <c r="D36" s="42" t="s">
        <v>1314</v>
      </c>
      <c r="E36" s="41" t="s">
        <v>1257</v>
      </c>
      <c r="F36" s="41" t="s">
        <v>1284</v>
      </c>
      <c r="G36" s="43" t="s">
        <v>1281</v>
      </c>
      <c r="H36" s="41" t="s">
        <v>1308</v>
      </c>
      <c r="I36" s="41" t="s">
        <v>1260</v>
      </c>
      <c r="J36" s="41" t="s">
        <v>1317</v>
      </c>
      <c r="K36" s="41" t="s">
        <v>1288</v>
      </c>
      <c r="L36" s="44">
        <v>39366</v>
      </c>
      <c r="M36" s="41" t="s">
        <v>1256</v>
      </c>
      <c r="N36" s="41">
        <v>16620.5082</v>
      </c>
      <c r="O36" s="41" t="s">
        <v>1457</v>
      </c>
      <c r="P36" s="41" t="s">
        <v>1261</v>
      </c>
      <c r="Q36" s="43" t="s">
        <v>1458</v>
      </c>
      <c r="R36" s="43" t="s">
        <v>1459</v>
      </c>
      <c r="S36" s="41" t="s">
        <v>1403</v>
      </c>
      <c r="T36" s="43" t="s">
        <v>1329</v>
      </c>
      <c r="U36" s="41" t="s">
        <v>1256</v>
      </c>
      <c r="V36" s="41" t="s">
        <v>1256</v>
      </c>
      <c r="W36" s="41" t="s">
        <v>1256</v>
      </c>
      <c r="X36" s="41" t="s">
        <v>1279</v>
      </c>
      <c r="Y36" s="41" t="s">
        <v>1263</v>
      </c>
      <c r="Z36" s="41" t="s">
        <v>4060</v>
      </c>
      <c r="AA36" s="41" t="s">
        <v>4012</v>
      </c>
      <c r="AB36" s="41" t="s">
        <v>4069</v>
      </c>
      <c r="AC36" s="41" t="s">
        <v>4069</v>
      </c>
      <c r="AD36" s="41" t="s">
        <v>4018</v>
      </c>
      <c r="AE36" s="41" t="s">
        <v>4023</v>
      </c>
      <c r="AF36" s="41" t="s">
        <v>4013</v>
      </c>
      <c r="AG36" s="45" t="s">
        <v>4070</v>
      </c>
      <c r="AH36" s="45" t="s">
        <v>3989</v>
      </c>
      <c r="AI36" s="45" t="s">
        <v>3989</v>
      </c>
      <c r="AJ36" s="45" t="s">
        <v>4091</v>
      </c>
      <c r="AK36" s="45" t="s">
        <v>4092</v>
      </c>
    </row>
    <row r="37" spans="2:37" ht="106.5" thickTop="1" thickBot="1" x14ac:dyDescent="0.3">
      <c r="B37" s="41" t="s">
        <v>4094</v>
      </c>
      <c r="C37" s="41" t="s">
        <v>1403</v>
      </c>
      <c r="D37" s="42" t="s">
        <v>1265</v>
      </c>
      <c r="E37" s="41" t="s">
        <v>1460</v>
      </c>
      <c r="F37" s="41" t="s">
        <v>1284</v>
      </c>
      <c r="G37" s="43" t="s">
        <v>1258</v>
      </c>
      <c r="H37" s="41" t="s">
        <v>1308</v>
      </c>
      <c r="I37" s="41" t="s">
        <v>1260</v>
      </c>
      <c r="J37" s="41" t="s">
        <v>1324</v>
      </c>
      <c r="K37" s="41" t="s">
        <v>1325</v>
      </c>
      <c r="L37" s="44">
        <v>39994</v>
      </c>
      <c r="M37" s="41" t="s">
        <v>1256</v>
      </c>
      <c r="N37" s="41">
        <v>173584.73</v>
      </c>
      <c r="O37" s="41" t="s">
        <v>1273</v>
      </c>
      <c r="P37" s="41" t="s">
        <v>1261</v>
      </c>
      <c r="Q37" s="43" t="s">
        <v>1461</v>
      </c>
      <c r="R37" s="43" t="s">
        <v>1462</v>
      </c>
      <c r="S37" s="41" t="s">
        <v>1403</v>
      </c>
      <c r="T37" s="43" t="s">
        <v>1378</v>
      </c>
      <c r="U37" s="41" t="s">
        <v>1330</v>
      </c>
      <c r="V37" s="44">
        <v>40907</v>
      </c>
      <c r="W37" s="44">
        <v>41637</v>
      </c>
      <c r="X37" s="41" t="s">
        <v>1279</v>
      </c>
      <c r="Y37" s="41" t="s">
        <v>1263</v>
      </c>
      <c r="Z37" s="41" t="s">
        <v>4044</v>
      </c>
      <c r="AA37" s="41" t="s">
        <v>1256</v>
      </c>
      <c r="AB37" s="41" t="s">
        <v>4045</v>
      </c>
      <c r="AC37" s="41" t="s">
        <v>4045</v>
      </c>
      <c r="AD37" s="41" t="s">
        <v>4046</v>
      </c>
      <c r="AE37" s="41" t="s">
        <v>4047</v>
      </c>
      <c r="AF37" s="41" t="s">
        <v>1265</v>
      </c>
      <c r="AG37" s="45" t="s">
        <v>4048</v>
      </c>
      <c r="AH37" s="45" t="s">
        <v>3989</v>
      </c>
      <c r="AI37" s="45" t="s">
        <v>3989</v>
      </c>
      <c r="AJ37" s="45" t="s">
        <v>4093</v>
      </c>
      <c r="AK37" s="45" t="s">
        <v>4094</v>
      </c>
    </row>
    <row r="38" spans="2:37" ht="106.5" thickTop="1" thickBot="1" x14ac:dyDescent="0.3">
      <c r="B38" s="41" t="s">
        <v>4096</v>
      </c>
      <c r="C38" s="41" t="s">
        <v>1403</v>
      </c>
      <c r="D38" s="42" t="s">
        <v>1304</v>
      </c>
      <c r="E38" s="41" t="s">
        <v>1463</v>
      </c>
      <c r="F38" s="41" t="s">
        <v>1306</v>
      </c>
      <c r="G38" s="43" t="s">
        <v>1258</v>
      </c>
      <c r="H38" s="41" t="s">
        <v>1308</v>
      </c>
      <c r="I38" s="41" t="s">
        <v>1270</v>
      </c>
      <c r="J38" s="41" t="s">
        <v>1271</v>
      </c>
      <c r="K38" s="41" t="s">
        <v>1272</v>
      </c>
      <c r="L38" s="44">
        <v>39322</v>
      </c>
      <c r="M38" s="44">
        <v>40724</v>
      </c>
      <c r="N38" s="41">
        <v>293992.3553</v>
      </c>
      <c r="O38" s="41" t="s">
        <v>1273</v>
      </c>
      <c r="P38" s="41" t="s">
        <v>1261</v>
      </c>
      <c r="Q38" s="43" t="s">
        <v>1458</v>
      </c>
      <c r="R38" s="43" t="s">
        <v>1459</v>
      </c>
      <c r="S38" s="41" t="s">
        <v>1403</v>
      </c>
      <c r="T38" s="43" t="s">
        <v>1378</v>
      </c>
      <c r="U38" s="41" t="s">
        <v>1256</v>
      </c>
      <c r="V38" s="41" t="s">
        <v>1256</v>
      </c>
      <c r="W38" s="41" t="s">
        <v>1256</v>
      </c>
      <c r="X38" s="41" t="s">
        <v>1279</v>
      </c>
      <c r="Y38" s="41" t="s">
        <v>1263</v>
      </c>
      <c r="Z38" s="41" t="s">
        <v>4060</v>
      </c>
      <c r="AA38" s="41" t="s">
        <v>1256</v>
      </c>
      <c r="AB38" s="41" t="s">
        <v>1256</v>
      </c>
      <c r="AC38" s="41" t="s">
        <v>1256</v>
      </c>
      <c r="AD38" s="41" t="s">
        <v>1256</v>
      </c>
      <c r="AE38" s="41" t="s">
        <v>1256</v>
      </c>
      <c r="AF38" s="41" t="s">
        <v>1304</v>
      </c>
      <c r="AG38" s="45" t="s">
        <v>1256</v>
      </c>
      <c r="AH38" s="45" t="s">
        <v>3989</v>
      </c>
      <c r="AI38" s="45" t="s">
        <v>3989</v>
      </c>
      <c r="AJ38" s="45" t="s">
        <v>4095</v>
      </c>
      <c r="AK38" s="45" t="s">
        <v>4096</v>
      </c>
    </row>
    <row r="39" spans="2:37" ht="31.5" thickTop="1" thickBot="1" x14ac:dyDescent="0.3">
      <c r="B39" s="41" t="s">
        <v>4099</v>
      </c>
      <c r="C39" s="41" t="s">
        <v>1464</v>
      </c>
      <c r="D39" s="42" t="s">
        <v>1314</v>
      </c>
      <c r="E39" s="41" t="s">
        <v>1257</v>
      </c>
      <c r="F39" s="41" t="s">
        <v>1284</v>
      </c>
      <c r="G39" s="43" t="s">
        <v>1281</v>
      </c>
      <c r="H39" s="41" t="s">
        <v>1269</v>
      </c>
      <c r="I39" s="41" t="s">
        <v>1260</v>
      </c>
      <c r="J39" s="41" t="s">
        <v>1317</v>
      </c>
      <c r="K39" s="41" t="s">
        <v>1288</v>
      </c>
      <c r="L39" s="44">
        <v>39366</v>
      </c>
      <c r="M39" s="41" t="s">
        <v>1256</v>
      </c>
      <c r="N39" s="41">
        <v>40282.25</v>
      </c>
      <c r="O39" s="41" t="s">
        <v>1273</v>
      </c>
      <c r="P39" s="41" t="s">
        <v>1261</v>
      </c>
      <c r="Q39" s="43" t="s">
        <v>1465</v>
      </c>
      <c r="R39" s="43" t="s">
        <v>1466</v>
      </c>
      <c r="S39" s="41" t="s">
        <v>1467</v>
      </c>
      <c r="T39" s="43" t="s">
        <v>1329</v>
      </c>
      <c r="U39" s="41" t="s">
        <v>1256</v>
      </c>
      <c r="V39" s="41" t="s">
        <v>1256</v>
      </c>
      <c r="W39" s="41" t="s">
        <v>1256</v>
      </c>
      <c r="X39" s="41" t="s">
        <v>1279</v>
      </c>
      <c r="Y39" s="41" t="s">
        <v>1263</v>
      </c>
      <c r="Z39" s="41" t="s">
        <v>1256</v>
      </c>
      <c r="AA39" s="41" t="s">
        <v>4097</v>
      </c>
      <c r="AB39" s="41" t="s">
        <v>4069</v>
      </c>
      <c r="AC39" s="41" t="s">
        <v>4069</v>
      </c>
      <c r="AD39" s="41" t="s">
        <v>4018</v>
      </c>
      <c r="AE39" s="41" t="s">
        <v>4054</v>
      </c>
      <c r="AF39" s="41" t="s">
        <v>4013</v>
      </c>
      <c r="AG39" s="45" t="s">
        <v>4070</v>
      </c>
      <c r="AH39" s="45" t="s">
        <v>3989</v>
      </c>
      <c r="AI39" s="45" t="s">
        <v>3989</v>
      </c>
      <c r="AJ39" s="45" t="s">
        <v>4098</v>
      </c>
      <c r="AK39" s="45" t="s">
        <v>4099</v>
      </c>
    </row>
    <row r="40" spans="2:37" ht="31.5" thickTop="1" thickBot="1" x14ac:dyDescent="0.3">
      <c r="B40" s="41" t="s">
        <v>4101</v>
      </c>
      <c r="C40" s="41" t="s">
        <v>1468</v>
      </c>
      <c r="D40" s="42" t="s">
        <v>1314</v>
      </c>
      <c r="E40" s="41" t="s">
        <v>1257</v>
      </c>
      <c r="F40" s="41" t="s">
        <v>1284</v>
      </c>
      <c r="G40" s="43" t="s">
        <v>1281</v>
      </c>
      <c r="H40" s="41" t="s">
        <v>1269</v>
      </c>
      <c r="I40" s="41" t="s">
        <v>1260</v>
      </c>
      <c r="J40" s="41" t="s">
        <v>1317</v>
      </c>
      <c r="K40" s="41" t="s">
        <v>1288</v>
      </c>
      <c r="L40" s="44">
        <v>39366</v>
      </c>
      <c r="M40" s="41" t="s">
        <v>1256</v>
      </c>
      <c r="N40" s="41">
        <v>24085.805199999999</v>
      </c>
      <c r="O40" s="41" t="s">
        <v>1469</v>
      </c>
      <c r="P40" s="41" t="s">
        <v>1261</v>
      </c>
      <c r="Q40" s="43" t="s">
        <v>1470</v>
      </c>
      <c r="R40" s="43" t="s">
        <v>1471</v>
      </c>
      <c r="S40" s="41" t="s">
        <v>1301</v>
      </c>
      <c r="T40" s="43" t="s">
        <v>1329</v>
      </c>
      <c r="U40" s="41" t="s">
        <v>1256</v>
      </c>
      <c r="V40" s="41" t="s">
        <v>1256</v>
      </c>
      <c r="W40" s="41" t="s">
        <v>1256</v>
      </c>
      <c r="X40" s="41" t="s">
        <v>1279</v>
      </c>
      <c r="Y40" s="41" t="s">
        <v>1263</v>
      </c>
      <c r="Z40" s="41" t="s">
        <v>1256</v>
      </c>
      <c r="AA40" s="41" t="s">
        <v>4088</v>
      </c>
      <c r="AB40" s="41" t="s">
        <v>4069</v>
      </c>
      <c r="AC40" s="41" t="s">
        <v>4069</v>
      </c>
      <c r="AD40" s="41" t="s">
        <v>4018</v>
      </c>
      <c r="AE40" s="41" t="s">
        <v>4054</v>
      </c>
      <c r="AF40" s="41" t="s">
        <v>4013</v>
      </c>
      <c r="AG40" s="45" t="s">
        <v>4070</v>
      </c>
      <c r="AH40" s="45" t="s">
        <v>3989</v>
      </c>
      <c r="AI40" s="45" t="s">
        <v>3989</v>
      </c>
      <c r="AJ40" s="45" t="s">
        <v>4100</v>
      </c>
      <c r="AK40" s="45" t="s">
        <v>4101</v>
      </c>
    </row>
    <row r="41" spans="2:37" ht="31.5" thickTop="1" thickBot="1" x14ac:dyDescent="0.3">
      <c r="B41" s="41" t="s">
        <v>4103</v>
      </c>
      <c r="C41" s="41" t="s">
        <v>1472</v>
      </c>
      <c r="D41" s="42" t="s">
        <v>1314</v>
      </c>
      <c r="E41" s="41" t="s">
        <v>1256</v>
      </c>
      <c r="F41" s="41" t="s">
        <v>1284</v>
      </c>
      <c r="G41" s="43" t="s">
        <v>1473</v>
      </c>
      <c r="H41" s="41" t="s">
        <v>1316</v>
      </c>
      <c r="I41" s="41" t="s">
        <v>1260</v>
      </c>
      <c r="J41" s="41" t="s">
        <v>1317</v>
      </c>
      <c r="K41" s="41" t="s">
        <v>1288</v>
      </c>
      <c r="L41" s="44">
        <v>42185</v>
      </c>
      <c r="M41" s="41" t="s">
        <v>1256</v>
      </c>
      <c r="N41" s="41">
        <v>4990.1661000000004</v>
      </c>
      <c r="O41" s="41" t="s">
        <v>1256</v>
      </c>
      <c r="P41" s="41" t="s">
        <v>1261</v>
      </c>
      <c r="Q41" s="43" t="s">
        <v>1474</v>
      </c>
      <c r="R41" s="43" t="s">
        <v>1475</v>
      </c>
      <c r="S41" s="41" t="s">
        <v>1434</v>
      </c>
      <c r="T41" s="43" t="s">
        <v>1476</v>
      </c>
      <c r="U41" s="41" t="s">
        <v>1256</v>
      </c>
      <c r="V41" s="41" t="s">
        <v>1256</v>
      </c>
      <c r="W41" s="41" t="s">
        <v>1256</v>
      </c>
      <c r="X41" s="41" t="s">
        <v>1279</v>
      </c>
      <c r="Y41" s="41" t="s">
        <v>1263</v>
      </c>
      <c r="Z41" s="41" t="s">
        <v>1256</v>
      </c>
      <c r="AA41" s="41" t="s">
        <v>4088</v>
      </c>
      <c r="AB41" s="41" t="s">
        <v>4069</v>
      </c>
      <c r="AC41" s="41" t="s">
        <v>4069</v>
      </c>
      <c r="AD41" s="41" t="s">
        <v>4018</v>
      </c>
      <c r="AE41" s="41" t="s">
        <v>4001</v>
      </c>
      <c r="AF41" s="41" t="s">
        <v>4013</v>
      </c>
      <c r="AG41" s="45" t="s">
        <v>4070</v>
      </c>
      <c r="AH41" s="45" t="s">
        <v>3989</v>
      </c>
      <c r="AI41" s="45" t="s">
        <v>3989</v>
      </c>
      <c r="AJ41" s="45" t="s">
        <v>4102</v>
      </c>
      <c r="AK41" s="45" t="s">
        <v>4103</v>
      </c>
    </row>
    <row r="42" spans="2:37" ht="37.5" thickTop="1" thickBot="1" x14ac:dyDescent="0.3">
      <c r="B42" s="41" t="s">
        <v>4105</v>
      </c>
      <c r="C42" s="41" t="s">
        <v>1477</v>
      </c>
      <c r="D42" s="42" t="s">
        <v>1304</v>
      </c>
      <c r="E42" s="41" t="s">
        <v>1257</v>
      </c>
      <c r="F42" s="41" t="s">
        <v>1306</v>
      </c>
      <c r="G42" s="43" t="s">
        <v>1478</v>
      </c>
      <c r="H42" s="41" t="s">
        <v>1308</v>
      </c>
      <c r="I42" s="41" t="s">
        <v>1270</v>
      </c>
      <c r="J42" s="41" t="s">
        <v>1271</v>
      </c>
      <c r="K42" s="41" t="s">
        <v>1272</v>
      </c>
      <c r="L42" s="44">
        <v>38427</v>
      </c>
      <c r="M42" s="44">
        <v>39549</v>
      </c>
      <c r="N42" s="41">
        <v>399438.49200000003</v>
      </c>
      <c r="O42" s="41" t="s">
        <v>1273</v>
      </c>
      <c r="P42" s="41" t="s">
        <v>1261</v>
      </c>
      <c r="Q42" s="43" t="s">
        <v>1479</v>
      </c>
      <c r="R42" s="43" t="s">
        <v>1480</v>
      </c>
      <c r="S42" s="41" t="s">
        <v>1403</v>
      </c>
      <c r="T42" s="43" t="s">
        <v>1481</v>
      </c>
      <c r="U42" s="41" t="s">
        <v>1256</v>
      </c>
      <c r="V42" s="41" t="s">
        <v>1256</v>
      </c>
      <c r="W42" s="41" t="s">
        <v>1256</v>
      </c>
      <c r="X42" s="41" t="s">
        <v>1279</v>
      </c>
      <c r="Y42" s="41" t="s">
        <v>1263</v>
      </c>
      <c r="Z42" s="41" t="s">
        <v>4008</v>
      </c>
      <c r="AA42" s="41" t="s">
        <v>1256</v>
      </c>
      <c r="AB42" s="41" t="s">
        <v>1256</v>
      </c>
      <c r="AC42" s="41" t="s">
        <v>1256</v>
      </c>
      <c r="AD42" s="41" t="s">
        <v>1256</v>
      </c>
      <c r="AE42" s="41" t="s">
        <v>1256</v>
      </c>
      <c r="AF42" s="41" t="s">
        <v>1304</v>
      </c>
      <c r="AG42" s="45" t="s">
        <v>1256</v>
      </c>
      <c r="AH42" s="45" t="s">
        <v>3989</v>
      </c>
      <c r="AI42" s="45" t="s">
        <v>3989</v>
      </c>
      <c r="AJ42" s="45" t="s">
        <v>4104</v>
      </c>
      <c r="AK42" s="45" t="s">
        <v>4105</v>
      </c>
    </row>
    <row r="43" spans="2:37" ht="106.5" thickTop="1" thickBot="1" x14ac:dyDescent="0.3">
      <c r="B43" s="41" t="s">
        <v>4108</v>
      </c>
      <c r="C43" s="41" t="s">
        <v>1482</v>
      </c>
      <c r="D43" s="42" t="s">
        <v>1265</v>
      </c>
      <c r="E43" s="41" t="s">
        <v>1257</v>
      </c>
      <c r="F43" s="41" t="s">
        <v>1284</v>
      </c>
      <c r="G43" s="43" t="s">
        <v>1258</v>
      </c>
      <c r="H43" s="41" t="s">
        <v>1308</v>
      </c>
      <c r="I43" s="41" t="s">
        <v>1260</v>
      </c>
      <c r="J43" s="41" t="s">
        <v>1317</v>
      </c>
      <c r="K43" s="41" t="s">
        <v>1483</v>
      </c>
      <c r="L43" s="44">
        <v>38702</v>
      </c>
      <c r="M43" s="41" t="s">
        <v>1256</v>
      </c>
      <c r="N43" s="41">
        <v>31607.27</v>
      </c>
      <c r="O43" s="41" t="s">
        <v>1484</v>
      </c>
      <c r="P43" s="41" t="s">
        <v>1261</v>
      </c>
      <c r="Q43" s="43" t="s">
        <v>1485</v>
      </c>
      <c r="R43" s="43" t="s">
        <v>1486</v>
      </c>
      <c r="S43" s="41" t="s">
        <v>1311</v>
      </c>
      <c r="T43" s="43" t="s">
        <v>1378</v>
      </c>
      <c r="U43" s="41" t="s">
        <v>1256</v>
      </c>
      <c r="V43" s="41" t="s">
        <v>1256</v>
      </c>
      <c r="W43" s="41" t="s">
        <v>1256</v>
      </c>
      <c r="X43" s="41" t="s">
        <v>1279</v>
      </c>
      <c r="Y43" s="41" t="s">
        <v>1263</v>
      </c>
      <c r="Z43" s="41" t="s">
        <v>4060</v>
      </c>
      <c r="AA43" s="41" t="s">
        <v>4106</v>
      </c>
      <c r="AB43" s="41" t="s">
        <v>4069</v>
      </c>
      <c r="AC43" s="41" t="s">
        <v>4069</v>
      </c>
      <c r="AD43" s="41" t="s">
        <v>4000</v>
      </c>
      <c r="AE43" s="41" t="s">
        <v>4047</v>
      </c>
      <c r="AF43" s="41" t="s">
        <v>1265</v>
      </c>
      <c r="AG43" s="45" t="s">
        <v>4070</v>
      </c>
      <c r="AH43" s="45" t="s">
        <v>3989</v>
      </c>
      <c r="AI43" s="45" t="s">
        <v>3989</v>
      </c>
      <c r="AJ43" s="45" t="s">
        <v>4107</v>
      </c>
      <c r="AK43" s="45" t="s">
        <v>4108</v>
      </c>
    </row>
    <row r="44" spans="2:37" ht="31.5" thickTop="1" thickBot="1" x14ac:dyDescent="0.3">
      <c r="B44" s="41" t="s">
        <v>4111</v>
      </c>
      <c r="C44" s="41" t="s">
        <v>1487</v>
      </c>
      <c r="D44" s="42" t="s">
        <v>1314</v>
      </c>
      <c r="E44" s="41" t="s">
        <v>1257</v>
      </c>
      <c r="F44" s="41" t="s">
        <v>1284</v>
      </c>
      <c r="G44" s="43" t="s">
        <v>1281</v>
      </c>
      <c r="H44" s="41" t="s">
        <v>1488</v>
      </c>
      <c r="I44" s="41" t="s">
        <v>1260</v>
      </c>
      <c r="J44" s="41" t="s">
        <v>1317</v>
      </c>
      <c r="K44" s="41" t="s">
        <v>1288</v>
      </c>
      <c r="L44" s="44">
        <v>39366</v>
      </c>
      <c r="M44" s="41" t="s">
        <v>1256</v>
      </c>
      <c r="N44" s="41">
        <v>8529.5622999999996</v>
      </c>
      <c r="O44" s="41" t="s">
        <v>1489</v>
      </c>
      <c r="P44" s="41" t="s">
        <v>1261</v>
      </c>
      <c r="Q44" s="43" t="s">
        <v>1490</v>
      </c>
      <c r="R44" s="43" t="s">
        <v>1491</v>
      </c>
      <c r="S44" s="41" t="s">
        <v>1492</v>
      </c>
      <c r="T44" s="43" t="s">
        <v>1329</v>
      </c>
      <c r="U44" s="41" t="s">
        <v>1256</v>
      </c>
      <c r="V44" s="41" t="s">
        <v>1256</v>
      </c>
      <c r="W44" s="41" t="s">
        <v>1256</v>
      </c>
      <c r="X44" s="41" t="s">
        <v>1279</v>
      </c>
      <c r="Y44" s="41" t="s">
        <v>1263</v>
      </c>
      <c r="Z44" s="41" t="s">
        <v>1256</v>
      </c>
      <c r="AA44" s="41" t="s">
        <v>4109</v>
      </c>
      <c r="AB44" s="41" t="s">
        <v>4069</v>
      </c>
      <c r="AC44" s="41" t="s">
        <v>4069</v>
      </c>
      <c r="AD44" s="41" t="s">
        <v>4018</v>
      </c>
      <c r="AE44" s="41" t="s">
        <v>4047</v>
      </c>
      <c r="AF44" s="41" t="s">
        <v>4013</v>
      </c>
      <c r="AG44" s="45" t="s">
        <v>4070</v>
      </c>
      <c r="AH44" s="45" t="s">
        <v>3989</v>
      </c>
      <c r="AI44" s="45" t="s">
        <v>3989</v>
      </c>
      <c r="AJ44" s="45" t="s">
        <v>4110</v>
      </c>
      <c r="AK44" s="45" t="s">
        <v>4111</v>
      </c>
    </row>
    <row r="45" spans="2:37" ht="31.5" thickTop="1" thickBot="1" x14ac:dyDescent="0.3">
      <c r="B45" s="41" t="s">
        <v>4114</v>
      </c>
      <c r="C45" s="41" t="s">
        <v>1493</v>
      </c>
      <c r="D45" s="42" t="s">
        <v>1265</v>
      </c>
      <c r="E45" s="41" t="s">
        <v>1494</v>
      </c>
      <c r="F45" s="41" t="s">
        <v>1284</v>
      </c>
      <c r="G45" s="43" t="s">
        <v>1495</v>
      </c>
      <c r="H45" s="41" t="s">
        <v>1269</v>
      </c>
      <c r="I45" s="41" t="s">
        <v>1260</v>
      </c>
      <c r="J45" s="41" t="s">
        <v>1324</v>
      </c>
      <c r="K45" s="41" t="s">
        <v>1388</v>
      </c>
      <c r="L45" s="44">
        <v>39002</v>
      </c>
      <c r="M45" s="41" t="s">
        <v>1256</v>
      </c>
      <c r="N45" s="41">
        <v>20897.689999999999</v>
      </c>
      <c r="O45" s="41" t="s">
        <v>1273</v>
      </c>
      <c r="P45" s="41" t="s">
        <v>1261</v>
      </c>
      <c r="Q45" s="43" t="s">
        <v>1496</v>
      </c>
      <c r="R45" s="43" t="s">
        <v>1497</v>
      </c>
      <c r="S45" s="41" t="s">
        <v>1498</v>
      </c>
      <c r="T45" s="43" t="s">
        <v>1499</v>
      </c>
      <c r="U45" s="41" t="s">
        <v>1500</v>
      </c>
      <c r="V45" s="44">
        <v>41072</v>
      </c>
      <c r="W45" s="44">
        <v>41436</v>
      </c>
      <c r="X45" s="41" t="s">
        <v>1279</v>
      </c>
      <c r="Y45" s="41" t="s">
        <v>1263</v>
      </c>
      <c r="Z45" s="41" t="s">
        <v>4112</v>
      </c>
      <c r="AA45" s="41" t="s">
        <v>4106</v>
      </c>
      <c r="AB45" s="41" t="s">
        <v>3999</v>
      </c>
      <c r="AC45" s="41" t="s">
        <v>3999</v>
      </c>
      <c r="AD45" s="41" t="s">
        <v>4046</v>
      </c>
      <c r="AE45" s="41" t="s">
        <v>4023</v>
      </c>
      <c r="AF45" s="41" t="s">
        <v>1265</v>
      </c>
      <c r="AG45" s="45" t="s">
        <v>4002</v>
      </c>
      <c r="AH45" s="45" t="s">
        <v>3989</v>
      </c>
      <c r="AI45" s="45" t="s">
        <v>3989</v>
      </c>
      <c r="AJ45" s="45" t="s">
        <v>4113</v>
      </c>
      <c r="AK45" s="45" t="s">
        <v>4114</v>
      </c>
    </row>
    <row r="46" spans="2:37" ht="31.5" thickTop="1" thickBot="1" x14ac:dyDescent="0.3">
      <c r="B46" s="41" t="s">
        <v>4116</v>
      </c>
      <c r="C46" s="41" t="s">
        <v>1501</v>
      </c>
      <c r="D46" s="42" t="s">
        <v>1265</v>
      </c>
      <c r="E46" s="41" t="s">
        <v>1502</v>
      </c>
      <c r="F46" s="41" t="s">
        <v>1284</v>
      </c>
      <c r="G46" s="43" t="s">
        <v>1281</v>
      </c>
      <c r="H46" s="41" t="s">
        <v>1259</v>
      </c>
      <c r="I46" s="41" t="s">
        <v>1270</v>
      </c>
      <c r="J46" s="41" t="s">
        <v>1271</v>
      </c>
      <c r="K46" s="41" t="s">
        <v>1272</v>
      </c>
      <c r="L46" s="44">
        <v>39783</v>
      </c>
      <c r="M46" s="44">
        <v>41075</v>
      </c>
      <c r="N46" s="41">
        <v>21308.3279</v>
      </c>
      <c r="O46" s="41" t="s">
        <v>1273</v>
      </c>
      <c r="P46" s="41" t="s">
        <v>1261</v>
      </c>
      <c r="Q46" s="43" t="s">
        <v>1503</v>
      </c>
      <c r="R46" s="43" t="s">
        <v>1504</v>
      </c>
      <c r="S46" s="41" t="s">
        <v>1443</v>
      </c>
      <c r="T46" s="43" t="s">
        <v>1329</v>
      </c>
      <c r="U46" s="41" t="s">
        <v>1330</v>
      </c>
      <c r="V46" s="44">
        <v>40058</v>
      </c>
      <c r="W46" s="44">
        <v>40513</v>
      </c>
      <c r="X46" s="41" t="s">
        <v>1279</v>
      </c>
      <c r="Y46" s="41" t="s">
        <v>1263</v>
      </c>
      <c r="Z46" s="41" t="s">
        <v>4008</v>
      </c>
      <c r="AA46" s="41" t="s">
        <v>1256</v>
      </c>
      <c r="AB46" s="41" t="s">
        <v>1256</v>
      </c>
      <c r="AC46" s="41" t="s">
        <v>1256</v>
      </c>
      <c r="AD46" s="41" t="s">
        <v>1256</v>
      </c>
      <c r="AE46" s="41" t="s">
        <v>1256</v>
      </c>
      <c r="AF46" s="41" t="s">
        <v>1265</v>
      </c>
      <c r="AG46" s="45" t="s">
        <v>1256</v>
      </c>
      <c r="AH46" s="45" t="s">
        <v>3989</v>
      </c>
      <c r="AI46" s="45" t="s">
        <v>3989</v>
      </c>
      <c r="AJ46" s="45" t="s">
        <v>4115</v>
      </c>
      <c r="AK46" s="45" t="s">
        <v>4116</v>
      </c>
    </row>
    <row r="47" spans="2:37" ht="61.5" thickTop="1" thickBot="1" x14ac:dyDescent="0.3">
      <c r="B47" s="41" t="s">
        <v>4119</v>
      </c>
      <c r="C47" s="41" t="s">
        <v>1505</v>
      </c>
      <c r="D47" s="42" t="s">
        <v>1265</v>
      </c>
      <c r="E47" s="41" t="s">
        <v>1506</v>
      </c>
      <c r="F47" s="41" t="s">
        <v>1267</v>
      </c>
      <c r="G47" s="43" t="s">
        <v>1478</v>
      </c>
      <c r="H47" s="41" t="s">
        <v>1308</v>
      </c>
      <c r="I47" s="41" t="s">
        <v>1260</v>
      </c>
      <c r="J47" s="41" t="s">
        <v>1324</v>
      </c>
      <c r="K47" s="41" t="s">
        <v>1288</v>
      </c>
      <c r="L47" s="44">
        <v>39605</v>
      </c>
      <c r="M47" s="41" t="s">
        <v>1256</v>
      </c>
      <c r="N47" s="41">
        <v>45328.480000000003</v>
      </c>
      <c r="O47" s="41" t="s">
        <v>1507</v>
      </c>
      <c r="P47" s="41" t="s">
        <v>1261</v>
      </c>
      <c r="Q47" s="43" t="s">
        <v>1508</v>
      </c>
      <c r="R47" s="43" t="s">
        <v>1509</v>
      </c>
      <c r="S47" s="41" t="s">
        <v>1311</v>
      </c>
      <c r="T47" s="43" t="s">
        <v>1510</v>
      </c>
      <c r="U47" s="41" t="s">
        <v>1511</v>
      </c>
      <c r="V47" s="44">
        <v>41361</v>
      </c>
      <c r="W47" s="44">
        <v>41362</v>
      </c>
      <c r="X47" s="41" t="s">
        <v>1279</v>
      </c>
      <c r="Y47" s="41" t="s">
        <v>1263</v>
      </c>
      <c r="Z47" s="41" t="s">
        <v>4117</v>
      </c>
      <c r="AA47" s="41" t="s">
        <v>4106</v>
      </c>
      <c r="AB47" s="41" t="s">
        <v>4082</v>
      </c>
      <c r="AC47" s="41" t="s">
        <v>4082</v>
      </c>
      <c r="AD47" s="41" t="s">
        <v>4000</v>
      </c>
      <c r="AE47" s="41" t="s">
        <v>4054</v>
      </c>
      <c r="AF47" s="41" t="s">
        <v>1265</v>
      </c>
      <c r="AG47" s="45" t="s">
        <v>4083</v>
      </c>
      <c r="AH47" s="45" t="s">
        <v>3989</v>
      </c>
      <c r="AI47" s="45" t="s">
        <v>3989</v>
      </c>
      <c r="AJ47" s="45" t="s">
        <v>4118</v>
      </c>
      <c r="AK47" s="45" t="s">
        <v>4119</v>
      </c>
    </row>
    <row r="48" spans="2:37" ht="31.5" thickTop="1" thickBot="1" x14ac:dyDescent="0.3">
      <c r="B48" s="41" t="s">
        <v>4121</v>
      </c>
      <c r="C48" s="41" t="s">
        <v>1512</v>
      </c>
      <c r="D48" s="42" t="s">
        <v>1265</v>
      </c>
      <c r="E48" s="41" t="s">
        <v>1513</v>
      </c>
      <c r="F48" s="41" t="s">
        <v>1284</v>
      </c>
      <c r="G48" s="43" t="s">
        <v>1514</v>
      </c>
      <c r="H48" s="41" t="s">
        <v>1316</v>
      </c>
      <c r="I48" s="41" t="s">
        <v>1270</v>
      </c>
      <c r="J48" s="41" t="s">
        <v>1515</v>
      </c>
      <c r="K48" s="41" t="s">
        <v>1272</v>
      </c>
      <c r="L48" s="44">
        <v>39433</v>
      </c>
      <c r="M48" s="44">
        <v>43566</v>
      </c>
      <c r="N48" s="41">
        <v>45597.72</v>
      </c>
      <c r="O48" s="41" t="s">
        <v>1273</v>
      </c>
      <c r="P48" s="41" t="s">
        <v>1261</v>
      </c>
      <c r="Q48" s="43" t="s">
        <v>1516</v>
      </c>
      <c r="R48" s="43" t="s">
        <v>1517</v>
      </c>
      <c r="S48" s="41" t="s">
        <v>1518</v>
      </c>
      <c r="T48" s="43" t="s">
        <v>1519</v>
      </c>
      <c r="U48" s="41" t="s">
        <v>1256</v>
      </c>
      <c r="V48" s="41" t="s">
        <v>1256</v>
      </c>
      <c r="W48" s="41" t="s">
        <v>1256</v>
      </c>
      <c r="X48" s="41" t="s">
        <v>1279</v>
      </c>
      <c r="Y48" s="41" t="s">
        <v>1263</v>
      </c>
      <c r="Z48" s="41" t="s">
        <v>4008</v>
      </c>
      <c r="AA48" s="41" t="s">
        <v>1256</v>
      </c>
      <c r="AB48" s="41" t="s">
        <v>1256</v>
      </c>
      <c r="AC48" s="41" t="s">
        <v>1256</v>
      </c>
      <c r="AD48" s="41" t="s">
        <v>1256</v>
      </c>
      <c r="AE48" s="41" t="s">
        <v>1256</v>
      </c>
      <c r="AF48" s="41" t="s">
        <v>1265</v>
      </c>
      <c r="AG48" s="45" t="s">
        <v>1256</v>
      </c>
      <c r="AH48" s="45" t="s">
        <v>3989</v>
      </c>
      <c r="AI48" s="45" t="s">
        <v>3989</v>
      </c>
      <c r="AJ48" s="45" t="s">
        <v>4120</v>
      </c>
      <c r="AK48" s="45" t="s">
        <v>4121</v>
      </c>
    </row>
    <row r="49" spans="2:37" ht="31.5" thickTop="1" thickBot="1" x14ac:dyDescent="0.3">
      <c r="B49" s="41" t="s">
        <v>4123</v>
      </c>
      <c r="C49" s="41" t="s">
        <v>1520</v>
      </c>
      <c r="D49" s="42" t="s">
        <v>1265</v>
      </c>
      <c r="E49" s="41" t="s">
        <v>1521</v>
      </c>
      <c r="F49" s="41" t="s">
        <v>1284</v>
      </c>
      <c r="G49" s="43" t="s">
        <v>1341</v>
      </c>
      <c r="H49" s="41" t="s">
        <v>1259</v>
      </c>
      <c r="I49" s="41" t="s">
        <v>1270</v>
      </c>
      <c r="J49" s="41" t="s">
        <v>1271</v>
      </c>
      <c r="K49" s="41" t="s">
        <v>1272</v>
      </c>
      <c r="L49" s="44">
        <v>39225</v>
      </c>
      <c r="M49" s="44">
        <v>41535</v>
      </c>
      <c r="N49" s="41">
        <v>25539.6489</v>
      </c>
      <c r="O49" s="41" t="s">
        <v>1273</v>
      </c>
      <c r="P49" s="41" t="s">
        <v>1261</v>
      </c>
      <c r="Q49" s="43" t="s">
        <v>1522</v>
      </c>
      <c r="R49" s="43" t="s">
        <v>1523</v>
      </c>
      <c r="S49" s="41" t="s">
        <v>1524</v>
      </c>
      <c r="T49" s="43" t="s">
        <v>1525</v>
      </c>
      <c r="U49" s="41" t="s">
        <v>1256</v>
      </c>
      <c r="V49" s="41" t="s">
        <v>1256</v>
      </c>
      <c r="W49" s="41" t="s">
        <v>1256</v>
      </c>
      <c r="X49" s="41" t="s">
        <v>1279</v>
      </c>
      <c r="Y49" s="41" t="s">
        <v>1263</v>
      </c>
      <c r="Z49" s="41" t="s">
        <v>4008</v>
      </c>
      <c r="AA49" s="41" t="s">
        <v>1256</v>
      </c>
      <c r="AB49" s="41" t="s">
        <v>1256</v>
      </c>
      <c r="AC49" s="41" t="s">
        <v>1256</v>
      </c>
      <c r="AD49" s="41" t="s">
        <v>1256</v>
      </c>
      <c r="AE49" s="41" t="s">
        <v>1256</v>
      </c>
      <c r="AF49" s="41" t="s">
        <v>1265</v>
      </c>
      <c r="AG49" s="45" t="s">
        <v>1256</v>
      </c>
      <c r="AH49" s="45" t="s">
        <v>3989</v>
      </c>
      <c r="AI49" s="45" t="s">
        <v>3989</v>
      </c>
      <c r="AJ49" s="45" t="s">
        <v>4122</v>
      </c>
      <c r="AK49" s="45" t="s">
        <v>4123</v>
      </c>
    </row>
    <row r="50" spans="2:37" ht="169.5" thickTop="1" thickBot="1" x14ac:dyDescent="0.3">
      <c r="B50" s="41" t="s">
        <v>4125</v>
      </c>
      <c r="C50" s="41" t="s">
        <v>1526</v>
      </c>
      <c r="D50" s="42" t="s">
        <v>1265</v>
      </c>
      <c r="E50" s="41" t="s">
        <v>1527</v>
      </c>
      <c r="F50" s="41" t="s">
        <v>1284</v>
      </c>
      <c r="G50" s="43" t="s">
        <v>1528</v>
      </c>
      <c r="H50" s="41" t="s">
        <v>1529</v>
      </c>
      <c r="I50" s="41" t="s">
        <v>1270</v>
      </c>
      <c r="J50" s="41" t="s">
        <v>1271</v>
      </c>
      <c r="K50" s="41" t="s">
        <v>1272</v>
      </c>
      <c r="L50" s="44">
        <v>40661</v>
      </c>
      <c r="M50" s="44">
        <v>42425</v>
      </c>
      <c r="N50" s="41">
        <v>238078.43</v>
      </c>
      <c r="O50" s="41" t="s">
        <v>1273</v>
      </c>
      <c r="P50" s="41" t="s">
        <v>1261</v>
      </c>
      <c r="Q50" s="43" t="s">
        <v>1530</v>
      </c>
      <c r="R50" s="43" t="s">
        <v>1531</v>
      </c>
      <c r="S50" s="41" t="s">
        <v>1532</v>
      </c>
      <c r="T50" s="43" t="s">
        <v>1533</v>
      </c>
      <c r="U50" s="41" t="s">
        <v>1256</v>
      </c>
      <c r="V50" s="41" t="s">
        <v>1256</v>
      </c>
      <c r="W50" s="41" t="s">
        <v>1256</v>
      </c>
      <c r="X50" s="41" t="s">
        <v>1279</v>
      </c>
      <c r="Y50" s="41" t="s">
        <v>1263</v>
      </c>
      <c r="Z50" s="41" t="s">
        <v>4008</v>
      </c>
      <c r="AA50" s="41" t="s">
        <v>1256</v>
      </c>
      <c r="AB50" s="41" t="s">
        <v>1256</v>
      </c>
      <c r="AC50" s="41" t="s">
        <v>1256</v>
      </c>
      <c r="AD50" s="41" t="s">
        <v>1256</v>
      </c>
      <c r="AE50" s="41" t="s">
        <v>1256</v>
      </c>
      <c r="AF50" s="41" t="s">
        <v>1265</v>
      </c>
      <c r="AG50" s="45" t="s">
        <v>1256</v>
      </c>
      <c r="AH50" s="45" t="s">
        <v>3989</v>
      </c>
      <c r="AI50" s="45" t="s">
        <v>3989</v>
      </c>
      <c r="AJ50" s="45" t="s">
        <v>4124</v>
      </c>
      <c r="AK50" s="45" t="s">
        <v>4125</v>
      </c>
    </row>
    <row r="51" spans="2:37" ht="31.5" thickTop="1" thickBot="1" x14ac:dyDescent="0.3">
      <c r="B51" s="41" t="s">
        <v>4127</v>
      </c>
      <c r="C51" s="41" t="s">
        <v>1534</v>
      </c>
      <c r="D51" s="42" t="s">
        <v>1314</v>
      </c>
      <c r="E51" s="41" t="s">
        <v>1257</v>
      </c>
      <c r="F51" s="41" t="s">
        <v>1284</v>
      </c>
      <c r="G51" s="43" t="s">
        <v>1281</v>
      </c>
      <c r="H51" s="41" t="s">
        <v>1316</v>
      </c>
      <c r="I51" s="41" t="s">
        <v>1260</v>
      </c>
      <c r="J51" s="41" t="s">
        <v>1317</v>
      </c>
      <c r="K51" s="41" t="s">
        <v>1288</v>
      </c>
      <c r="L51" s="44">
        <v>39366</v>
      </c>
      <c r="M51" s="41" t="s">
        <v>1256</v>
      </c>
      <c r="N51" s="41">
        <v>4784.4901</v>
      </c>
      <c r="O51" s="41" t="s">
        <v>1535</v>
      </c>
      <c r="P51" s="41" t="s">
        <v>1261</v>
      </c>
      <c r="Q51" s="43" t="s">
        <v>1536</v>
      </c>
      <c r="R51" s="43" t="s">
        <v>1537</v>
      </c>
      <c r="S51" s="41" t="s">
        <v>1538</v>
      </c>
      <c r="T51" s="43" t="s">
        <v>1329</v>
      </c>
      <c r="U51" s="41" t="s">
        <v>1256</v>
      </c>
      <c r="V51" s="41" t="s">
        <v>1256</v>
      </c>
      <c r="W51" s="41" t="s">
        <v>1256</v>
      </c>
      <c r="X51" s="41" t="s">
        <v>1279</v>
      </c>
      <c r="Y51" s="41" t="s">
        <v>1263</v>
      </c>
      <c r="Z51" s="41" t="s">
        <v>1256</v>
      </c>
      <c r="AA51" s="41" t="s">
        <v>3998</v>
      </c>
      <c r="AB51" s="41" t="s">
        <v>4069</v>
      </c>
      <c r="AC51" s="41" t="s">
        <v>4069</v>
      </c>
      <c r="AD51" s="41" t="s">
        <v>4018</v>
      </c>
      <c r="AE51" s="41" t="s">
        <v>4001</v>
      </c>
      <c r="AF51" s="41" t="s">
        <v>4013</v>
      </c>
      <c r="AG51" s="45" t="s">
        <v>4070</v>
      </c>
      <c r="AH51" s="45" t="s">
        <v>3989</v>
      </c>
      <c r="AI51" s="45" t="s">
        <v>3989</v>
      </c>
      <c r="AJ51" s="45" t="s">
        <v>4126</v>
      </c>
      <c r="AK51" s="45" t="s">
        <v>4127</v>
      </c>
    </row>
    <row r="52" spans="2:37" ht="61.5" thickTop="1" thickBot="1" x14ac:dyDescent="0.3">
      <c r="B52" s="41" t="s">
        <v>4129</v>
      </c>
      <c r="C52" s="41" t="s">
        <v>1539</v>
      </c>
      <c r="D52" s="42" t="s">
        <v>1304</v>
      </c>
      <c r="E52" s="41" t="s">
        <v>1540</v>
      </c>
      <c r="F52" s="41" t="s">
        <v>1306</v>
      </c>
      <c r="G52" s="43" t="s">
        <v>1541</v>
      </c>
      <c r="H52" s="41" t="s">
        <v>1316</v>
      </c>
      <c r="I52" s="41" t="s">
        <v>1260</v>
      </c>
      <c r="J52" s="41" t="s">
        <v>1324</v>
      </c>
      <c r="K52" s="41" t="s">
        <v>1325</v>
      </c>
      <c r="L52" s="44">
        <v>39644</v>
      </c>
      <c r="M52" s="41" t="s">
        <v>1256</v>
      </c>
      <c r="N52" s="41">
        <v>1311881.55</v>
      </c>
      <c r="O52" s="41" t="s">
        <v>1273</v>
      </c>
      <c r="P52" s="41" t="s">
        <v>1261</v>
      </c>
      <c r="Q52" s="43" t="s">
        <v>1542</v>
      </c>
      <c r="R52" s="43" t="s">
        <v>1543</v>
      </c>
      <c r="S52" s="41" t="s">
        <v>1544</v>
      </c>
      <c r="T52" s="43" t="s">
        <v>1545</v>
      </c>
      <c r="U52" s="41" t="s">
        <v>1546</v>
      </c>
      <c r="V52" s="44">
        <v>39644</v>
      </c>
      <c r="W52" s="44">
        <v>40008</v>
      </c>
      <c r="X52" s="41" t="s">
        <v>1279</v>
      </c>
      <c r="Y52" s="41" t="s">
        <v>1263</v>
      </c>
      <c r="Z52" s="41" t="s">
        <v>4081</v>
      </c>
      <c r="AA52" s="41" t="s">
        <v>1256</v>
      </c>
      <c r="AB52" s="41" t="s">
        <v>4082</v>
      </c>
      <c r="AC52" s="41" t="s">
        <v>4082</v>
      </c>
      <c r="AD52" s="41" t="s">
        <v>4000</v>
      </c>
      <c r="AE52" s="41" t="s">
        <v>4001</v>
      </c>
      <c r="AF52" s="41" t="s">
        <v>1304</v>
      </c>
      <c r="AG52" s="45" t="s">
        <v>4083</v>
      </c>
      <c r="AH52" s="45" t="s">
        <v>3989</v>
      </c>
      <c r="AI52" s="45" t="s">
        <v>3989</v>
      </c>
      <c r="AJ52" s="45" t="s">
        <v>4128</v>
      </c>
      <c r="AK52" s="45" t="s">
        <v>4129</v>
      </c>
    </row>
    <row r="53" spans="2:37" ht="31.5" thickTop="1" thickBot="1" x14ac:dyDescent="0.3">
      <c r="B53" s="41" t="s">
        <v>4131</v>
      </c>
      <c r="C53" s="41" t="s">
        <v>1547</v>
      </c>
      <c r="D53" s="42" t="s">
        <v>1265</v>
      </c>
      <c r="E53" s="41" t="s">
        <v>1548</v>
      </c>
      <c r="F53" s="41" t="s">
        <v>1284</v>
      </c>
      <c r="G53" s="43" t="s">
        <v>1549</v>
      </c>
      <c r="H53" s="41" t="s">
        <v>1316</v>
      </c>
      <c r="I53" s="41" t="s">
        <v>1260</v>
      </c>
      <c r="J53" s="41" t="s">
        <v>1287</v>
      </c>
      <c r="K53" s="41" t="s">
        <v>1325</v>
      </c>
      <c r="L53" s="44">
        <v>41102</v>
      </c>
      <c r="M53" s="41" t="s">
        <v>1256</v>
      </c>
      <c r="N53" s="41">
        <v>173633051</v>
      </c>
      <c r="O53" s="41" t="s">
        <v>1550</v>
      </c>
      <c r="P53" s="41" t="s">
        <v>1261</v>
      </c>
      <c r="Q53" s="43" t="s">
        <v>1551</v>
      </c>
      <c r="R53" s="43" t="s">
        <v>1552</v>
      </c>
      <c r="S53" s="41" t="s">
        <v>1553</v>
      </c>
      <c r="T53" s="43" t="s">
        <v>1554</v>
      </c>
      <c r="U53" s="41" t="s">
        <v>1278</v>
      </c>
      <c r="V53" s="44">
        <v>41235</v>
      </c>
      <c r="W53" s="44">
        <v>43328</v>
      </c>
      <c r="X53" s="41" t="s">
        <v>1279</v>
      </c>
      <c r="Y53" s="41" t="s">
        <v>1263</v>
      </c>
      <c r="Z53" s="41" t="s">
        <v>4117</v>
      </c>
      <c r="AA53" s="41" t="s">
        <v>1256</v>
      </c>
      <c r="AB53" s="41" t="s">
        <v>4076</v>
      </c>
      <c r="AC53" s="41" t="s">
        <v>4076</v>
      </c>
      <c r="AD53" s="41" t="s">
        <v>4077</v>
      </c>
      <c r="AE53" s="41" t="s">
        <v>4054</v>
      </c>
      <c r="AF53" s="41" t="s">
        <v>1265</v>
      </c>
      <c r="AG53" s="45" t="s">
        <v>4078</v>
      </c>
      <c r="AH53" s="45" t="s">
        <v>3989</v>
      </c>
      <c r="AI53" s="45" t="s">
        <v>3989</v>
      </c>
      <c r="AJ53" s="45" t="s">
        <v>4130</v>
      </c>
      <c r="AK53" s="45" t="s">
        <v>4131</v>
      </c>
    </row>
    <row r="54" spans="2:37" ht="31.5" thickTop="1" thickBot="1" x14ac:dyDescent="0.3">
      <c r="B54" s="41" t="s">
        <v>4133</v>
      </c>
      <c r="C54" s="41" t="s">
        <v>1547</v>
      </c>
      <c r="D54" s="42" t="s">
        <v>1304</v>
      </c>
      <c r="E54" s="41" t="s">
        <v>1555</v>
      </c>
      <c r="F54" s="41" t="s">
        <v>1306</v>
      </c>
      <c r="G54" s="43" t="s">
        <v>1549</v>
      </c>
      <c r="H54" s="41" t="s">
        <v>1316</v>
      </c>
      <c r="I54" s="41" t="s">
        <v>1270</v>
      </c>
      <c r="J54" s="41" t="s">
        <v>1271</v>
      </c>
      <c r="K54" s="41" t="s">
        <v>1272</v>
      </c>
      <c r="L54" s="44">
        <v>40077</v>
      </c>
      <c r="M54" s="44">
        <v>42863</v>
      </c>
      <c r="N54" s="41">
        <v>44520.63</v>
      </c>
      <c r="O54" s="41" t="s">
        <v>1273</v>
      </c>
      <c r="P54" s="41" t="s">
        <v>1261</v>
      </c>
      <c r="Q54" s="43" t="s">
        <v>1551</v>
      </c>
      <c r="R54" s="43" t="s">
        <v>1552</v>
      </c>
      <c r="S54" s="41" t="s">
        <v>1553</v>
      </c>
      <c r="T54" s="43" t="s">
        <v>1554</v>
      </c>
      <c r="U54" s="41" t="s">
        <v>1256</v>
      </c>
      <c r="V54" s="41" t="s">
        <v>1256</v>
      </c>
      <c r="W54" s="41" t="s">
        <v>1256</v>
      </c>
      <c r="X54" s="41" t="s">
        <v>1279</v>
      </c>
      <c r="Y54" s="41" t="s">
        <v>1263</v>
      </c>
      <c r="Z54" s="41" t="s">
        <v>4117</v>
      </c>
      <c r="AA54" s="41" t="s">
        <v>1256</v>
      </c>
      <c r="AB54" s="41" t="s">
        <v>1256</v>
      </c>
      <c r="AC54" s="41" t="s">
        <v>1256</v>
      </c>
      <c r="AD54" s="41" t="s">
        <v>1256</v>
      </c>
      <c r="AE54" s="41" t="s">
        <v>1256</v>
      </c>
      <c r="AF54" s="41" t="s">
        <v>1304</v>
      </c>
      <c r="AG54" s="45" t="s">
        <v>1256</v>
      </c>
      <c r="AH54" s="45" t="s">
        <v>3989</v>
      </c>
      <c r="AI54" s="45" t="s">
        <v>3989</v>
      </c>
      <c r="AJ54" s="45" t="s">
        <v>4132</v>
      </c>
      <c r="AK54" s="45" t="s">
        <v>4133</v>
      </c>
    </row>
    <row r="55" spans="2:37" ht="39.75" thickTop="1" thickBot="1" x14ac:dyDescent="0.3">
      <c r="B55" s="41" t="s">
        <v>4135</v>
      </c>
      <c r="C55" s="41" t="s">
        <v>1556</v>
      </c>
      <c r="D55" s="42" t="s">
        <v>1323</v>
      </c>
      <c r="E55" s="41" t="s">
        <v>1257</v>
      </c>
      <c r="F55" s="41" t="s">
        <v>1332</v>
      </c>
      <c r="G55" s="43" t="s">
        <v>1281</v>
      </c>
      <c r="H55" s="41" t="s">
        <v>1529</v>
      </c>
      <c r="I55" s="41" t="s">
        <v>1260</v>
      </c>
      <c r="J55" s="41" t="s">
        <v>1324</v>
      </c>
      <c r="K55" s="41" t="s">
        <v>1325</v>
      </c>
      <c r="L55" s="44">
        <v>38961</v>
      </c>
      <c r="M55" s="41" t="s">
        <v>1256</v>
      </c>
      <c r="N55" s="41">
        <v>37627.94</v>
      </c>
      <c r="O55" s="41" t="s">
        <v>1273</v>
      </c>
      <c r="P55" s="41" t="s">
        <v>1261</v>
      </c>
      <c r="Q55" s="43" t="s">
        <v>1557</v>
      </c>
      <c r="R55" s="43" t="s">
        <v>1558</v>
      </c>
      <c r="S55" s="41" t="s">
        <v>1524</v>
      </c>
      <c r="T55" s="43" t="s">
        <v>1559</v>
      </c>
      <c r="U55" s="41" t="s">
        <v>1330</v>
      </c>
      <c r="V55" s="44">
        <v>39689</v>
      </c>
      <c r="W55" s="44">
        <v>40237</v>
      </c>
      <c r="X55" s="41" t="s">
        <v>1279</v>
      </c>
      <c r="Y55" s="41" t="s">
        <v>1263</v>
      </c>
      <c r="Z55" s="41" t="s">
        <v>4016</v>
      </c>
      <c r="AA55" s="41" t="s">
        <v>1256</v>
      </c>
      <c r="AB55" s="41" t="s">
        <v>4017</v>
      </c>
      <c r="AC55" s="41" t="s">
        <v>4017</v>
      </c>
      <c r="AD55" s="41" t="s">
        <v>4018</v>
      </c>
      <c r="AE55" s="41" t="s">
        <v>4001</v>
      </c>
      <c r="AF55" s="41" t="s">
        <v>4019</v>
      </c>
      <c r="AG55" s="45" t="s">
        <v>4020</v>
      </c>
      <c r="AH55" s="45" t="s">
        <v>3989</v>
      </c>
      <c r="AI55" s="45" t="s">
        <v>3989</v>
      </c>
      <c r="AJ55" s="45" t="s">
        <v>4134</v>
      </c>
      <c r="AK55" s="45" t="s">
        <v>4135</v>
      </c>
    </row>
    <row r="56" spans="2:37" ht="61.5" thickTop="1" thickBot="1" x14ac:dyDescent="0.3">
      <c r="B56" s="41" t="s">
        <v>4137</v>
      </c>
      <c r="C56" s="41" t="s">
        <v>1560</v>
      </c>
      <c r="D56" s="42" t="s">
        <v>1255</v>
      </c>
      <c r="E56" s="41" t="s">
        <v>1256</v>
      </c>
      <c r="F56" s="41" t="s">
        <v>1257</v>
      </c>
      <c r="G56" s="43" t="s">
        <v>1561</v>
      </c>
      <c r="H56" s="41" t="s">
        <v>1316</v>
      </c>
      <c r="I56" s="41" t="s">
        <v>1260</v>
      </c>
      <c r="J56" s="41" t="s">
        <v>1256</v>
      </c>
      <c r="K56" s="41" t="s">
        <v>1256</v>
      </c>
      <c r="L56" s="41" t="s">
        <v>1256</v>
      </c>
      <c r="M56" s="44">
        <v>44627</v>
      </c>
      <c r="N56" s="41">
        <v>0</v>
      </c>
      <c r="O56" s="41" t="s">
        <v>1256</v>
      </c>
      <c r="P56" s="41" t="s">
        <v>1339</v>
      </c>
      <c r="Q56" s="43" t="s">
        <v>1256</v>
      </c>
      <c r="R56" s="43" t="s">
        <v>1256</v>
      </c>
      <c r="S56" s="41" t="s">
        <v>1256</v>
      </c>
      <c r="T56" s="43" t="s">
        <v>1256</v>
      </c>
      <c r="U56" s="41" t="s">
        <v>1256</v>
      </c>
      <c r="V56" s="41" t="s">
        <v>1256</v>
      </c>
      <c r="W56" s="41" t="s">
        <v>1256</v>
      </c>
      <c r="X56" s="41" t="s">
        <v>1256</v>
      </c>
      <c r="Y56" s="41" t="s">
        <v>1263</v>
      </c>
      <c r="Z56" s="41" t="s">
        <v>1256</v>
      </c>
      <c r="AA56" s="41" t="s">
        <v>1256</v>
      </c>
      <c r="AB56" s="41" t="s">
        <v>1256</v>
      </c>
      <c r="AC56" s="41" t="s">
        <v>1256</v>
      </c>
      <c r="AD56" s="41" t="s">
        <v>1256</v>
      </c>
      <c r="AE56" s="41" t="s">
        <v>1256</v>
      </c>
      <c r="AF56" s="41" t="s">
        <v>3988</v>
      </c>
      <c r="AG56" s="45" t="s">
        <v>1256</v>
      </c>
      <c r="AH56" s="45" t="s">
        <v>3989</v>
      </c>
      <c r="AI56" s="45" t="s">
        <v>3989</v>
      </c>
      <c r="AJ56" s="45" t="s">
        <v>4136</v>
      </c>
      <c r="AK56" s="45" t="s">
        <v>4137</v>
      </c>
    </row>
    <row r="57" spans="2:37" ht="325.5" thickTop="1" thickBot="1" x14ac:dyDescent="0.3">
      <c r="B57" s="41" t="s">
        <v>4139</v>
      </c>
      <c r="C57" s="41" t="s">
        <v>1562</v>
      </c>
      <c r="D57" s="42" t="s">
        <v>1304</v>
      </c>
      <c r="E57" s="41" t="s">
        <v>1563</v>
      </c>
      <c r="F57" s="41" t="s">
        <v>1306</v>
      </c>
      <c r="G57" s="43" t="s">
        <v>1528</v>
      </c>
      <c r="H57" s="41" t="s">
        <v>1529</v>
      </c>
      <c r="I57" s="41" t="s">
        <v>1270</v>
      </c>
      <c r="J57" s="41" t="s">
        <v>1271</v>
      </c>
      <c r="K57" s="41" t="s">
        <v>1272</v>
      </c>
      <c r="L57" s="44">
        <v>39461</v>
      </c>
      <c r="M57" s="44">
        <v>41498</v>
      </c>
      <c r="N57" s="41">
        <v>506621.78110000002</v>
      </c>
      <c r="O57" s="41" t="s">
        <v>1273</v>
      </c>
      <c r="P57" s="41" t="s">
        <v>1261</v>
      </c>
      <c r="Q57" s="43" t="s">
        <v>1564</v>
      </c>
      <c r="R57" s="43" t="s">
        <v>1565</v>
      </c>
      <c r="S57" s="41" t="s">
        <v>1544</v>
      </c>
      <c r="T57" s="43" t="s">
        <v>1533</v>
      </c>
      <c r="U57" s="41" t="s">
        <v>1256</v>
      </c>
      <c r="V57" s="41" t="s">
        <v>1256</v>
      </c>
      <c r="W57" s="41" t="s">
        <v>1256</v>
      </c>
      <c r="X57" s="41" t="s">
        <v>1279</v>
      </c>
      <c r="Y57" s="41" t="s">
        <v>1263</v>
      </c>
      <c r="Z57" s="41" t="s">
        <v>4008</v>
      </c>
      <c r="AA57" s="41" t="s">
        <v>1256</v>
      </c>
      <c r="AB57" s="41" t="s">
        <v>1256</v>
      </c>
      <c r="AC57" s="41" t="s">
        <v>1256</v>
      </c>
      <c r="AD57" s="41" t="s">
        <v>1256</v>
      </c>
      <c r="AE57" s="41" t="s">
        <v>1256</v>
      </c>
      <c r="AF57" s="41" t="s">
        <v>1304</v>
      </c>
      <c r="AG57" s="45" t="s">
        <v>1256</v>
      </c>
      <c r="AH57" s="45" t="s">
        <v>3989</v>
      </c>
      <c r="AI57" s="45" t="s">
        <v>3989</v>
      </c>
      <c r="AJ57" s="45" t="s">
        <v>4138</v>
      </c>
      <c r="AK57" s="45" t="s">
        <v>4139</v>
      </c>
    </row>
    <row r="58" spans="2:37" ht="46.5" thickTop="1" thickBot="1" x14ac:dyDescent="0.3">
      <c r="B58" s="41" t="s">
        <v>4141</v>
      </c>
      <c r="C58" s="41" t="s">
        <v>1566</v>
      </c>
      <c r="D58" s="42" t="s">
        <v>1255</v>
      </c>
      <c r="E58" s="41" t="s">
        <v>1256</v>
      </c>
      <c r="F58" s="41" t="s">
        <v>1257</v>
      </c>
      <c r="G58" s="43" t="s">
        <v>1567</v>
      </c>
      <c r="H58" s="41" t="s">
        <v>1316</v>
      </c>
      <c r="I58" s="41" t="s">
        <v>1260</v>
      </c>
      <c r="J58" s="41" t="s">
        <v>1256</v>
      </c>
      <c r="K58" s="41" t="s">
        <v>1256</v>
      </c>
      <c r="L58" s="41" t="s">
        <v>1256</v>
      </c>
      <c r="M58" s="44">
        <v>45485</v>
      </c>
      <c r="N58" s="41">
        <v>0</v>
      </c>
      <c r="O58" s="41" t="s">
        <v>1256</v>
      </c>
      <c r="P58" s="41" t="s">
        <v>1339</v>
      </c>
      <c r="Q58" s="43" t="s">
        <v>1256</v>
      </c>
      <c r="R58" s="43" t="s">
        <v>1256</v>
      </c>
      <c r="S58" s="41" t="s">
        <v>1256</v>
      </c>
      <c r="T58" s="43" t="s">
        <v>1256</v>
      </c>
      <c r="U58" s="41" t="s">
        <v>1256</v>
      </c>
      <c r="V58" s="41" t="s">
        <v>1256</v>
      </c>
      <c r="W58" s="41" t="s">
        <v>1256</v>
      </c>
      <c r="X58" s="41" t="s">
        <v>1256</v>
      </c>
      <c r="Y58" s="41" t="s">
        <v>1263</v>
      </c>
      <c r="Z58" s="41" t="s">
        <v>1256</v>
      </c>
      <c r="AA58" s="41" t="s">
        <v>1256</v>
      </c>
      <c r="AB58" s="41" t="s">
        <v>1256</v>
      </c>
      <c r="AC58" s="41" t="s">
        <v>1256</v>
      </c>
      <c r="AD58" s="41" t="s">
        <v>1256</v>
      </c>
      <c r="AE58" s="41" t="s">
        <v>1256</v>
      </c>
      <c r="AF58" s="41" t="s">
        <v>3988</v>
      </c>
      <c r="AG58" s="45" t="s">
        <v>1256</v>
      </c>
      <c r="AH58" s="45" t="s">
        <v>3989</v>
      </c>
      <c r="AI58" s="45" t="s">
        <v>3989</v>
      </c>
      <c r="AJ58" s="45" t="s">
        <v>4140</v>
      </c>
      <c r="AK58" s="45" t="s">
        <v>4141</v>
      </c>
    </row>
    <row r="59" spans="2:37" ht="31.5" thickTop="1" thickBot="1" x14ac:dyDescent="0.3">
      <c r="B59" s="41" t="s">
        <v>4143</v>
      </c>
      <c r="C59" s="41" t="s">
        <v>1568</v>
      </c>
      <c r="D59" s="42" t="s">
        <v>1255</v>
      </c>
      <c r="E59" s="41" t="s">
        <v>1256</v>
      </c>
      <c r="F59" s="41" t="s">
        <v>1257</v>
      </c>
      <c r="G59" s="43" t="s">
        <v>1569</v>
      </c>
      <c r="H59" s="41" t="s">
        <v>1529</v>
      </c>
      <c r="I59" s="41" t="s">
        <v>1260</v>
      </c>
      <c r="J59" s="41" t="s">
        <v>1256</v>
      </c>
      <c r="K59" s="41" t="s">
        <v>1256</v>
      </c>
      <c r="L59" s="41" t="s">
        <v>1256</v>
      </c>
      <c r="M59" s="44">
        <v>45199</v>
      </c>
      <c r="N59" s="41">
        <v>0</v>
      </c>
      <c r="O59" s="41" t="s">
        <v>1256</v>
      </c>
      <c r="P59" s="41" t="s">
        <v>1339</v>
      </c>
      <c r="Q59" s="43" t="s">
        <v>1256</v>
      </c>
      <c r="R59" s="43" t="s">
        <v>1256</v>
      </c>
      <c r="S59" s="41" t="s">
        <v>1256</v>
      </c>
      <c r="T59" s="43" t="s">
        <v>1256</v>
      </c>
      <c r="U59" s="41" t="s">
        <v>1256</v>
      </c>
      <c r="V59" s="41" t="s">
        <v>1256</v>
      </c>
      <c r="W59" s="41" t="s">
        <v>1256</v>
      </c>
      <c r="X59" s="41" t="s">
        <v>1256</v>
      </c>
      <c r="Y59" s="41" t="s">
        <v>1263</v>
      </c>
      <c r="Z59" s="41" t="s">
        <v>1256</v>
      </c>
      <c r="AA59" s="41" t="s">
        <v>1256</v>
      </c>
      <c r="AB59" s="41" t="s">
        <v>1256</v>
      </c>
      <c r="AC59" s="41" t="s">
        <v>1256</v>
      </c>
      <c r="AD59" s="41" t="s">
        <v>1256</v>
      </c>
      <c r="AE59" s="41" t="s">
        <v>1256</v>
      </c>
      <c r="AF59" s="41" t="s">
        <v>3988</v>
      </c>
      <c r="AG59" s="45" t="s">
        <v>1256</v>
      </c>
      <c r="AH59" s="45" t="s">
        <v>3989</v>
      </c>
      <c r="AI59" s="45" t="s">
        <v>3989</v>
      </c>
      <c r="AJ59" s="45" t="s">
        <v>4142</v>
      </c>
      <c r="AK59" s="45" t="s">
        <v>4143</v>
      </c>
    </row>
    <row r="60" spans="2:37" ht="46.5" thickTop="1" thickBot="1" x14ac:dyDescent="0.3">
      <c r="B60" s="41" t="s">
        <v>4146</v>
      </c>
      <c r="C60" s="41" t="s">
        <v>1570</v>
      </c>
      <c r="D60" s="42" t="s">
        <v>1323</v>
      </c>
      <c r="E60" s="41" t="s">
        <v>1257</v>
      </c>
      <c r="F60" s="41" t="s">
        <v>1284</v>
      </c>
      <c r="G60" s="43" t="s">
        <v>1315</v>
      </c>
      <c r="H60" s="41" t="s">
        <v>1316</v>
      </c>
      <c r="I60" s="41" t="s">
        <v>1260</v>
      </c>
      <c r="J60" s="41" t="s">
        <v>1317</v>
      </c>
      <c r="K60" s="41" t="s">
        <v>1325</v>
      </c>
      <c r="L60" s="44">
        <v>43553</v>
      </c>
      <c r="M60" s="41" t="s">
        <v>1256</v>
      </c>
      <c r="N60" s="41">
        <v>16336.1872</v>
      </c>
      <c r="O60" s="41" t="s">
        <v>1256</v>
      </c>
      <c r="P60" s="41" t="s">
        <v>1261</v>
      </c>
      <c r="Q60" s="43" t="s">
        <v>1571</v>
      </c>
      <c r="R60" s="43" t="s">
        <v>1572</v>
      </c>
      <c r="S60" s="41" t="s">
        <v>1573</v>
      </c>
      <c r="T60" s="43" t="s">
        <v>1574</v>
      </c>
      <c r="U60" s="41" t="s">
        <v>1256</v>
      </c>
      <c r="V60" s="41" t="s">
        <v>1256</v>
      </c>
      <c r="W60" s="41" t="s">
        <v>1256</v>
      </c>
      <c r="X60" s="41" t="s">
        <v>1279</v>
      </c>
      <c r="Y60" s="41" t="s">
        <v>1263</v>
      </c>
      <c r="Z60" s="41" t="s">
        <v>4011</v>
      </c>
      <c r="AA60" s="41" t="s">
        <v>4144</v>
      </c>
      <c r="AB60" s="41" t="s">
        <v>1256</v>
      </c>
      <c r="AC60" s="41" t="s">
        <v>1256</v>
      </c>
      <c r="AD60" s="41" t="s">
        <v>1256</v>
      </c>
      <c r="AE60" s="41" t="s">
        <v>1256</v>
      </c>
      <c r="AF60" s="41" t="s">
        <v>4019</v>
      </c>
      <c r="AG60" s="45" t="s">
        <v>1256</v>
      </c>
      <c r="AH60" s="45" t="s">
        <v>3989</v>
      </c>
      <c r="AI60" s="45" t="s">
        <v>3989</v>
      </c>
      <c r="AJ60" s="45" t="s">
        <v>4145</v>
      </c>
      <c r="AK60" s="45" t="s">
        <v>4146</v>
      </c>
    </row>
    <row r="61" spans="2:37" ht="61.5" thickTop="1" thickBot="1" x14ac:dyDescent="0.3">
      <c r="B61" s="41" t="s">
        <v>4148</v>
      </c>
      <c r="C61" s="41" t="s">
        <v>1575</v>
      </c>
      <c r="D61" s="42" t="s">
        <v>1304</v>
      </c>
      <c r="E61" s="41" t="s">
        <v>1257</v>
      </c>
      <c r="F61" s="41" t="s">
        <v>1306</v>
      </c>
      <c r="G61" s="43" t="s">
        <v>1576</v>
      </c>
      <c r="H61" s="41" t="s">
        <v>1577</v>
      </c>
      <c r="I61" s="41" t="s">
        <v>1270</v>
      </c>
      <c r="J61" s="41" t="s">
        <v>1271</v>
      </c>
      <c r="K61" s="41" t="s">
        <v>1272</v>
      </c>
      <c r="L61" s="44">
        <v>38695</v>
      </c>
      <c r="M61" s="44">
        <v>40142</v>
      </c>
      <c r="N61" s="41">
        <v>1571850</v>
      </c>
      <c r="O61" s="41" t="s">
        <v>1273</v>
      </c>
      <c r="P61" s="41" t="s">
        <v>1261</v>
      </c>
      <c r="Q61" s="43" t="s">
        <v>1578</v>
      </c>
      <c r="R61" s="43" t="s">
        <v>1579</v>
      </c>
      <c r="S61" s="41" t="s">
        <v>1580</v>
      </c>
      <c r="T61" s="43" t="s">
        <v>1581</v>
      </c>
      <c r="U61" s="41" t="s">
        <v>1256</v>
      </c>
      <c r="V61" s="41" t="s">
        <v>1256</v>
      </c>
      <c r="W61" s="41" t="s">
        <v>1256</v>
      </c>
      <c r="X61" s="41" t="s">
        <v>1279</v>
      </c>
      <c r="Y61" s="41" t="s">
        <v>1582</v>
      </c>
      <c r="Z61" s="41" t="s">
        <v>4030</v>
      </c>
      <c r="AA61" s="41" t="s">
        <v>1256</v>
      </c>
      <c r="AB61" s="41" t="s">
        <v>1256</v>
      </c>
      <c r="AC61" s="41" t="s">
        <v>1256</v>
      </c>
      <c r="AD61" s="41" t="s">
        <v>1256</v>
      </c>
      <c r="AE61" s="41" t="s">
        <v>1256</v>
      </c>
      <c r="AF61" s="41" t="s">
        <v>1304</v>
      </c>
      <c r="AG61" s="45" t="s">
        <v>1256</v>
      </c>
      <c r="AH61" s="45" t="s">
        <v>3989</v>
      </c>
      <c r="AI61" s="45" t="s">
        <v>3989</v>
      </c>
      <c r="AJ61" s="45" t="s">
        <v>4147</v>
      </c>
      <c r="AK61" s="45" t="s">
        <v>4148</v>
      </c>
    </row>
    <row r="62" spans="2:37" ht="31.5" thickTop="1" thickBot="1" x14ac:dyDescent="0.3">
      <c r="B62" s="41" t="s">
        <v>4150</v>
      </c>
      <c r="C62" s="41" t="s">
        <v>1583</v>
      </c>
      <c r="D62" s="42" t="s">
        <v>1265</v>
      </c>
      <c r="E62" s="41" t="s">
        <v>1584</v>
      </c>
      <c r="F62" s="41" t="s">
        <v>1284</v>
      </c>
      <c r="G62" s="43" t="s">
        <v>1585</v>
      </c>
      <c r="H62" s="41" t="s">
        <v>1586</v>
      </c>
      <c r="I62" s="41" t="s">
        <v>1270</v>
      </c>
      <c r="J62" s="41" t="s">
        <v>1271</v>
      </c>
      <c r="K62" s="41" t="s">
        <v>1272</v>
      </c>
      <c r="L62" s="44">
        <v>39426</v>
      </c>
      <c r="M62" s="44">
        <v>41988</v>
      </c>
      <c r="N62" s="41">
        <v>402417.18</v>
      </c>
      <c r="O62" s="41" t="s">
        <v>1273</v>
      </c>
      <c r="P62" s="41" t="s">
        <v>1261</v>
      </c>
      <c r="Q62" s="43" t="s">
        <v>1587</v>
      </c>
      <c r="R62" s="43" t="s">
        <v>1588</v>
      </c>
      <c r="S62" s="41" t="s">
        <v>1589</v>
      </c>
      <c r="T62" s="43" t="s">
        <v>1590</v>
      </c>
      <c r="U62" s="41" t="s">
        <v>1256</v>
      </c>
      <c r="V62" s="41" t="s">
        <v>1256</v>
      </c>
      <c r="W62" s="41" t="s">
        <v>1256</v>
      </c>
      <c r="X62" s="41" t="s">
        <v>1279</v>
      </c>
      <c r="Y62" s="41" t="s">
        <v>1582</v>
      </c>
      <c r="Z62" s="41" t="s">
        <v>4030</v>
      </c>
      <c r="AA62" s="41" t="s">
        <v>1256</v>
      </c>
      <c r="AB62" s="41" t="s">
        <v>1256</v>
      </c>
      <c r="AC62" s="41" t="s">
        <v>1256</v>
      </c>
      <c r="AD62" s="41" t="s">
        <v>1256</v>
      </c>
      <c r="AE62" s="41" t="s">
        <v>1256</v>
      </c>
      <c r="AF62" s="41" t="s">
        <v>1265</v>
      </c>
      <c r="AG62" s="45" t="s">
        <v>1256</v>
      </c>
      <c r="AH62" s="45" t="s">
        <v>3989</v>
      </c>
      <c r="AI62" s="45" t="s">
        <v>3989</v>
      </c>
      <c r="AJ62" s="45" t="s">
        <v>4149</v>
      </c>
      <c r="AK62" s="45" t="s">
        <v>4150</v>
      </c>
    </row>
    <row r="63" spans="2:37" ht="31.5" thickTop="1" thickBot="1" x14ac:dyDescent="0.3">
      <c r="B63" s="41" t="s">
        <v>4152</v>
      </c>
      <c r="C63" s="41" t="s">
        <v>1591</v>
      </c>
      <c r="D63" s="42" t="s">
        <v>1265</v>
      </c>
      <c r="E63" s="41" t="s">
        <v>1592</v>
      </c>
      <c r="F63" s="41" t="s">
        <v>1284</v>
      </c>
      <c r="G63" s="43" t="s">
        <v>1585</v>
      </c>
      <c r="H63" s="41" t="s">
        <v>1586</v>
      </c>
      <c r="I63" s="41" t="s">
        <v>1270</v>
      </c>
      <c r="J63" s="41" t="s">
        <v>1271</v>
      </c>
      <c r="K63" s="41" t="s">
        <v>1272</v>
      </c>
      <c r="L63" s="44">
        <v>39426</v>
      </c>
      <c r="M63" s="44">
        <v>41988</v>
      </c>
      <c r="N63" s="41">
        <v>402986.89</v>
      </c>
      <c r="O63" s="41" t="s">
        <v>1273</v>
      </c>
      <c r="P63" s="41" t="s">
        <v>1261</v>
      </c>
      <c r="Q63" s="43" t="s">
        <v>1587</v>
      </c>
      <c r="R63" s="43" t="s">
        <v>1588</v>
      </c>
      <c r="S63" s="41" t="s">
        <v>1589</v>
      </c>
      <c r="T63" s="43" t="s">
        <v>1590</v>
      </c>
      <c r="U63" s="41" t="s">
        <v>1256</v>
      </c>
      <c r="V63" s="41" t="s">
        <v>1256</v>
      </c>
      <c r="W63" s="41" t="s">
        <v>1256</v>
      </c>
      <c r="X63" s="41" t="s">
        <v>1279</v>
      </c>
      <c r="Y63" s="41" t="s">
        <v>1582</v>
      </c>
      <c r="Z63" s="41" t="s">
        <v>4030</v>
      </c>
      <c r="AA63" s="41" t="s">
        <v>1256</v>
      </c>
      <c r="AB63" s="41" t="s">
        <v>1256</v>
      </c>
      <c r="AC63" s="41" t="s">
        <v>1256</v>
      </c>
      <c r="AD63" s="41" t="s">
        <v>1256</v>
      </c>
      <c r="AE63" s="41" t="s">
        <v>1256</v>
      </c>
      <c r="AF63" s="41" t="s">
        <v>1265</v>
      </c>
      <c r="AG63" s="45" t="s">
        <v>1256</v>
      </c>
      <c r="AH63" s="45" t="s">
        <v>3989</v>
      </c>
      <c r="AI63" s="45" t="s">
        <v>3989</v>
      </c>
      <c r="AJ63" s="45" t="s">
        <v>4151</v>
      </c>
      <c r="AK63" s="45" t="s">
        <v>4152</v>
      </c>
    </row>
    <row r="64" spans="2:37" ht="37.5" thickTop="1" thickBot="1" x14ac:dyDescent="0.3">
      <c r="B64" s="41" t="s">
        <v>4154</v>
      </c>
      <c r="C64" s="41" t="s">
        <v>1593</v>
      </c>
      <c r="D64" s="42" t="s">
        <v>1265</v>
      </c>
      <c r="E64" s="41" t="s">
        <v>1594</v>
      </c>
      <c r="F64" s="41" t="s">
        <v>1284</v>
      </c>
      <c r="G64" s="43" t="s">
        <v>1595</v>
      </c>
      <c r="H64" s="41" t="s">
        <v>1316</v>
      </c>
      <c r="I64" s="41" t="s">
        <v>1270</v>
      </c>
      <c r="J64" s="41" t="s">
        <v>1271</v>
      </c>
      <c r="K64" s="41" t="s">
        <v>1272</v>
      </c>
      <c r="L64" s="44">
        <v>38828</v>
      </c>
      <c r="M64" s="44">
        <v>42573</v>
      </c>
      <c r="N64" s="41">
        <v>8478.92</v>
      </c>
      <c r="O64" s="41" t="s">
        <v>1273</v>
      </c>
      <c r="P64" s="41" t="s">
        <v>1261</v>
      </c>
      <c r="Q64" s="43" t="s">
        <v>1596</v>
      </c>
      <c r="R64" s="43" t="s">
        <v>1597</v>
      </c>
      <c r="S64" s="41" t="s">
        <v>1320</v>
      </c>
      <c r="T64" s="43" t="s">
        <v>1598</v>
      </c>
      <c r="U64" s="41" t="s">
        <v>1256</v>
      </c>
      <c r="V64" s="41" t="s">
        <v>1256</v>
      </c>
      <c r="W64" s="41" t="s">
        <v>1256</v>
      </c>
      <c r="X64" s="41" t="s">
        <v>1279</v>
      </c>
      <c r="Y64" s="41" t="s">
        <v>1263</v>
      </c>
      <c r="Z64" s="41" t="s">
        <v>4008</v>
      </c>
      <c r="AA64" s="41" t="s">
        <v>1256</v>
      </c>
      <c r="AB64" s="41" t="s">
        <v>1256</v>
      </c>
      <c r="AC64" s="41" t="s">
        <v>1256</v>
      </c>
      <c r="AD64" s="41" t="s">
        <v>1256</v>
      </c>
      <c r="AE64" s="41" t="s">
        <v>1256</v>
      </c>
      <c r="AF64" s="41" t="s">
        <v>1265</v>
      </c>
      <c r="AG64" s="45" t="s">
        <v>1256</v>
      </c>
      <c r="AH64" s="45" t="s">
        <v>3989</v>
      </c>
      <c r="AI64" s="45" t="s">
        <v>3989</v>
      </c>
      <c r="AJ64" s="45" t="s">
        <v>4153</v>
      </c>
      <c r="AK64" s="45" t="s">
        <v>4154</v>
      </c>
    </row>
    <row r="65" spans="2:37" ht="49.5" thickTop="1" thickBot="1" x14ac:dyDescent="0.3">
      <c r="B65" s="41" t="s">
        <v>4156</v>
      </c>
      <c r="C65" s="41" t="s">
        <v>1599</v>
      </c>
      <c r="D65" s="42" t="s">
        <v>1600</v>
      </c>
      <c r="E65" s="41" t="s">
        <v>1257</v>
      </c>
      <c r="F65" s="41" t="s">
        <v>1284</v>
      </c>
      <c r="G65" s="43" t="s">
        <v>1601</v>
      </c>
      <c r="H65" s="41" t="s">
        <v>1529</v>
      </c>
      <c r="I65" s="41" t="s">
        <v>1260</v>
      </c>
      <c r="J65" s="41" t="s">
        <v>1317</v>
      </c>
      <c r="K65" s="41" t="s">
        <v>1388</v>
      </c>
      <c r="L65" s="44">
        <v>38299</v>
      </c>
      <c r="M65" s="41" t="s">
        <v>1256</v>
      </c>
      <c r="N65" s="41">
        <v>10000</v>
      </c>
      <c r="O65" s="41" t="s">
        <v>1602</v>
      </c>
      <c r="P65" s="41" t="s">
        <v>1261</v>
      </c>
      <c r="Q65" s="43" t="s">
        <v>1603</v>
      </c>
      <c r="R65" s="43" t="s">
        <v>1604</v>
      </c>
      <c r="S65" s="41" t="s">
        <v>1605</v>
      </c>
      <c r="T65" s="43" t="s">
        <v>1606</v>
      </c>
      <c r="U65" s="41" t="s">
        <v>1256</v>
      </c>
      <c r="V65" s="41" t="s">
        <v>1256</v>
      </c>
      <c r="W65" s="41" t="s">
        <v>1256</v>
      </c>
      <c r="X65" s="41" t="s">
        <v>1279</v>
      </c>
      <c r="Y65" s="41" t="s">
        <v>1263</v>
      </c>
      <c r="Z65" s="41" t="s">
        <v>4117</v>
      </c>
      <c r="AA65" s="41" t="s">
        <v>4012</v>
      </c>
      <c r="AB65" s="41" t="s">
        <v>4076</v>
      </c>
      <c r="AC65" s="41" t="s">
        <v>4076</v>
      </c>
      <c r="AD65" s="41" t="s">
        <v>4046</v>
      </c>
      <c r="AE65" s="41" t="s">
        <v>4023</v>
      </c>
      <c r="AF65" s="41" t="s">
        <v>1600</v>
      </c>
      <c r="AG65" s="45" t="s">
        <v>4078</v>
      </c>
      <c r="AH65" s="45" t="s">
        <v>3989</v>
      </c>
      <c r="AI65" s="45" t="s">
        <v>3989</v>
      </c>
      <c r="AJ65" s="45" t="s">
        <v>4155</v>
      </c>
      <c r="AK65" s="45" t="s">
        <v>4156</v>
      </c>
    </row>
    <row r="66" spans="2:37" ht="91.5" thickTop="1" thickBot="1" x14ac:dyDescent="0.3">
      <c r="B66" s="41" t="s">
        <v>4158</v>
      </c>
      <c r="C66" s="41" t="s">
        <v>1607</v>
      </c>
      <c r="D66" s="42" t="s">
        <v>1255</v>
      </c>
      <c r="E66" s="41" t="s">
        <v>1256</v>
      </c>
      <c r="F66" s="41" t="s">
        <v>1257</v>
      </c>
      <c r="G66" s="43" t="s">
        <v>1608</v>
      </c>
      <c r="H66" s="41" t="s">
        <v>1259</v>
      </c>
      <c r="I66" s="41" t="s">
        <v>1260</v>
      </c>
      <c r="J66" s="41" t="s">
        <v>1256</v>
      </c>
      <c r="K66" s="41" t="s">
        <v>1256</v>
      </c>
      <c r="L66" s="41" t="s">
        <v>1256</v>
      </c>
      <c r="M66" s="44">
        <v>47074</v>
      </c>
      <c r="N66" s="41">
        <v>0</v>
      </c>
      <c r="O66" s="41" t="s">
        <v>1256</v>
      </c>
      <c r="P66" s="41" t="s">
        <v>1339</v>
      </c>
      <c r="Q66" s="43" t="s">
        <v>1256</v>
      </c>
      <c r="R66" s="43" t="s">
        <v>1256</v>
      </c>
      <c r="S66" s="41" t="s">
        <v>1256</v>
      </c>
      <c r="T66" s="43" t="s">
        <v>1256</v>
      </c>
      <c r="U66" s="41" t="s">
        <v>1256</v>
      </c>
      <c r="V66" s="41" t="s">
        <v>1256</v>
      </c>
      <c r="W66" s="41" t="s">
        <v>1256</v>
      </c>
      <c r="X66" s="41" t="s">
        <v>1256</v>
      </c>
      <c r="Y66" s="41" t="s">
        <v>1263</v>
      </c>
      <c r="Z66" s="41" t="s">
        <v>1256</v>
      </c>
      <c r="AA66" s="41" t="s">
        <v>1256</v>
      </c>
      <c r="AB66" s="41" t="s">
        <v>1256</v>
      </c>
      <c r="AC66" s="41" t="s">
        <v>1256</v>
      </c>
      <c r="AD66" s="41" t="s">
        <v>1256</v>
      </c>
      <c r="AE66" s="41" t="s">
        <v>1256</v>
      </c>
      <c r="AF66" s="41" t="s">
        <v>3988</v>
      </c>
      <c r="AG66" s="45" t="s">
        <v>1256</v>
      </c>
      <c r="AH66" s="45" t="s">
        <v>3989</v>
      </c>
      <c r="AI66" s="45" t="s">
        <v>3989</v>
      </c>
      <c r="AJ66" s="45" t="s">
        <v>4157</v>
      </c>
      <c r="AK66" s="45" t="s">
        <v>4158</v>
      </c>
    </row>
    <row r="67" spans="2:37" ht="46.5" thickTop="1" thickBot="1" x14ac:dyDescent="0.3">
      <c r="B67" s="41" t="s">
        <v>4160</v>
      </c>
      <c r="C67" s="41" t="s">
        <v>1609</v>
      </c>
      <c r="D67" s="42" t="s">
        <v>1600</v>
      </c>
      <c r="E67" s="41" t="s">
        <v>1257</v>
      </c>
      <c r="F67" s="41" t="s">
        <v>1284</v>
      </c>
      <c r="G67" s="43" t="s">
        <v>1610</v>
      </c>
      <c r="H67" s="41" t="s">
        <v>1308</v>
      </c>
      <c r="I67" s="41" t="s">
        <v>1260</v>
      </c>
      <c r="J67" s="41" t="s">
        <v>1317</v>
      </c>
      <c r="K67" s="41" t="s">
        <v>1288</v>
      </c>
      <c r="L67" s="44">
        <v>38300</v>
      </c>
      <c r="M67" s="41" t="s">
        <v>1256</v>
      </c>
      <c r="N67" s="41">
        <v>42131.5</v>
      </c>
      <c r="O67" s="41" t="s">
        <v>1611</v>
      </c>
      <c r="P67" s="41" t="s">
        <v>1261</v>
      </c>
      <c r="Q67" s="43" t="s">
        <v>1612</v>
      </c>
      <c r="R67" s="43" t="s">
        <v>1613</v>
      </c>
      <c r="S67" s="41" t="s">
        <v>1328</v>
      </c>
      <c r="T67" s="43" t="s">
        <v>1614</v>
      </c>
      <c r="U67" s="41" t="s">
        <v>1256</v>
      </c>
      <c r="V67" s="41" t="s">
        <v>1256</v>
      </c>
      <c r="W67" s="41" t="s">
        <v>1256</v>
      </c>
      <c r="X67" s="41" t="s">
        <v>1279</v>
      </c>
      <c r="Y67" s="41" t="s">
        <v>1263</v>
      </c>
      <c r="Z67" s="41" t="s">
        <v>4081</v>
      </c>
      <c r="AA67" s="41" t="s">
        <v>4088</v>
      </c>
      <c r="AB67" s="41" t="s">
        <v>4082</v>
      </c>
      <c r="AC67" s="41" t="s">
        <v>4082</v>
      </c>
      <c r="AD67" s="41" t="s">
        <v>4046</v>
      </c>
      <c r="AE67" s="41" t="s">
        <v>4054</v>
      </c>
      <c r="AF67" s="41" t="s">
        <v>1600</v>
      </c>
      <c r="AG67" s="45" t="s">
        <v>4083</v>
      </c>
      <c r="AH67" s="45" t="s">
        <v>3989</v>
      </c>
      <c r="AI67" s="45" t="s">
        <v>3989</v>
      </c>
      <c r="AJ67" s="45" t="s">
        <v>4159</v>
      </c>
      <c r="AK67" s="45" t="s">
        <v>4160</v>
      </c>
    </row>
    <row r="68" spans="2:37" ht="46.5" thickTop="1" thickBot="1" x14ac:dyDescent="0.3">
      <c r="B68" s="41" t="s">
        <v>4163</v>
      </c>
      <c r="C68" s="41" t="s">
        <v>1615</v>
      </c>
      <c r="D68" s="42" t="s">
        <v>1265</v>
      </c>
      <c r="E68" s="41" t="s">
        <v>1616</v>
      </c>
      <c r="F68" s="41" t="s">
        <v>1267</v>
      </c>
      <c r="G68" s="43" t="s">
        <v>1617</v>
      </c>
      <c r="H68" s="41" t="s">
        <v>1308</v>
      </c>
      <c r="I68" s="41" t="s">
        <v>1260</v>
      </c>
      <c r="J68" s="41" t="s">
        <v>1317</v>
      </c>
      <c r="K68" s="41" t="s">
        <v>1288</v>
      </c>
      <c r="L68" s="44">
        <v>39777</v>
      </c>
      <c r="M68" s="41" t="s">
        <v>1256</v>
      </c>
      <c r="N68" s="41">
        <v>11963.5</v>
      </c>
      <c r="O68" s="41" t="s">
        <v>1618</v>
      </c>
      <c r="P68" s="41" t="s">
        <v>1261</v>
      </c>
      <c r="Q68" s="43" t="s">
        <v>1619</v>
      </c>
      <c r="R68" s="43" t="s">
        <v>1620</v>
      </c>
      <c r="S68" s="41" t="s">
        <v>1621</v>
      </c>
      <c r="T68" s="43" t="s">
        <v>1622</v>
      </c>
      <c r="U68" s="41" t="s">
        <v>1256</v>
      </c>
      <c r="V68" s="41" t="s">
        <v>1256</v>
      </c>
      <c r="W68" s="41" t="s">
        <v>1256</v>
      </c>
      <c r="X68" s="41" t="s">
        <v>1279</v>
      </c>
      <c r="Y68" s="41" t="s">
        <v>1263</v>
      </c>
      <c r="Z68" s="41" t="s">
        <v>4011</v>
      </c>
      <c r="AA68" s="41" t="s">
        <v>4161</v>
      </c>
      <c r="AB68" s="41" t="s">
        <v>4053</v>
      </c>
      <c r="AC68" s="41" t="s">
        <v>4053</v>
      </c>
      <c r="AD68" s="41" t="s">
        <v>4000</v>
      </c>
      <c r="AE68" s="41" t="s">
        <v>4047</v>
      </c>
      <c r="AF68" s="41" t="s">
        <v>1265</v>
      </c>
      <c r="AG68" s="45" t="s">
        <v>4055</v>
      </c>
      <c r="AH68" s="45" t="s">
        <v>3989</v>
      </c>
      <c r="AI68" s="45" t="s">
        <v>3989</v>
      </c>
      <c r="AJ68" s="45" t="s">
        <v>4162</v>
      </c>
      <c r="AK68" s="45" t="s">
        <v>4163</v>
      </c>
    </row>
    <row r="69" spans="2:37" ht="37.5" thickTop="1" thickBot="1" x14ac:dyDescent="0.3">
      <c r="B69" s="41" t="s">
        <v>4165</v>
      </c>
      <c r="C69" s="41" t="s">
        <v>1623</v>
      </c>
      <c r="D69" s="42" t="s">
        <v>1304</v>
      </c>
      <c r="E69" s="41" t="s">
        <v>1257</v>
      </c>
      <c r="F69" s="41" t="s">
        <v>1306</v>
      </c>
      <c r="G69" s="43" t="s">
        <v>1298</v>
      </c>
      <c r="H69" s="41" t="s">
        <v>1308</v>
      </c>
      <c r="I69" s="41" t="s">
        <v>1270</v>
      </c>
      <c r="J69" s="41" t="s">
        <v>1271</v>
      </c>
      <c r="K69" s="41" t="s">
        <v>1272</v>
      </c>
      <c r="L69" s="44">
        <v>38506</v>
      </c>
      <c r="M69" s="44">
        <v>39743</v>
      </c>
      <c r="N69" s="41">
        <v>239562.24050000001</v>
      </c>
      <c r="O69" s="41" t="s">
        <v>1273</v>
      </c>
      <c r="P69" s="41" t="s">
        <v>1261</v>
      </c>
      <c r="Q69" s="43" t="s">
        <v>1624</v>
      </c>
      <c r="R69" s="43" t="s">
        <v>1625</v>
      </c>
      <c r="S69" s="41" t="s">
        <v>1328</v>
      </c>
      <c r="T69" s="43" t="s">
        <v>1302</v>
      </c>
      <c r="U69" s="41" t="s">
        <v>1256</v>
      </c>
      <c r="V69" s="41" t="s">
        <v>1256</v>
      </c>
      <c r="W69" s="41" t="s">
        <v>1256</v>
      </c>
      <c r="X69" s="41" t="s">
        <v>1279</v>
      </c>
      <c r="Y69" s="41" t="s">
        <v>1263</v>
      </c>
      <c r="Z69" s="41" t="s">
        <v>4005</v>
      </c>
      <c r="AA69" s="41" t="s">
        <v>1256</v>
      </c>
      <c r="AB69" s="41" t="s">
        <v>1256</v>
      </c>
      <c r="AC69" s="41" t="s">
        <v>1256</v>
      </c>
      <c r="AD69" s="41" t="s">
        <v>1256</v>
      </c>
      <c r="AE69" s="41" t="s">
        <v>1256</v>
      </c>
      <c r="AF69" s="41" t="s">
        <v>1304</v>
      </c>
      <c r="AG69" s="45" t="s">
        <v>1256</v>
      </c>
      <c r="AH69" s="45" t="s">
        <v>3989</v>
      </c>
      <c r="AI69" s="45" t="s">
        <v>3989</v>
      </c>
      <c r="AJ69" s="45" t="s">
        <v>4164</v>
      </c>
      <c r="AK69" s="45" t="s">
        <v>4165</v>
      </c>
    </row>
    <row r="70" spans="2:37" ht="106.5" thickTop="1" thickBot="1" x14ac:dyDescent="0.3">
      <c r="B70" s="41" t="s">
        <v>4168</v>
      </c>
      <c r="C70" s="41" t="s">
        <v>1626</v>
      </c>
      <c r="D70" s="42" t="s">
        <v>1265</v>
      </c>
      <c r="E70" s="41" t="s">
        <v>1627</v>
      </c>
      <c r="F70" s="41" t="s">
        <v>1284</v>
      </c>
      <c r="G70" s="43" t="s">
        <v>1258</v>
      </c>
      <c r="H70" s="41" t="s">
        <v>1308</v>
      </c>
      <c r="I70" s="41" t="s">
        <v>1260</v>
      </c>
      <c r="J70" s="41" t="s">
        <v>1317</v>
      </c>
      <c r="K70" s="41" t="s">
        <v>1288</v>
      </c>
      <c r="L70" s="44">
        <v>38910</v>
      </c>
      <c r="M70" s="41" t="s">
        <v>1256</v>
      </c>
      <c r="N70" s="41">
        <v>35469.761500000001</v>
      </c>
      <c r="O70" s="41" t="s">
        <v>1628</v>
      </c>
      <c r="P70" s="41" t="s">
        <v>1261</v>
      </c>
      <c r="Q70" s="43" t="s">
        <v>1629</v>
      </c>
      <c r="R70" s="43" t="s">
        <v>1630</v>
      </c>
      <c r="S70" s="41" t="s">
        <v>1311</v>
      </c>
      <c r="T70" s="43" t="s">
        <v>1378</v>
      </c>
      <c r="U70" s="41" t="s">
        <v>1256</v>
      </c>
      <c r="V70" s="41" t="s">
        <v>1256</v>
      </c>
      <c r="W70" s="41" t="s">
        <v>1256</v>
      </c>
      <c r="X70" s="41" t="s">
        <v>1279</v>
      </c>
      <c r="Y70" s="41" t="s">
        <v>1263</v>
      </c>
      <c r="Z70" s="41" t="s">
        <v>4060</v>
      </c>
      <c r="AA70" s="41" t="s">
        <v>4166</v>
      </c>
      <c r="AB70" s="41" t="s">
        <v>4045</v>
      </c>
      <c r="AC70" s="41" t="s">
        <v>4045</v>
      </c>
      <c r="AD70" s="41" t="s">
        <v>4046</v>
      </c>
      <c r="AE70" s="41" t="s">
        <v>4047</v>
      </c>
      <c r="AF70" s="41" t="s">
        <v>1265</v>
      </c>
      <c r="AG70" s="45" t="s">
        <v>4048</v>
      </c>
      <c r="AH70" s="45" t="s">
        <v>3989</v>
      </c>
      <c r="AI70" s="45" t="s">
        <v>3989</v>
      </c>
      <c r="AJ70" s="45" t="s">
        <v>4167</v>
      </c>
      <c r="AK70" s="45" t="s">
        <v>4168</v>
      </c>
    </row>
    <row r="71" spans="2:37" ht="106.5" thickTop="1" thickBot="1" x14ac:dyDescent="0.3">
      <c r="B71" s="41" t="s">
        <v>4170</v>
      </c>
      <c r="C71" s="41" t="s">
        <v>1631</v>
      </c>
      <c r="D71" s="42" t="s">
        <v>1304</v>
      </c>
      <c r="E71" s="41" t="s">
        <v>1632</v>
      </c>
      <c r="F71" s="41" t="s">
        <v>1633</v>
      </c>
      <c r="G71" s="43" t="s">
        <v>1258</v>
      </c>
      <c r="H71" s="41" t="s">
        <v>1269</v>
      </c>
      <c r="I71" s="41" t="s">
        <v>1260</v>
      </c>
      <c r="J71" s="41" t="s">
        <v>1287</v>
      </c>
      <c r="K71" s="41" t="s">
        <v>1325</v>
      </c>
      <c r="L71" s="44">
        <v>40617</v>
      </c>
      <c r="M71" s="41" t="s">
        <v>1256</v>
      </c>
      <c r="N71" s="41">
        <v>372035.98259999999</v>
      </c>
      <c r="O71" s="41" t="s">
        <v>1634</v>
      </c>
      <c r="P71" s="41" t="s">
        <v>1261</v>
      </c>
      <c r="Q71" s="43" t="s">
        <v>1635</v>
      </c>
      <c r="R71" s="43" t="s">
        <v>1636</v>
      </c>
      <c r="S71" s="41" t="s">
        <v>1637</v>
      </c>
      <c r="T71" s="43" t="s">
        <v>1638</v>
      </c>
      <c r="U71" s="41" t="s">
        <v>1546</v>
      </c>
      <c r="V71" s="44">
        <v>41258</v>
      </c>
      <c r="W71" s="44">
        <v>42946</v>
      </c>
      <c r="X71" s="41" t="s">
        <v>1279</v>
      </c>
      <c r="Y71" s="41" t="s">
        <v>1263</v>
      </c>
      <c r="Z71" s="41" t="s">
        <v>4060</v>
      </c>
      <c r="AA71" s="41" t="s">
        <v>1256</v>
      </c>
      <c r="AB71" s="41" t="s">
        <v>4045</v>
      </c>
      <c r="AC71" s="41" t="s">
        <v>4045</v>
      </c>
      <c r="AD71" s="41" t="s">
        <v>4046</v>
      </c>
      <c r="AE71" s="41" t="s">
        <v>4047</v>
      </c>
      <c r="AF71" s="41" t="s">
        <v>1304</v>
      </c>
      <c r="AG71" s="45" t="s">
        <v>4048</v>
      </c>
      <c r="AH71" s="45" t="s">
        <v>3989</v>
      </c>
      <c r="AI71" s="45" t="s">
        <v>3989</v>
      </c>
      <c r="AJ71" s="45" t="s">
        <v>4169</v>
      </c>
      <c r="AK71" s="45" t="s">
        <v>4170</v>
      </c>
    </row>
    <row r="72" spans="2:37" ht="106.5" thickTop="1" thickBot="1" x14ac:dyDescent="0.3">
      <c r="B72" s="41" t="s">
        <v>4172</v>
      </c>
      <c r="C72" s="41" t="s">
        <v>1639</v>
      </c>
      <c r="D72" s="42" t="s">
        <v>1265</v>
      </c>
      <c r="E72" s="41" t="s">
        <v>1640</v>
      </c>
      <c r="F72" s="41" t="s">
        <v>1633</v>
      </c>
      <c r="G72" s="43" t="s">
        <v>1258</v>
      </c>
      <c r="H72" s="41" t="s">
        <v>1269</v>
      </c>
      <c r="I72" s="41" t="s">
        <v>1260</v>
      </c>
      <c r="J72" s="41" t="s">
        <v>1317</v>
      </c>
      <c r="K72" s="41" t="s">
        <v>1641</v>
      </c>
      <c r="L72" s="44">
        <v>40617</v>
      </c>
      <c r="M72" s="41" t="s">
        <v>1256</v>
      </c>
      <c r="N72" s="41">
        <v>48177</v>
      </c>
      <c r="O72" s="41" t="s">
        <v>1642</v>
      </c>
      <c r="P72" s="41" t="s">
        <v>1643</v>
      </c>
      <c r="Q72" s="43" t="s">
        <v>1644</v>
      </c>
      <c r="R72" s="43" t="s">
        <v>1645</v>
      </c>
      <c r="S72" s="41" t="s">
        <v>1351</v>
      </c>
      <c r="T72" s="43" t="s">
        <v>1646</v>
      </c>
      <c r="U72" s="41" t="s">
        <v>1278</v>
      </c>
      <c r="V72" s="44">
        <v>43568</v>
      </c>
      <c r="W72" s="44">
        <v>44663</v>
      </c>
      <c r="X72" s="41" t="s">
        <v>1279</v>
      </c>
      <c r="Y72" s="41" t="s">
        <v>1263</v>
      </c>
      <c r="Z72" s="41" t="s">
        <v>4060</v>
      </c>
      <c r="AA72" s="41" t="s">
        <v>1256</v>
      </c>
      <c r="AB72" s="41" t="s">
        <v>4069</v>
      </c>
      <c r="AC72" s="41" t="s">
        <v>4069</v>
      </c>
      <c r="AD72" s="41" t="s">
        <v>4046</v>
      </c>
      <c r="AE72" s="41" t="s">
        <v>4047</v>
      </c>
      <c r="AF72" s="41" t="s">
        <v>1265</v>
      </c>
      <c r="AG72" s="45" t="s">
        <v>4070</v>
      </c>
      <c r="AH72" s="45" t="s">
        <v>3989</v>
      </c>
      <c r="AI72" s="45" t="s">
        <v>3989</v>
      </c>
      <c r="AJ72" s="45" t="s">
        <v>4171</v>
      </c>
      <c r="AK72" s="45" t="s">
        <v>4172</v>
      </c>
    </row>
    <row r="73" spans="2:37" ht="31.5" thickTop="1" thickBot="1" x14ac:dyDescent="0.3">
      <c r="B73" s="41" t="s">
        <v>4175</v>
      </c>
      <c r="C73" s="41" t="s">
        <v>1647</v>
      </c>
      <c r="D73" s="42" t="s">
        <v>1314</v>
      </c>
      <c r="E73" s="41" t="s">
        <v>1256</v>
      </c>
      <c r="F73" s="41" t="s">
        <v>1284</v>
      </c>
      <c r="G73" s="43" t="s">
        <v>1281</v>
      </c>
      <c r="H73" s="41" t="s">
        <v>1259</v>
      </c>
      <c r="I73" s="41" t="s">
        <v>1260</v>
      </c>
      <c r="J73" s="41" t="s">
        <v>1317</v>
      </c>
      <c r="K73" s="41" t="s">
        <v>1288</v>
      </c>
      <c r="L73" s="44">
        <v>42195</v>
      </c>
      <c r="M73" s="41" t="s">
        <v>1256</v>
      </c>
      <c r="N73" s="41">
        <v>6767.8485000000001</v>
      </c>
      <c r="O73" s="41" t="s">
        <v>1256</v>
      </c>
      <c r="P73" s="41" t="s">
        <v>1261</v>
      </c>
      <c r="Q73" s="43" t="s">
        <v>1648</v>
      </c>
      <c r="R73" s="43" t="s">
        <v>1649</v>
      </c>
      <c r="S73" s="41" t="s">
        <v>1443</v>
      </c>
      <c r="T73" s="43" t="s">
        <v>1329</v>
      </c>
      <c r="U73" s="41" t="s">
        <v>1256</v>
      </c>
      <c r="V73" s="41" t="s">
        <v>1256</v>
      </c>
      <c r="W73" s="41" t="s">
        <v>1256</v>
      </c>
      <c r="X73" s="41" t="s">
        <v>1279</v>
      </c>
      <c r="Y73" s="41" t="s">
        <v>1263</v>
      </c>
      <c r="Z73" s="41" t="s">
        <v>1256</v>
      </c>
      <c r="AA73" s="41" t="s">
        <v>4173</v>
      </c>
      <c r="AB73" s="41" t="s">
        <v>4069</v>
      </c>
      <c r="AC73" s="41" t="s">
        <v>4069</v>
      </c>
      <c r="AD73" s="41" t="s">
        <v>4018</v>
      </c>
      <c r="AE73" s="41" t="s">
        <v>4001</v>
      </c>
      <c r="AF73" s="41" t="s">
        <v>4013</v>
      </c>
      <c r="AG73" s="45" t="s">
        <v>4070</v>
      </c>
      <c r="AH73" s="45" t="s">
        <v>3989</v>
      </c>
      <c r="AI73" s="45" t="s">
        <v>3989</v>
      </c>
      <c r="AJ73" s="45" t="s">
        <v>4174</v>
      </c>
      <c r="AK73" s="45" t="s">
        <v>4175</v>
      </c>
    </row>
    <row r="74" spans="2:37" ht="61.5" thickTop="1" thickBot="1" x14ac:dyDescent="0.3">
      <c r="B74" s="41" t="s">
        <v>4177</v>
      </c>
      <c r="C74" s="41" t="s">
        <v>1650</v>
      </c>
      <c r="D74" s="42" t="s">
        <v>1304</v>
      </c>
      <c r="E74" s="41" t="s">
        <v>1257</v>
      </c>
      <c r="F74" s="41" t="s">
        <v>1306</v>
      </c>
      <c r="G74" s="43" t="s">
        <v>1478</v>
      </c>
      <c r="H74" s="41" t="s">
        <v>1259</v>
      </c>
      <c r="I74" s="41" t="s">
        <v>1270</v>
      </c>
      <c r="J74" s="41" t="s">
        <v>1271</v>
      </c>
      <c r="K74" s="41" t="s">
        <v>1272</v>
      </c>
      <c r="L74" s="44">
        <v>38671</v>
      </c>
      <c r="M74" s="44">
        <v>39549</v>
      </c>
      <c r="N74" s="41">
        <v>239537.88560000001</v>
      </c>
      <c r="O74" s="41" t="s">
        <v>1273</v>
      </c>
      <c r="P74" s="41" t="s">
        <v>1261</v>
      </c>
      <c r="Q74" s="43" t="s">
        <v>1651</v>
      </c>
      <c r="R74" s="43" t="s">
        <v>1652</v>
      </c>
      <c r="S74" s="41" t="s">
        <v>1653</v>
      </c>
      <c r="T74" s="43" t="s">
        <v>1654</v>
      </c>
      <c r="U74" s="41" t="s">
        <v>1256</v>
      </c>
      <c r="V74" s="41" t="s">
        <v>1256</v>
      </c>
      <c r="W74" s="41" t="s">
        <v>1256</v>
      </c>
      <c r="X74" s="41" t="s">
        <v>1279</v>
      </c>
      <c r="Y74" s="41" t="s">
        <v>1263</v>
      </c>
      <c r="Z74" s="41" t="s">
        <v>4008</v>
      </c>
      <c r="AA74" s="41" t="s">
        <v>1256</v>
      </c>
      <c r="AB74" s="41" t="s">
        <v>1256</v>
      </c>
      <c r="AC74" s="41" t="s">
        <v>1256</v>
      </c>
      <c r="AD74" s="41" t="s">
        <v>1256</v>
      </c>
      <c r="AE74" s="41" t="s">
        <v>1256</v>
      </c>
      <c r="AF74" s="41" t="s">
        <v>1304</v>
      </c>
      <c r="AG74" s="45" t="s">
        <v>1256</v>
      </c>
      <c r="AH74" s="45" t="s">
        <v>3989</v>
      </c>
      <c r="AI74" s="45" t="s">
        <v>3989</v>
      </c>
      <c r="AJ74" s="45" t="s">
        <v>4176</v>
      </c>
      <c r="AK74" s="45" t="s">
        <v>4177</v>
      </c>
    </row>
    <row r="75" spans="2:37" ht="31.5" thickTop="1" thickBot="1" x14ac:dyDescent="0.3">
      <c r="B75" s="41" t="s">
        <v>4179</v>
      </c>
      <c r="C75" s="41" t="s">
        <v>1655</v>
      </c>
      <c r="D75" s="42" t="s">
        <v>1314</v>
      </c>
      <c r="E75" s="41" t="s">
        <v>1257</v>
      </c>
      <c r="F75" s="41" t="s">
        <v>1284</v>
      </c>
      <c r="G75" s="43" t="s">
        <v>1281</v>
      </c>
      <c r="H75" s="41" t="s">
        <v>1259</v>
      </c>
      <c r="I75" s="41" t="s">
        <v>1260</v>
      </c>
      <c r="J75" s="41" t="s">
        <v>1324</v>
      </c>
      <c r="K75" s="41" t="s">
        <v>1288</v>
      </c>
      <c r="L75" s="44">
        <v>39366</v>
      </c>
      <c r="M75" s="41" t="s">
        <v>1256</v>
      </c>
      <c r="N75" s="41">
        <v>524.20000000000005</v>
      </c>
      <c r="O75" s="41" t="s">
        <v>1273</v>
      </c>
      <c r="P75" s="41" t="s">
        <v>1261</v>
      </c>
      <c r="Q75" s="43" t="s">
        <v>1656</v>
      </c>
      <c r="R75" s="43" t="s">
        <v>1657</v>
      </c>
      <c r="S75" s="41" t="s">
        <v>1443</v>
      </c>
      <c r="T75" s="43" t="s">
        <v>1329</v>
      </c>
      <c r="U75" s="41" t="s">
        <v>1256</v>
      </c>
      <c r="V75" s="41" t="s">
        <v>1256</v>
      </c>
      <c r="W75" s="41" t="s">
        <v>1256</v>
      </c>
      <c r="X75" s="41" t="s">
        <v>1279</v>
      </c>
      <c r="Y75" s="41" t="s">
        <v>1263</v>
      </c>
      <c r="Z75" s="41" t="s">
        <v>1256</v>
      </c>
      <c r="AA75" s="41" t="s">
        <v>4106</v>
      </c>
      <c r="AB75" s="41" t="s">
        <v>4069</v>
      </c>
      <c r="AC75" s="41" t="s">
        <v>4069</v>
      </c>
      <c r="AD75" s="41" t="s">
        <v>4018</v>
      </c>
      <c r="AE75" s="41" t="s">
        <v>4023</v>
      </c>
      <c r="AF75" s="41" t="s">
        <v>4013</v>
      </c>
      <c r="AG75" s="45" t="s">
        <v>4070</v>
      </c>
      <c r="AH75" s="45" t="s">
        <v>3989</v>
      </c>
      <c r="AI75" s="45" t="s">
        <v>3989</v>
      </c>
      <c r="AJ75" s="45" t="s">
        <v>4178</v>
      </c>
      <c r="AK75" s="45" t="s">
        <v>4179</v>
      </c>
    </row>
    <row r="76" spans="2:37" ht="31.5" thickTop="1" thickBot="1" x14ac:dyDescent="0.3">
      <c r="B76" s="41" t="s">
        <v>4181</v>
      </c>
      <c r="C76" s="41" t="s">
        <v>1658</v>
      </c>
      <c r="D76" s="42" t="s">
        <v>1314</v>
      </c>
      <c r="E76" s="41" t="s">
        <v>1257</v>
      </c>
      <c r="F76" s="41" t="s">
        <v>1284</v>
      </c>
      <c r="G76" s="43" t="s">
        <v>1281</v>
      </c>
      <c r="H76" s="41" t="s">
        <v>1308</v>
      </c>
      <c r="I76" s="41" t="s">
        <v>1260</v>
      </c>
      <c r="J76" s="41" t="s">
        <v>1317</v>
      </c>
      <c r="K76" s="41" t="s">
        <v>1288</v>
      </c>
      <c r="L76" s="44">
        <v>39366</v>
      </c>
      <c r="M76" s="41" t="s">
        <v>1256</v>
      </c>
      <c r="N76" s="41">
        <v>2517.4360999999999</v>
      </c>
      <c r="O76" s="41" t="s">
        <v>1659</v>
      </c>
      <c r="P76" s="41" t="s">
        <v>1261</v>
      </c>
      <c r="Q76" s="43" t="s">
        <v>1660</v>
      </c>
      <c r="R76" s="43" t="s">
        <v>1661</v>
      </c>
      <c r="S76" s="41" t="s">
        <v>1328</v>
      </c>
      <c r="T76" s="43" t="s">
        <v>1329</v>
      </c>
      <c r="U76" s="41" t="s">
        <v>1256</v>
      </c>
      <c r="V76" s="41" t="s">
        <v>1256</v>
      </c>
      <c r="W76" s="41" t="s">
        <v>1256</v>
      </c>
      <c r="X76" s="41" t="s">
        <v>1279</v>
      </c>
      <c r="Y76" s="41" t="s">
        <v>1263</v>
      </c>
      <c r="Z76" s="41" t="s">
        <v>1256</v>
      </c>
      <c r="AA76" s="41" t="s">
        <v>4166</v>
      </c>
      <c r="AB76" s="41" t="s">
        <v>4069</v>
      </c>
      <c r="AC76" s="41" t="s">
        <v>4069</v>
      </c>
      <c r="AD76" s="41" t="s">
        <v>4018</v>
      </c>
      <c r="AE76" s="41" t="s">
        <v>4047</v>
      </c>
      <c r="AF76" s="41" t="s">
        <v>4013</v>
      </c>
      <c r="AG76" s="45" t="s">
        <v>4070</v>
      </c>
      <c r="AH76" s="45" t="s">
        <v>3989</v>
      </c>
      <c r="AI76" s="45" t="s">
        <v>3989</v>
      </c>
      <c r="AJ76" s="45" t="s">
        <v>4180</v>
      </c>
      <c r="AK76" s="45" t="s">
        <v>4181</v>
      </c>
    </row>
    <row r="77" spans="2:37" ht="31.5" thickTop="1" thickBot="1" x14ac:dyDescent="0.3">
      <c r="B77" s="41" t="s">
        <v>4183</v>
      </c>
      <c r="C77" s="41" t="s">
        <v>1662</v>
      </c>
      <c r="D77" s="42" t="s">
        <v>1255</v>
      </c>
      <c r="E77" s="41" t="s">
        <v>1256</v>
      </c>
      <c r="F77" s="41" t="s">
        <v>1257</v>
      </c>
      <c r="G77" s="43" t="s">
        <v>1298</v>
      </c>
      <c r="H77" s="41" t="s">
        <v>1308</v>
      </c>
      <c r="I77" s="41" t="s">
        <v>1260</v>
      </c>
      <c r="J77" s="41" t="s">
        <v>1256</v>
      </c>
      <c r="K77" s="41" t="s">
        <v>1256</v>
      </c>
      <c r="L77" s="44">
        <v>37768</v>
      </c>
      <c r="M77" s="44">
        <v>46531</v>
      </c>
      <c r="N77" s="41">
        <v>92.308000000000007</v>
      </c>
      <c r="O77" s="41" t="s">
        <v>1256</v>
      </c>
      <c r="P77" s="41" t="s">
        <v>1261</v>
      </c>
      <c r="Q77" s="43" t="s">
        <v>1663</v>
      </c>
      <c r="R77" s="43" t="s">
        <v>1664</v>
      </c>
      <c r="S77" s="41" t="s">
        <v>1311</v>
      </c>
      <c r="T77" s="43" t="s">
        <v>1665</v>
      </c>
      <c r="U77" s="41" t="s">
        <v>1256</v>
      </c>
      <c r="V77" s="41" t="s">
        <v>1256</v>
      </c>
      <c r="W77" s="41" t="s">
        <v>1256</v>
      </c>
      <c r="X77" s="41" t="s">
        <v>1256</v>
      </c>
      <c r="Y77" s="41" t="s">
        <v>1263</v>
      </c>
      <c r="Z77" s="41" t="s">
        <v>1256</v>
      </c>
      <c r="AA77" s="41" t="s">
        <v>1256</v>
      </c>
      <c r="AB77" s="41" t="s">
        <v>1256</v>
      </c>
      <c r="AC77" s="41" t="s">
        <v>1256</v>
      </c>
      <c r="AD77" s="41" t="s">
        <v>1256</v>
      </c>
      <c r="AE77" s="41" t="s">
        <v>1256</v>
      </c>
      <c r="AF77" s="41" t="s">
        <v>3988</v>
      </c>
      <c r="AG77" s="45" t="s">
        <v>1256</v>
      </c>
      <c r="AH77" s="45" t="s">
        <v>3989</v>
      </c>
      <c r="AI77" s="45" t="s">
        <v>3989</v>
      </c>
      <c r="AJ77" s="45" t="s">
        <v>4182</v>
      </c>
      <c r="AK77" s="45" t="s">
        <v>4183</v>
      </c>
    </row>
    <row r="78" spans="2:37" ht="31.5" thickTop="1" thickBot="1" x14ac:dyDescent="0.3">
      <c r="B78" s="41" t="s">
        <v>4186</v>
      </c>
      <c r="C78" s="41" t="s">
        <v>1666</v>
      </c>
      <c r="D78" s="42" t="s">
        <v>1600</v>
      </c>
      <c r="E78" s="41" t="s">
        <v>1257</v>
      </c>
      <c r="F78" s="41" t="s">
        <v>1284</v>
      </c>
      <c r="G78" s="43" t="s">
        <v>1281</v>
      </c>
      <c r="H78" s="41" t="s">
        <v>1259</v>
      </c>
      <c r="I78" s="41" t="s">
        <v>1260</v>
      </c>
      <c r="J78" s="41" t="s">
        <v>1317</v>
      </c>
      <c r="K78" s="41" t="s">
        <v>1288</v>
      </c>
      <c r="L78" s="44">
        <v>39185</v>
      </c>
      <c r="M78" s="41" t="s">
        <v>1256</v>
      </c>
      <c r="N78" s="41">
        <v>11250</v>
      </c>
      <c r="O78" s="41" t="s">
        <v>1667</v>
      </c>
      <c r="P78" s="41" t="s">
        <v>1261</v>
      </c>
      <c r="Q78" s="43" t="s">
        <v>1668</v>
      </c>
      <c r="R78" s="43" t="s">
        <v>1669</v>
      </c>
      <c r="S78" s="41" t="s">
        <v>1443</v>
      </c>
      <c r="T78" s="43" t="s">
        <v>1329</v>
      </c>
      <c r="U78" s="41" t="s">
        <v>1330</v>
      </c>
      <c r="V78" s="44">
        <v>40358</v>
      </c>
      <c r="W78" s="44">
        <v>40540</v>
      </c>
      <c r="X78" s="41" t="s">
        <v>1279</v>
      </c>
      <c r="Y78" s="41" t="s">
        <v>1263</v>
      </c>
      <c r="Z78" s="41" t="s">
        <v>4016</v>
      </c>
      <c r="AA78" s="41" t="s">
        <v>4184</v>
      </c>
      <c r="AB78" s="41" t="s">
        <v>4017</v>
      </c>
      <c r="AC78" s="41" t="s">
        <v>4017</v>
      </c>
      <c r="AD78" s="41" t="s">
        <v>4038</v>
      </c>
      <c r="AE78" s="41" t="s">
        <v>4023</v>
      </c>
      <c r="AF78" s="41" t="s">
        <v>1600</v>
      </c>
      <c r="AG78" s="45" t="s">
        <v>4020</v>
      </c>
      <c r="AH78" s="45" t="s">
        <v>3989</v>
      </c>
      <c r="AI78" s="45" t="s">
        <v>3989</v>
      </c>
      <c r="AJ78" s="45" t="s">
        <v>4185</v>
      </c>
      <c r="AK78" s="45" t="s">
        <v>4186</v>
      </c>
    </row>
    <row r="79" spans="2:37" ht="106.5" thickTop="1" thickBot="1" x14ac:dyDescent="0.3">
      <c r="B79" s="41" t="s">
        <v>4188</v>
      </c>
      <c r="C79" s="41" t="s">
        <v>1670</v>
      </c>
      <c r="D79" s="42" t="s">
        <v>1265</v>
      </c>
      <c r="E79" s="41" t="s">
        <v>1671</v>
      </c>
      <c r="F79" s="41" t="s">
        <v>1284</v>
      </c>
      <c r="G79" s="43" t="s">
        <v>1258</v>
      </c>
      <c r="H79" s="41" t="s">
        <v>1308</v>
      </c>
      <c r="I79" s="41" t="s">
        <v>1260</v>
      </c>
      <c r="J79" s="41" t="s">
        <v>1317</v>
      </c>
      <c r="K79" s="41" t="s">
        <v>1288</v>
      </c>
      <c r="L79" s="44">
        <v>38880</v>
      </c>
      <c r="M79" s="41" t="s">
        <v>1256</v>
      </c>
      <c r="N79" s="41">
        <v>9754.5499999999993</v>
      </c>
      <c r="O79" s="41" t="s">
        <v>1672</v>
      </c>
      <c r="P79" s="41" t="s">
        <v>1261</v>
      </c>
      <c r="Q79" s="43" t="s">
        <v>1673</v>
      </c>
      <c r="R79" s="43" t="s">
        <v>1674</v>
      </c>
      <c r="S79" s="41" t="s">
        <v>1311</v>
      </c>
      <c r="T79" s="43" t="s">
        <v>1675</v>
      </c>
      <c r="U79" s="41" t="s">
        <v>1256</v>
      </c>
      <c r="V79" s="41" t="s">
        <v>1256</v>
      </c>
      <c r="W79" s="41" t="s">
        <v>1256</v>
      </c>
      <c r="X79" s="41" t="s">
        <v>1279</v>
      </c>
      <c r="Y79" s="41" t="s">
        <v>1263</v>
      </c>
      <c r="Z79" s="41" t="s">
        <v>4060</v>
      </c>
      <c r="AA79" s="41" t="s">
        <v>4106</v>
      </c>
      <c r="AB79" s="41" t="s">
        <v>4045</v>
      </c>
      <c r="AC79" s="41" t="s">
        <v>4045</v>
      </c>
      <c r="AD79" s="41" t="s">
        <v>4046</v>
      </c>
      <c r="AE79" s="41" t="s">
        <v>4047</v>
      </c>
      <c r="AF79" s="41" t="s">
        <v>1265</v>
      </c>
      <c r="AG79" s="45" t="s">
        <v>4048</v>
      </c>
      <c r="AH79" s="45" t="s">
        <v>3989</v>
      </c>
      <c r="AI79" s="45" t="s">
        <v>3989</v>
      </c>
      <c r="AJ79" s="45" t="s">
        <v>4187</v>
      </c>
      <c r="AK79" s="45" t="s">
        <v>4188</v>
      </c>
    </row>
    <row r="80" spans="2:37" ht="37.5" thickTop="1" thickBot="1" x14ac:dyDescent="0.3">
      <c r="B80" s="41" t="s">
        <v>4190</v>
      </c>
      <c r="C80" s="41" t="s">
        <v>1676</v>
      </c>
      <c r="D80" s="42" t="s">
        <v>1304</v>
      </c>
      <c r="E80" s="41" t="s">
        <v>1677</v>
      </c>
      <c r="F80" s="41" t="s">
        <v>1306</v>
      </c>
      <c r="G80" s="43" t="s">
        <v>1341</v>
      </c>
      <c r="H80" s="41" t="s">
        <v>1259</v>
      </c>
      <c r="I80" s="41" t="s">
        <v>1270</v>
      </c>
      <c r="J80" s="41" t="s">
        <v>1271</v>
      </c>
      <c r="K80" s="41" t="s">
        <v>1272</v>
      </c>
      <c r="L80" s="44">
        <v>38810</v>
      </c>
      <c r="M80" s="44">
        <v>39741</v>
      </c>
      <c r="N80" s="41">
        <v>25496.771499999999</v>
      </c>
      <c r="O80" s="41" t="s">
        <v>1273</v>
      </c>
      <c r="P80" s="41" t="s">
        <v>1261</v>
      </c>
      <c r="Q80" s="43" t="s">
        <v>1678</v>
      </c>
      <c r="R80" s="43" t="s">
        <v>1679</v>
      </c>
      <c r="S80" s="41" t="s">
        <v>1680</v>
      </c>
      <c r="T80" s="43" t="s">
        <v>1525</v>
      </c>
      <c r="U80" s="41" t="s">
        <v>1256</v>
      </c>
      <c r="V80" s="41" t="s">
        <v>1256</v>
      </c>
      <c r="W80" s="41" t="s">
        <v>1256</v>
      </c>
      <c r="X80" s="41" t="s">
        <v>1279</v>
      </c>
      <c r="Y80" s="41" t="s">
        <v>1263</v>
      </c>
      <c r="Z80" s="41" t="s">
        <v>4008</v>
      </c>
      <c r="AA80" s="41" t="s">
        <v>1256</v>
      </c>
      <c r="AB80" s="41" t="s">
        <v>1256</v>
      </c>
      <c r="AC80" s="41" t="s">
        <v>1256</v>
      </c>
      <c r="AD80" s="41" t="s">
        <v>1256</v>
      </c>
      <c r="AE80" s="41" t="s">
        <v>1256</v>
      </c>
      <c r="AF80" s="41" t="s">
        <v>1304</v>
      </c>
      <c r="AG80" s="45" t="s">
        <v>1256</v>
      </c>
      <c r="AH80" s="45" t="s">
        <v>3989</v>
      </c>
      <c r="AI80" s="45" t="s">
        <v>3989</v>
      </c>
      <c r="AJ80" s="45" t="s">
        <v>4189</v>
      </c>
      <c r="AK80" s="45" t="s">
        <v>4190</v>
      </c>
    </row>
    <row r="81" spans="2:37" ht="31.5" thickTop="1" thickBot="1" x14ac:dyDescent="0.3">
      <c r="B81" s="41" t="s">
        <v>4192</v>
      </c>
      <c r="C81" s="41" t="s">
        <v>1681</v>
      </c>
      <c r="D81" s="42" t="s">
        <v>1265</v>
      </c>
      <c r="E81" s="41" t="s">
        <v>1682</v>
      </c>
      <c r="F81" s="41" t="s">
        <v>1284</v>
      </c>
      <c r="G81" s="43" t="s">
        <v>1683</v>
      </c>
      <c r="H81" s="41" t="s">
        <v>1308</v>
      </c>
      <c r="I81" s="41" t="s">
        <v>1260</v>
      </c>
      <c r="J81" s="41" t="s">
        <v>1439</v>
      </c>
      <c r="K81" s="41" t="s">
        <v>1325</v>
      </c>
      <c r="L81" s="44">
        <v>40357</v>
      </c>
      <c r="M81" s="41" t="s">
        <v>1256</v>
      </c>
      <c r="N81" s="41">
        <v>8400.83</v>
      </c>
      <c r="O81" s="41" t="s">
        <v>1273</v>
      </c>
      <c r="P81" s="41" t="s">
        <v>1261</v>
      </c>
      <c r="Q81" s="43" t="s">
        <v>1256</v>
      </c>
      <c r="R81" s="43" t="s">
        <v>1256</v>
      </c>
      <c r="S81" s="41" t="s">
        <v>1256</v>
      </c>
      <c r="T81" s="43" t="s">
        <v>1684</v>
      </c>
      <c r="U81" s="41" t="s">
        <v>1685</v>
      </c>
      <c r="V81" s="44">
        <v>40358</v>
      </c>
      <c r="W81" s="44">
        <v>41903</v>
      </c>
      <c r="X81" s="41" t="s">
        <v>1279</v>
      </c>
      <c r="Y81" s="41" t="s">
        <v>1263</v>
      </c>
      <c r="Z81" s="41" t="s">
        <v>4008</v>
      </c>
      <c r="AA81" s="41" t="s">
        <v>1256</v>
      </c>
      <c r="AB81" s="41" t="s">
        <v>4076</v>
      </c>
      <c r="AC81" s="41" t="s">
        <v>4076</v>
      </c>
      <c r="AD81" s="41" t="s">
        <v>4077</v>
      </c>
      <c r="AE81" s="41" t="s">
        <v>4001</v>
      </c>
      <c r="AF81" s="41" t="s">
        <v>1265</v>
      </c>
      <c r="AG81" s="45" t="s">
        <v>4078</v>
      </c>
      <c r="AH81" s="45" t="s">
        <v>3989</v>
      </c>
      <c r="AI81" s="45" t="s">
        <v>3989</v>
      </c>
      <c r="AJ81" s="45" t="s">
        <v>4191</v>
      </c>
      <c r="AK81" s="45" t="s">
        <v>4192</v>
      </c>
    </row>
    <row r="82" spans="2:37" ht="61.5" thickTop="1" thickBot="1" x14ac:dyDescent="0.3">
      <c r="B82" s="41" t="s">
        <v>4194</v>
      </c>
      <c r="C82" s="41" t="s">
        <v>1686</v>
      </c>
      <c r="D82" s="42" t="s">
        <v>1600</v>
      </c>
      <c r="E82" s="41" t="s">
        <v>1257</v>
      </c>
      <c r="F82" s="41" t="s">
        <v>1284</v>
      </c>
      <c r="G82" s="43" t="s">
        <v>1281</v>
      </c>
      <c r="H82" s="41" t="s">
        <v>1308</v>
      </c>
      <c r="I82" s="41" t="s">
        <v>1260</v>
      </c>
      <c r="J82" s="41" t="s">
        <v>1317</v>
      </c>
      <c r="K82" s="41" t="s">
        <v>1288</v>
      </c>
      <c r="L82" s="44">
        <v>38523</v>
      </c>
      <c r="M82" s="41" t="s">
        <v>1256</v>
      </c>
      <c r="N82" s="41">
        <v>1614282.48</v>
      </c>
      <c r="O82" s="41" t="s">
        <v>1687</v>
      </c>
      <c r="P82" s="41" t="s">
        <v>1261</v>
      </c>
      <c r="Q82" s="43" t="s">
        <v>1688</v>
      </c>
      <c r="R82" s="43" t="s">
        <v>1689</v>
      </c>
      <c r="S82" s="41" t="s">
        <v>1328</v>
      </c>
      <c r="T82" s="43" t="s">
        <v>1329</v>
      </c>
      <c r="U82" s="41" t="s">
        <v>1690</v>
      </c>
      <c r="V82" s="44">
        <v>41893</v>
      </c>
      <c r="W82" s="44">
        <v>42623</v>
      </c>
      <c r="X82" s="41" t="s">
        <v>1279</v>
      </c>
      <c r="Y82" s="41" t="s">
        <v>1263</v>
      </c>
      <c r="Z82" s="41" t="s">
        <v>4016</v>
      </c>
      <c r="AA82" s="41" t="s">
        <v>4106</v>
      </c>
      <c r="AB82" s="41" t="s">
        <v>4017</v>
      </c>
      <c r="AC82" s="41" t="s">
        <v>4017</v>
      </c>
      <c r="AD82" s="41" t="s">
        <v>4018</v>
      </c>
      <c r="AE82" s="41" t="s">
        <v>4047</v>
      </c>
      <c r="AF82" s="41" t="s">
        <v>1600</v>
      </c>
      <c r="AG82" s="45" t="s">
        <v>4020</v>
      </c>
      <c r="AH82" s="45" t="s">
        <v>3989</v>
      </c>
      <c r="AI82" s="45" t="s">
        <v>3989</v>
      </c>
      <c r="AJ82" s="45" t="s">
        <v>4193</v>
      </c>
      <c r="AK82" s="45" t="s">
        <v>4194</v>
      </c>
    </row>
    <row r="83" spans="2:37" ht="46.5" thickTop="1" thickBot="1" x14ac:dyDescent="0.3">
      <c r="B83" s="41" t="s">
        <v>4196</v>
      </c>
      <c r="C83" s="41" t="s">
        <v>1691</v>
      </c>
      <c r="D83" s="42" t="s">
        <v>1314</v>
      </c>
      <c r="E83" s="41" t="s">
        <v>1256</v>
      </c>
      <c r="F83" s="41" t="s">
        <v>1284</v>
      </c>
      <c r="G83" s="43" t="s">
        <v>1617</v>
      </c>
      <c r="H83" s="41" t="s">
        <v>1308</v>
      </c>
      <c r="I83" s="41" t="s">
        <v>1260</v>
      </c>
      <c r="J83" s="41" t="s">
        <v>1317</v>
      </c>
      <c r="K83" s="41" t="s">
        <v>1288</v>
      </c>
      <c r="L83" s="44">
        <v>42185</v>
      </c>
      <c r="M83" s="41" t="s">
        <v>1256</v>
      </c>
      <c r="N83" s="41">
        <v>25929.680400000001</v>
      </c>
      <c r="O83" s="41" t="s">
        <v>1256</v>
      </c>
      <c r="P83" s="41" t="s">
        <v>1261</v>
      </c>
      <c r="Q83" s="43" t="s">
        <v>1692</v>
      </c>
      <c r="R83" s="43" t="s">
        <v>1693</v>
      </c>
      <c r="S83" s="41" t="s">
        <v>1403</v>
      </c>
      <c r="T83" s="43" t="s">
        <v>1694</v>
      </c>
      <c r="U83" s="41" t="s">
        <v>1256</v>
      </c>
      <c r="V83" s="41" t="s">
        <v>1256</v>
      </c>
      <c r="W83" s="41" t="s">
        <v>1256</v>
      </c>
      <c r="X83" s="41" t="s">
        <v>1279</v>
      </c>
      <c r="Y83" s="41" t="s">
        <v>1263</v>
      </c>
      <c r="Z83" s="41" t="s">
        <v>1256</v>
      </c>
      <c r="AA83" s="41" t="s">
        <v>4012</v>
      </c>
      <c r="AB83" s="41" t="s">
        <v>4069</v>
      </c>
      <c r="AC83" s="41" t="s">
        <v>4069</v>
      </c>
      <c r="AD83" s="41" t="s">
        <v>4018</v>
      </c>
      <c r="AE83" s="41" t="s">
        <v>4047</v>
      </c>
      <c r="AF83" s="41" t="s">
        <v>4013</v>
      </c>
      <c r="AG83" s="45" t="s">
        <v>4070</v>
      </c>
      <c r="AH83" s="45" t="s">
        <v>4039</v>
      </c>
      <c r="AI83" s="45" t="s">
        <v>3989</v>
      </c>
      <c r="AJ83" s="45" t="s">
        <v>4195</v>
      </c>
      <c r="AK83" s="45" t="s">
        <v>4196</v>
      </c>
    </row>
    <row r="84" spans="2:37" ht="37.5" thickTop="1" thickBot="1" x14ac:dyDescent="0.3">
      <c r="B84" s="41" t="s">
        <v>4198</v>
      </c>
      <c r="C84" s="41" t="s">
        <v>1695</v>
      </c>
      <c r="D84" s="42" t="s">
        <v>1265</v>
      </c>
      <c r="E84" s="41" t="s">
        <v>1696</v>
      </c>
      <c r="F84" s="41" t="s">
        <v>1284</v>
      </c>
      <c r="G84" s="43" t="s">
        <v>1341</v>
      </c>
      <c r="H84" s="41" t="s">
        <v>1308</v>
      </c>
      <c r="I84" s="41" t="s">
        <v>1270</v>
      </c>
      <c r="J84" s="41" t="s">
        <v>1271</v>
      </c>
      <c r="K84" s="41" t="s">
        <v>1272</v>
      </c>
      <c r="L84" s="44">
        <v>39321</v>
      </c>
      <c r="M84" s="44">
        <v>42608</v>
      </c>
      <c r="N84" s="41">
        <v>44325.32</v>
      </c>
      <c r="O84" s="41" t="s">
        <v>1273</v>
      </c>
      <c r="P84" s="41" t="s">
        <v>1261</v>
      </c>
      <c r="Q84" s="43" t="s">
        <v>1697</v>
      </c>
      <c r="R84" s="43" t="s">
        <v>1698</v>
      </c>
      <c r="S84" s="41" t="s">
        <v>1403</v>
      </c>
      <c r="T84" s="43" t="s">
        <v>1699</v>
      </c>
      <c r="U84" s="41" t="s">
        <v>1256</v>
      </c>
      <c r="V84" s="41" t="s">
        <v>1256</v>
      </c>
      <c r="W84" s="41" t="s">
        <v>1256</v>
      </c>
      <c r="X84" s="41" t="s">
        <v>1279</v>
      </c>
      <c r="Y84" s="41" t="s">
        <v>1263</v>
      </c>
      <c r="Z84" s="41" t="s">
        <v>4008</v>
      </c>
      <c r="AA84" s="41" t="s">
        <v>1256</v>
      </c>
      <c r="AB84" s="41" t="s">
        <v>1256</v>
      </c>
      <c r="AC84" s="41" t="s">
        <v>1256</v>
      </c>
      <c r="AD84" s="41" t="s">
        <v>1256</v>
      </c>
      <c r="AE84" s="41" t="s">
        <v>1256</v>
      </c>
      <c r="AF84" s="41" t="s">
        <v>1265</v>
      </c>
      <c r="AG84" s="45" t="s">
        <v>1256</v>
      </c>
      <c r="AH84" s="45" t="s">
        <v>3989</v>
      </c>
      <c r="AI84" s="45" t="s">
        <v>3989</v>
      </c>
      <c r="AJ84" s="45" t="s">
        <v>4197</v>
      </c>
      <c r="AK84" s="45" t="s">
        <v>4198</v>
      </c>
    </row>
    <row r="85" spans="2:37" ht="31.5" thickTop="1" thickBot="1" x14ac:dyDescent="0.3">
      <c r="B85" s="41" t="s">
        <v>4200</v>
      </c>
      <c r="C85" s="41" t="s">
        <v>1700</v>
      </c>
      <c r="D85" s="42" t="s">
        <v>1255</v>
      </c>
      <c r="E85" s="41" t="s">
        <v>1257</v>
      </c>
      <c r="F85" s="41" t="s">
        <v>1257</v>
      </c>
      <c r="G85" s="43" t="s">
        <v>1307</v>
      </c>
      <c r="H85" s="41" t="s">
        <v>1308</v>
      </c>
      <c r="I85" s="41" t="s">
        <v>1260</v>
      </c>
      <c r="J85" s="41" t="s">
        <v>1256</v>
      </c>
      <c r="K85" s="41" t="s">
        <v>1256</v>
      </c>
      <c r="L85" s="44">
        <v>36930</v>
      </c>
      <c r="M85" s="44">
        <v>47217</v>
      </c>
      <c r="N85" s="41">
        <v>0</v>
      </c>
      <c r="O85" s="41" t="s">
        <v>1256</v>
      </c>
      <c r="P85" s="41" t="s">
        <v>1261</v>
      </c>
      <c r="Q85" s="43" t="s">
        <v>1256</v>
      </c>
      <c r="R85" s="43" t="s">
        <v>1256</v>
      </c>
      <c r="S85" s="41" t="s">
        <v>1256</v>
      </c>
      <c r="T85" s="43" t="s">
        <v>1701</v>
      </c>
      <c r="U85" s="41" t="s">
        <v>1256</v>
      </c>
      <c r="V85" s="41" t="s">
        <v>1256</v>
      </c>
      <c r="W85" s="41" t="s">
        <v>1256</v>
      </c>
      <c r="X85" s="41" t="s">
        <v>1256</v>
      </c>
      <c r="Y85" s="41" t="s">
        <v>1263</v>
      </c>
      <c r="Z85" s="41" t="s">
        <v>1256</v>
      </c>
      <c r="AA85" s="41" t="s">
        <v>1256</v>
      </c>
      <c r="AB85" s="41" t="s">
        <v>1256</v>
      </c>
      <c r="AC85" s="41" t="s">
        <v>1256</v>
      </c>
      <c r="AD85" s="41" t="s">
        <v>1256</v>
      </c>
      <c r="AE85" s="41" t="s">
        <v>1256</v>
      </c>
      <c r="AF85" s="41" t="s">
        <v>3988</v>
      </c>
      <c r="AG85" s="45" t="s">
        <v>1256</v>
      </c>
      <c r="AH85" s="45" t="s">
        <v>3989</v>
      </c>
      <c r="AI85" s="45" t="s">
        <v>3989</v>
      </c>
      <c r="AJ85" s="45" t="s">
        <v>4199</v>
      </c>
      <c r="AK85" s="45" t="s">
        <v>4200</v>
      </c>
    </row>
    <row r="86" spans="2:37" ht="37.5" thickTop="1" thickBot="1" x14ac:dyDescent="0.3">
      <c r="B86" s="41" t="s">
        <v>4202</v>
      </c>
      <c r="C86" s="41" t="s">
        <v>1702</v>
      </c>
      <c r="D86" s="42" t="s">
        <v>1265</v>
      </c>
      <c r="E86" s="41" t="s">
        <v>1257</v>
      </c>
      <c r="F86" s="41" t="s">
        <v>1284</v>
      </c>
      <c r="G86" s="43" t="s">
        <v>1703</v>
      </c>
      <c r="H86" s="41" t="s">
        <v>1333</v>
      </c>
      <c r="I86" s="41" t="s">
        <v>1260</v>
      </c>
      <c r="J86" s="41" t="s">
        <v>1324</v>
      </c>
      <c r="K86" s="41" t="s">
        <v>1325</v>
      </c>
      <c r="L86" s="44">
        <v>38713</v>
      </c>
      <c r="M86" s="41" t="s">
        <v>1256</v>
      </c>
      <c r="N86" s="41">
        <v>36193.75</v>
      </c>
      <c r="O86" s="41" t="s">
        <v>1273</v>
      </c>
      <c r="P86" s="41" t="s">
        <v>1261</v>
      </c>
      <c r="Q86" s="43" t="s">
        <v>1704</v>
      </c>
      <c r="R86" s="43" t="s">
        <v>1705</v>
      </c>
      <c r="S86" s="41" t="s">
        <v>1336</v>
      </c>
      <c r="T86" s="43" t="s">
        <v>1706</v>
      </c>
      <c r="U86" s="41" t="s">
        <v>1278</v>
      </c>
      <c r="V86" s="44">
        <v>38807</v>
      </c>
      <c r="W86" s="44">
        <v>39172</v>
      </c>
      <c r="X86" s="41" t="s">
        <v>1279</v>
      </c>
      <c r="Y86" s="41" t="s">
        <v>1263</v>
      </c>
      <c r="Z86" s="41" t="s">
        <v>4075</v>
      </c>
      <c r="AA86" s="41" t="s">
        <v>1256</v>
      </c>
      <c r="AB86" s="41" t="s">
        <v>4076</v>
      </c>
      <c r="AC86" s="41" t="s">
        <v>4076</v>
      </c>
      <c r="AD86" s="41" t="s">
        <v>4077</v>
      </c>
      <c r="AE86" s="41" t="s">
        <v>4001</v>
      </c>
      <c r="AF86" s="41" t="s">
        <v>1265</v>
      </c>
      <c r="AG86" s="45" t="s">
        <v>4078</v>
      </c>
      <c r="AH86" s="45" t="s">
        <v>3989</v>
      </c>
      <c r="AI86" s="45" t="s">
        <v>3989</v>
      </c>
      <c r="AJ86" s="45" t="s">
        <v>4201</v>
      </c>
      <c r="AK86" s="45" t="s">
        <v>4202</v>
      </c>
    </row>
    <row r="87" spans="2:37" ht="31.5" thickTop="1" thickBot="1" x14ac:dyDescent="0.3">
      <c r="B87" s="41" t="s">
        <v>4204</v>
      </c>
      <c r="C87" s="41" t="s">
        <v>1707</v>
      </c>
      <c r="D87" s="42" t="s">
        <v>1255</v>
      </c>
      <c r="E87" s="41" t="s">
        <v>1256</v>
      </c>
      <c r="F87" s="41" t="s">
        <v>1257</v>
      </c>
      <c r="G87" s="43" t="s">
        <v>1708</v>
      </c>
      <c r="H87" s="41" t="s">
        <v>1316</v>
      </c>
      <c r="I87" s="41" t="s">
        <v>1260</v>
      </c>
      <c r="J87" s="41" t="s">
        <v>1256</v>
      </c>
      <c r="K87" s="41" t="s">
        <v>1256</v>
      </c>
      <c r="L87" s="41" t="s">
        <v>1256</v>
      </c>
      <c r="M87" s="41" t="s">
        <v>1256</v>
      </c>
      <c r="N87" s="41">
        <v>0</v>
      </c>
      <c r="O87" s="41" t="s">
        <v>1256</v>
      </c>
      <c r="P87" s="41" t="s">
        <v>1339</v>
      </c>
      <c r="Q87" s="43" t="s">
        <v>1256</v>
      </c>
      <c r="R87" s="43" t="s">
        <v>1256</v>
      </c>
      <c r="S87" s="41" t="s">
        <v>1256</v>
      </c>
      <c r="T87" s="43" t="s">
        <v>1256</v>
      </c>
      <c r="U87" s="41" t="s">
        <v>1256</v>
      </c>
      <c r="V87" s="41" t="s">
        <v>1256</v>
      </c>
      <c r="W87" s="41" t="s">
        <v>1256</v>
      </c>
      <c r="X87" s="41" t="s">
        <v>1256</v>
      </c>
      <c r="Y87" s="41" t="s">
        <v>1263</v>
      </c>
      <c r="Z87" s="41" t="s">
        <v>1256</v>
      </c>
      <c r="AA87" s="41" t="s">
        <v>1256</v>
      </c>
      <c r="AB87" s="41" t="s">
        <v>1256</v>
      </c>
      <c r="AC87" s="41" t="s">
        <v>1256</v>
      </c>
      <c r="AD87" s="41" t="s">
        <v>1256</v>
      </c>
      <c r="AE87" s="41" t="s">
        <v>1256</v>
      </c>
      <c r="AF87" s="41" t="s">
        <v>3988</v>
      </c>
      <c r="AG87" s="45" t="s">
        <v>1256</v>
      </c>
      <c r="AH87" s="45" t="s">
        <v>3989</v>
      </c>
      <c r="AI87" s="45" t="s">
        <v>3989</v>
      </c>
      <c r="AJ87" s="45" t="s">
        <v>4203</v>
      </c>
      <c r="AK87" s="45" t="s">
        <v>4204</v>
      </c>
    </row>
    <row r="88" spans="2:37" ht="31.5" thickTop="1" thickBot="1" x14ac:dyDescent="0.3">
      <c r="B88" s="41" t="s">
        <v>4207</v>
      </c>
      <c r="C88" s="41" t="s">
        <v>1709</v>
      </c>
      <c r="D88" s="42" t="s">
        <v>1265</v>
      </c>
      <c r="E88" s="41" t="s">
        <v>1710</v>
      </c>
      <c r="F88" s="41" t="s">
        <v>1284</v>
      </c>
      <c r="G88" s="43" t="s">
        <v>1711</v>
      </c>
      <c r="H88" s="41" t="s">
        <v>1333</v>
      </c>
      <c r="I88" s="41" t="s">
        <v>1260</v>
      </c>
      <c r="J88" s="41" t="s">
        <v>1712</v>
      </c>
      <c r="K88" s="41" t="s">
        <v>1388</v>
      </c>
      <c r="L88" s="44">
        <v>38714</v>
      </c>
      <c r="M88" s="41" t="s">
        <v>1256</v>
      </c>
      <c r="N88" s="41">
        <v>25789.54</v>
      </c>
      <c r="O88" s="41" t="s">
        <v>1713</v>
      </c>
      <c r="P88" s="41" t="s">
        <v>1261</v>
      </c>
      <c r="Q88" s="43" t="s">
        <v>1714</v>
      </c>
      <c r="R88" s="43" t="s">
        <v>1715</v>
      </c>
      <c r="S88" s="41" t="s">
        <v>1336</v>
      </c>
      <c r="T88" s="43" t="s">
        <v>1716</v>
      </c>
      <c r="U88" s="41" t="s">
        <v>1256</v>
      </c>
      <c r="V88" s="41" t="s">
        <v>1256</v>
      </c>
      <c r="W88" s="41" t="s">
        <v>1256</v>
      </c>
      <c r="X88" s="41" t="s">
        <v>1279</v>
      </c>
      <c r="Y88" s="41" t="s">
        <v>1263</v>
      </c>
      <c r="Z88" s="41" t="s">
        <v>4205</v>
      </c>
      <c r="AA88" s="41" t="s">
        <v>4037</v>
      </c>
      <c r="AB88" s="41" t="s">
        <v>4076</v>
      </c>
      <c r="AC88" s="41" t="s">
        <v>4076</v>
      </c>
      <c r="AD88" s="41" t="s">
        <v>4038</v>
      </c>
      <c r="AE88" s="41" t="s">
        <v>4054</v>
      </c>
      <c r="AF88" s="41" t="s">
        <v>1265</v>
      </c>
      <c r="AG88" s="45" t="s">
        <v>4078</v>
      </c>
      <c r="AH88" s="45" t="s">
        <v>3989</v>
      </c>
      <c r="AI88" s="45" t="s">
        <v>3989</v>
      </c>
      <c r="AJ88" s="45" t="s">
        <v>4206</v>
      </c>
      <c r="AK88" s="45" t="s">
        <v>4207</v>
      </c>
    </row>
    <row r="89" spans="2:37" ht="31.5" thickTop="1" thickBot="1" x14ac:dyDescent="0.3">
      <c r="B89" s="41" t="s">
        <v>4209</v>
      </c>
      <c r="C89" s="41" t="s">
        <v>1717</v>
      </c>
      <c r="D89" s="42" t="s">
        <v>1265</v>
      </c>
      <c r="E89" s="41" t="s">
        <v>1718</v>
      </c>
      <c r="F89" s="41" t="s">
        <v>1267</v>
      </c>
      <c r="G89" s="43" t="s">
        <v>1281</v>
      </c>
      <c r="H89" s="41" t="s">
        <v>1269</v>
      </c>
      <c r="I89" s="41" t="s">
        <v>1260</v>
      </c>
      <c r="J89" s="41" t="s">
        <v>1324</v>
      </c>
      <c r="K89" s="41" t="s">
        <v>1325</v>
      </c>
      <c r="L89" s="44">
        <v>41198</v>
      </c>
      <c r="M89" s="41" t="s">
        <v>1256</v>
      </c>
      <c r="N89" s="41">
        <v>113259.8</v>
      </c>
      <c r="O89" s="41" t="s">
        <v>1273</v>
      </c>
      <c r="P89" s="41" t="s">
        <v>1261</v>
      </c>
      <c r="Q89" s="43" t="s">
        <v>1719</v>
      </c>
      <c r="R89" s="43" t="s">
        <v>1720</v>
      </c>
      <c r="S89" s="41" t="s">
        <v>1276</v>
      </c>
      <c r="T89" s="43" t="s">
        <v>1721</v>
      </c>
      <c r="U89" s="41" t="s">
        <v>1278</v>
      </c>
      <c r="V89" s="44">
        <v>41864</v>
      </c>
      <c r="W89" s="44">
        <v>42957</v>
      </c>
      <c r="X89" s="41" t="s">
        <v>1279</v>
      </c>
      <c r="Y89" s="41" t="s">
        <v>1263</v>
      </c>
      <c r="Z89" s="41" t="s">
        <v>4016</v>
      </c>
      <c r="AA89" s="41" t="s">
        <v>1256</v>
      </c>
      <c r="AB89" s="41" t="s">
        <v>4017</v>
      </c>
      <c r="AC89" s="41" t="s">
        <v>4017</v>
      </c>
      <c r="AD89" s="41" t="s">
        <v>4018</v>
      </c>
      <c r="AE89" s="41" t="s">
        <v>4001</v>
      </c>
      <c r="AF89" s="41" t="s">
        <v>1265</v>
      </c>
      <c r="AG89" s="45" t="s">
        <v>4020</v>
      </c>
      <c r="AH89" s="45" t="s">
        <v>3989</v>
      </c>
      <c r="AI89" s="45" t="s">
        <v>3989</v>
      </c>
      <c r="AJ89" s="45" t="s">
        <v>4208</v>
      </c>
      <c r="AK89" s="45" t="s">
        <v>4209</v>
      </c>
    </row>
    <row r="90" spans="2:37" ht="25.5" thickTop="1" thickBot="1" x14ac:dyDescent="0.3">
      <c r="B90" s="41" t="s">
        <v>4211</v>
      </c>
      <c r="C90" s="41" t="s">
        <v>1722</v>
      </c>
      <c r="D90" s="42" t="s">
        <v>1304</v>
      </c>
      <c r="E90" s="41" t="s">
        <v>1723</v>
      </c>
      <c r="F90" s="41" t="s">
        <v>1306</v>
      </c>
      <c r="G90" s="43" t="s">
        <v>1281</v>
      </c>
      <c r="H90" s="41" t="s">
        <v>1724</v>
      </c>
      <c r="I90" s="41" t="s">
        <v>1270</v>
      </c>
      <c r="J90" s="41" t="s">
        <v>1271</v>
      </c>
      <c r="K90" s="41" t="s">
        <v>1272</v>
      </c>
      <c r="L90" s="44">
        <v>38793</v>
      </c>
      <c r="M90" s="44">
        <v>39969</v>
      </c>
      <c r="N90" s="41">
        <v>197368.7654</v>
      </c>
      <c r="O90" s="41" t="s">
        <v>1273</v>
      </c>
      <c r="P90" s="41" t="s">
        <v>1261</v>
      </c>
      <c r="Q90" s="43" t="s">
        <v>1725</v>
      </c>
      <c r="R90" s="43" t="s">
        <v>1726</v>
      </c>
      <c r="S90" s="41" t="s">
        <v>1727</v>
      </c>
      <c r="T90" s="43" t="s">
        <v>1329</v>
      </c>
      <c r="U90" s="41" t="s">
        <v>1256</v>
      </c>
      <c r="V90" s="41" t="s">
        <v>1256</v>
      </c>
      <c r="W90" s="41" t="s">
        <v>1256</v>
      </c>
      <c r="X90" s="41" t="s">
        <v>1279</v>
      </c>
      <c r="Y90" s="41" t="s">
        <v>1263</v>
      </c>
      <c r="Z90" s="41" t="s">
        <v>4016</v>
      </c>
      <c r="AA90" s="41" t="s">
        <v>1256</v>
      </c>
      <c r="AB90" s="41" t="s">
        <v>1256</v>
      </c>
      <c r="AC90" s="41" t="s">
        <v>1256</v>
      </c>
      <c r="AD90" s="41" t="s">
        <v>1256</v>
      </c>
      <c r="AE90" s="41" t="s">
        <v>1256</v>
      </c>
      <c r="AF90" s="41" t="s">
        <v>1304</v>
      </c>
      <c r="AG90" s="45" t="s">
        <v>1256</v>
      </c>
      <c r="AH90" s="45" t="s">
        <v>3989</v>
      </c>
      <c r="AI90" s="45" t="s">
        <v>3989</v>
      </c>
      <c r="AJ90" s="45" t="s">
        <v>4210</v>
      </c>
      <c r="AK90" s="45" t="s">
        <v>4211</v>
      </c>
    </row>
    <row r="91" spans="2:37" ht="31.5" thickTop="1" thickBot="1" x14ac:dyDescent="0.3">
      <c r="B91" s="41" t="s">
        <v>4213</v>
      </c>
      <c r="C91" s="41" t="s">
        <v>1311</v>
      </c>
      <c r="D91" s="42" t="s">
        <v>1255</v>
      </c>
      <c r="E91" s="41" t="s">
        <v>1256</v>
      </c>
      <c r="F91" s="41" t="s">
        <v>1257</v>
      </c>
      <c r="G91" s="43" t="s">
        <v>1728</v>
      </c>
      <c r="H91" s="41" t="s">
        <v>1308</v>
      </c>
      <c r="I91" s="41" t="s">
        <v>1260</v>
      </c>
      <c r="J91" s="41" t="s">
        <v>1256</v>
      </c>
      <c r="K91" s="41" t="s">
        <v>1256</v>
      </c>
      <c r="L91" s="41" t="s">
        <v>1256</v>
      </c>
      <c r="M91" s="41" t="s">
        <v>1256</v>
      </c>
      <c r="N91" s="41">
        <v>0</v>
      </c>
      <c r="O91" s="41" t="s">
        <v>1256</v>
      </c>
      <c r="P91" s="41" t="s">
        <v>1339</v>
      </c>
      <c r="Q91" s="43" t="s">
        <v>1256</v>
      </c>
      <c r="R91" s="43" t="s">
        <v>1256</v>
      </c>
      <c r="S91" s="41" t="s">
        <v>1256</v>
      </c>
      <c r="T91" s="43" t="s">
        <v>1256</v>
      </c>
      <c r="U91" s="41" t="s">
        <v>1256</v>
      </c>
      <c r="V91" s="41" t="s">
        <v>1256</v>
      </c>
      <c r="W91" s="41" t="s">
        <v>1256</v>
      </c>
      <c r="X91" s="41" t="s">
        <v>1256</v>
      </c>
      <c r="Y91" s="41" t="s">
        <v>1263</v>
      </c>
      <c r="Z91" s="41" t="s">
        <v>1256</v>
      </c>
      <c r="AA91" s="41" t="s">
        <v>1256</v>
      </c>
      <c r="AB91" s="41" t="s">
        <v>1256</v>
      </c>
      <c r="AC91" s="41" t="s">
        <v>1256</v>
      </c>
      <c r="AD91" s="41" t="s">
        <v>1256</v>
      </c>
      <c r="AE91" s="41" t="s">
        <v>1256</v>
      </c>
      <c r="AF91" s="41" t="s">
        <v>3988</v>
      </c>
      <c r="AG91" s="45" t="s">
        <v>1256</v>
      </c>
      <c r="AH91" s="45" t="s">
        <v>3989</v>
      </c>
      <c r="AI91" s="45" t="s">
        <v>3989</v>
      </c>
      <c r="AJ91" s="45" t="s">
        <v>4212</v>
      </c>
      <c r="AK91" s="45" t="s">
        <v>4213</v>
      </c>
    </row>
    <row r="92" spans="2:37" ht="106.5" thickTop="1" thickBot="1" x14ac:dyDescent="0.3">
      <c r="B92" s="41" t="s">
        <v>4215</v>
      </c>
      <c r="C92" s="41" t="s">
        <v>1729</v>
      </c>
      <c r="D92" s="42" t="s">
        <v>1600</v>
      </c>
      <c r="E92" s="41" t="s">
        <v>1257</v>
      </c>
      <c r="F92" s="41" t="s">
        <v>1284</v>
      </c>
      <c r="G92" s="43" t="s">
        <v>1258</v>
      </c>
      <c r="H92" s="41" t="s">
        <v>1308</v>
      </c>
      <c r="I92" s="41" t="s">
        <v>1260</v>
      </c>
      <c r="J92" s="41" t="s">
        <v>1317</v>
      </c>
      <c r="K92" s="41" t="s">
        <v>1388</v>
      </c>
      <c r="L92" s="44">
        <v>38505</v>
      </c>
      <c r="M92" s="41" t="s">
        <v>1256</v>
      </c>
      <c r="N92" s="41">
        <v>31895.35</v>
      </c>
      <c r="O92" s="41" t="s">
        <v>1730</v>
      </c>
      <c r="P92" s="41" t="s">
        <v>1261</v>
      </c>
      <c r="Q92" s="43" t="s">
        <v>1390</v>
      </c>
      <c r="R92" s="43" t="s">
        <v>1391</v>
      </c>
      <c r="S92" s="41" t="s">
        <v>1311</v>
      </c>
      <c r="T92" s="43" t="s">
        <v>1378</v>
      </c>
      <c r="U92" s="41" t="s">
        <v>1690</v>
      </c>
      <c r="V92" s="44">
        <v>41427</v>
      </c>
      <c r="W92" s="44">
        <v>43709</v>
      </c>
      <c r="X92" s="41" t="s">
        <v>1279</v>
      </c>
      <c r="Y92" s="41" t="s">
        <v>1263</v>
      </c>
      <c r="Z92" s="41" t="s">
        <v>4060</v>
      </c>
      <c r="AA92" s="41" t="s">
        <v>4106</v>
      </c>
      <c r="AB92" s="41" t="s">
        <v>4045</v>
      </c>
      <c r="AC92" s="41" t="s">
        <v>4045</v>
      </c>
      <c r="AD92" s="41" t="s">
        <v>4046</v>
      </c>
      <c r="AE92" s="41" t="s">
        <v>4047</v>
      </c>
      <c r="AF92" s="41" t="s">
        <v>1600</v>
      </c>
      <c r="AG92" s="45" t="s">
        <v>4048</v>
      </c>
      <c r="AH92" s="45" t="s">
        <v>4039</v>
      </c>
      <c r="AI92" s="45" t="s">
        <v>3989</v>
      </c>
      <c r="AJ92" s="45" t="s">
        <v>4214</v>
      </c>
      <c r="AK92" s="45" t="s">
        <v>4215</v>
      </c>
    </row>
    <row r="93" spans="2:37" ht="37.5" thickTop="1" thickBot="1" x14ac:dyDescent="0.3">
      <c r="B93" s="41" t="s">
        <v>4218</v>
      </c>
      <c r="C93" s="41" t="s">
        <v>1731</v>
      </c>
      <c r="D93" s="42" t="s">
        <v>1265</v>
      </c>
      <c r="E93" s="41" t="s">
        <v>1732</v>
      </c>
      <c r="F93" s="41" t="s">
        <v>1284</v>
      </c>
      <c r="G93" s="43" t="s">
        <v>1341</v>
      </c>
      <c r="H93" s="41" t="s">
        <v>1529</v>
      </c>
      <c r="I93" s="41" t="s">
        <v>1270</v>
      </c>
      <c r="J93" s="41" t="s">
        <v>1271</v>
      </c>
      <c r="K93" s="41" t="s">
        <v>1272</v>
      </c>
      <c r="L93" s="44">
        <v>38810</v>
      </c>
      <c r="M93" s="44">
        <v>41513</v>
      </c>
      <c r="N93" s="41">
        <v>46782.564599999998</v>
      </c>
      <c r="O93" s="41" t="s">
        <v>1273</v>
      </c>
      <c r="P93" s="41" t="s">
        <v>1261</v>
      </c>
      <c r="Q93" s="43" t="s">
        <v>1733</v>
      </c>
      <c r="R93" s="43" t="s">
        <v>1734</v>
      </c>
      <c r="S93" s="41" t="s">
        <v>1524</v>
      </c>
      <c r="T93" s="43" t="s">
        <v>1525</v>
      </c>
      <c r="U93" s="41" t="s">
        <v>1256</v>
      </c>
      <c r="V93" s="41" t="s">
        <v>1256</v>
      </c>
      <c r="W93" s="41" t="s">
        <v>1256</v>
      </c>
      <c r="X93" s="41" t="s">
        <v>1279</v>
      </c>
      <c r="Y93" s="41" t="s">
        <v>1263</v>
      </c>
      <c r="Z93" s="41" t="s">
        <v>4008</v>
      </c>
      <c r="AA93" s="41" t="s">
        <v>4216</v>
      </c>
      <c r="AB93" s="41" t="s">
        <v>1256</v>
      </c>
      <c r="AC93" s="41" t="s">
        <v>1256</v>
      </c>
      <c r="AD93" s="41" t="s">
        <v>1256</v>
      </c>
      <c r="AE93" s="41" t="s">
        <v>1256</v>
      </c>
      <c r="AF93" s="41" t="s">
        <v>1265</v>
      </c>
      <c r="AG93" s="45" t="s">
        <v>1256</v>
      </c>
      <c r="AH93" s="45" t="s">
        <v>3989</v>
      </c>
      <c r="AI93" s="45" t="s">
        <v>3989</v>
      </c>
      <c r="AJ93" s="45" t="s">
        <v>4217</v>
      </c>
      <c r="AK93" s="45" t="s">
        <v>4218</v>
      </c>
    </row>
    <row r="94" spans="2:37" ht="106.5" thickTop="1" thickBot="1" x14ac:dyDescent="0.3">
      <c r="B94" s="41" t="s">
        <v>4220</v>
      </c>
      <c r="C94" s="41" t="s">
        <v>1735</v>
      </c>
      <c r="D94" s="42" t="s">
        <v>1265</v>
      </c>
      <c r="E94" s="41" t="s">
        <v>1257</v>
      </c>
      <c r="F94" s="41" t="s">
        <v>1284</v>
      </c>
      <c r="G94" s="43" t="s">
        <v>1258</v>
      </c>
      <c r="H94" s="41" t="s">
        <v>1308</v>
      </c>
      <c r="I94" s="41" t="s">
        <v>1260</v>
      </c>
      <c r="J94" s="41" t="s">
        <v>1317</v>
      </c>
      <c r="K94" s="41" t="s">
        <v>1288</v>
      </c>
      <c r="L94" s="44">
        <v>38659</v>
      </c>
      <c r="M94" s="41" t="s">
        <v>1256</v>
      </c>
      <c r="N94" s="41">
        <v>43586.36</v>
      </c>
      <c r="O94" s="41" t="s">
        <v>1736</v>
      </c>
      <c r="P94" s="41" t="s">
        <v>1261</v>
      </c>
      <c r="Q94" s="43" t="s">
        <v>1737</v>
      </c>
      <c r="R94" s="43" t="s">
        <v>1738</v>
      </c>
      <c r="S94" s="41" t="s">
        <v>1311</v>
      </c>
      <c r="T94" s="43" t="s">
        <v>1378</v>
      </c>
      <c r="U94" s="41" t="s">
        <v>1256</v>
      </c>
      <c r="V94" s="41" t="s">
        <v>1256</v>
      </c>
      <c r="W94" s="41" t="s">
        <v>1256</v>
      </c>
      <c r="X94" s="41" t="s">
        <v>1279</v>
      </c>
      <c r="Y94" s="41" t="s">
        <v>1263</v>
      </c>
      <c r="Z94" s="41" t="s">
        <v>4060</v>
      </c>
      <c r="AA94" s="41" t="s">
        <v>4184</v>
      </c>
      <c r="AB94" s="41" t="s">
        <v>4045</v>
      </c>
      <c r="AC94" s="41" t="s">
        <v>4045</v>
      </c>
      <c r="AD94" s="41" t="s">
        <v>4046</v>
      </c>
      <c r="AE94" s="41" t="s">
        <v>4047</v>
      </c>
      <c r="AF94" s="41" t="s">
        <v>1265</v>
      </c>
      <c r="AG94" s="45" t="s">
        <v>4048</v>
      </c>
      <c r="AH94" s="45" t="s">
        <v>3989</v>
      </c>
      <c r="AI94" s="45" t="s">
        <v>3989</v>
      </c>
      <c r="AJ94" s="45" t="s">
        <v>4219</v>
      </c>
      <c r="AK94" s="45" t="s">
        <v>4220</v>
      </c>
    </row>
    <row r="95" spans="2:37" ht="106.5" thickTop="1" thickBot="1" x14ac:dyDescent="0.3">
      <c r="B95" s="41" t="s">
        <v>4222</v>
      </c>
      <c r="C95" s="41" t="s">
        <v>1739</v>
      </c>
      <c r="D95" s="42" t="s">
        <v>1265</v>
      </c>
      <c r="E95" s="41" t="s">
        <v>1740</v>
      </c>
      <c r="F95" s="41" t="s">
        <v>1284</v>
      </c>
      <c r="G95" s="43" t="s">
        <v>1258</v>
      </c>
      <c r="H95" s="41" t="s">
        <v>1308</v>
      </c>
      <c r="I95" s="41" t="s">
        <v>1260</v>
      </c>
      <c r="J95" s="41" t="s">
        <v>1324</v>
      </c>
      <c r="K95" s="41" t="s">
        <v>1388</v>
      </c>
      <c r="L95" s="44">
        <v>39035</v>
      </c>
      <c r="M95" s="41" t="s">
        <v>1256</v>
      </c>
      <c r="N95" s="41">
        <v>44005.93</v>
      </c>
      <c r="O95" s="41" t="s">
        <v>1273</v>
      </c>
      <c r="P95" s="41" t="s">
        <v>1261</v>
      </c>
      <c r="Q95" s="43" t="s">
        <v>1741</v>
      </c>
      <c r="R95" s="43" t="s">
        <v>1742</v>
      </c>
      <c r="S95" s="41" t="s">
        <v>1311</v>
      </c>
      <c r="T95" s="43" t="s">
        <v>1378</v>
      </c>
      <c r="U95" s="41" t="s">
        <v>1690</v>
      </c>
      <c r="V95" s="44">
        <v>42207</v>
      </c>
      <c r="W95" s="44">
        <v>42937</v>
      </c>
      <c r="X95" s="41" t="s">
        <v>1279</v>
      </c>
      <c r="Y95" s="41" t="s">
        <v>1263</v>
      </c>
      <c r="Z95" s="41" t="s">
        <v>4044</v>
      </c>
      <c r="AA95" s="41" t="s">
        <v>4088</v>
      </c>
      <c r="AB95" s="41" t="s">
        <v>4045</v>
      </c>
      <c r="AC95" s="41" t="s">
        <v>4045</v>
      </c>
      <c r="AD95" s="41" t="s">
        <v>4046</v>
      </c>
      <c r="AE95" s="41" t="s">
        <v>4047</v>
      </c>
      <c r="AF95" s="41" t="s">
        <v>1265</v>
      </c>
      <c r="AG95" s="45" t="s">
        <v>4048</v>
      </c>
      <c r="AH95" s="45" t="s">
        <v>3989</v>
      </c>
      <c r="AI95" s="45" t="s">
        <v>3989</v>
      </c>
      <c r="AJ95" s="45" t="s">
        <v>4221</v>
      </c>
      <c r="AK95" s="45" t="s">
        <v>4222</v>
      </c>
    </row>
    <row r="96" spans="2:37" ht="121.5" thickTop="1" thickBot="1" x14ac:dyDescent="0.3">
      <c r="B96" s="41" t="s">
        <v>4224</v>
      </c>
      <c r="C96" s="41" t="s">
        <v>1743</v>
      </c>
      <c r="D96" s="42" t="s">
        <v>1265</v>
      </c>
      <c r="E96" s="41" t="s">
        <v>1744</v>
      </c>
      <c r="F96" s="41" t="s">
        <v>1411</v>
      </c>
      <c r="G96" s="43" t="s">
        <v>1281</v>
      </c>
      <c r="H96" s="41" t="s">
        <v>1333</v>
      </c>
      <c r="I96" s="41" t="s">
        <v>1260</v>
      </c>
      <c r="J96" s="41" t="s">
        <v>1439</v>
      </c>
      <c r="K96" s="41" t="s">
        <v>1325</v>
      </c>
      <c r="L96" s="44">
        <v>41255</v>
      </c>
      <c r="M96" s="41" t="s">
        <v>1256</v>
      </c>
      <c r="N96" s="41">
        <v>155000.70000000001</v>
      </c>
      <c r="O96" s="41" t="s">
        <v>1745</v>
      </c>
      <c r="P96" s="41" t="s">
        <v>1290</v>
      </c>
      <c r="Q96" s="43" t="s">
        <v>1746</v>
      </c>
      <c r="R96" s="43" t="s">
        <v>1747</v>
      </c>
      <c r="S96" s="41" t="s">
        <v>1336</v>
      </c>
      <c r="T96" s="43" t="s">
        <v>1329</v>
      </c>
      <c r="U96" s="41" t="s">
        <v>1278</v>
      </c>
      <c r="V96" s="44">
        <v>41635</v>
      </c>
      <c r="W96" s="44">
        <v>42730</v>
      </c>
      <c r="X96" s="41" t="s">
        <v>1295</v>
      </c>
      <c r="Y96" s="41" t="s">
        <v>1263</v>
      </c>
      <c r="Z96" s="41" t="s">
        <v>4016</v>
      </c>
      <c r="AA96" s="41" t="s">
        <v>1256</v>
      </c>
      <c r="AB96" s="41" t="s">
        <v>4017</v>
      </c>
      <c r="AC96" s="41" t="s">
        <v>4017</v>
      </c>
      <c r="AD96" s="41" t="s">
        <v>4018</v>
      </c>
      <c r="AE96" s="41" t="s">
        <v>4023</v>
      </c>
      <c r="AF96" s="41" t="s">
        <v>1265</v>
      </c>
      <c r="AG96" s="45" t="s">
        <v>4020</v>
      </c>
      <c r="AH96" s="45" t="s">
        <v>3989</v>
      </c>
      <c r="AI96" s="45" t="s">
        <v>3989</v>
      </c>
      <c r="AJ96" s="45" t="s">
        <v>4223</v>
      </c>
      <c r="AK96" s="45" t="s">
        <v>4224</v>
      </c>
    </row>
    <row r="97" spans="2:37" ht="31.5" thickTop="1" thickBot="1" x14ac:dyDescent="0.3">
      <c r="B97" s="41" t="s">
        <v>4226</v>
      </c>
      <c r="C97" s="41" t="s">
        <v>1748</v>
      </c>
      <c r="D97" s="42" t="s">
        <v>1265</v>
      </c>
      <c r="E97" s="41" t="s">
        <v>1257</v>
      </c>
      <c r="F97" s="41" t="s">
        <v>1284</v>
      </c>
      <c r="G97" s="43" t="s">
        <v>1749</v>
      </c>
      <c r="H97" s="41" t="s">
        <v>1333</v>
      </c>
      <c r="I97" s="41" t="s">
        <v>1260</v>
      </c>
      <c r="J97" s="41" t="s">
        <v>1324</v>
      </c>
      <c r="K97" s="41" t="s">
        <v>1325</v>
      </c>
      <c r="L97" s="44">
        <v>38673</v>
      </c>
      <c r="M97" s="41" t="s">
        <v>1256</v>
      </c>
      <c r="N97" s="41">
        <v>159102.32</v>
      </c>
      <c r="O97" s="41" t="s">
        <v>1750</v>
      </c>
      <c r="P97" s="41" t="s">
        <v>1261</v>
      </c>
      <c r="Q97" s="43" t="s">
        <v>1751</v>
      </c>
      <c r="R97" s="43" t="s">
        <v>1752</v>
      </c>
      <c r="S97" s="41" t="s">
        <v>1336</v>
      </c>
      <c r="T97" s="43" t="s">
        <v>1753</v>
      </c>
      <c r="U97" s="41" t="s">
        <v>1384</v>
      </c>
      <c r="V97" s="44">
        <v>40134</v>
      </c>
      <c r="W97" s="44">
        <v>40498</v>
      </c>
      <c r="X97" s="41" t="s">
        <v>1279</v>
      </c>
      <c r="Y97" s="41" t="s">
        <v>1263</v>
      </c>
      <c r="Z97" s="41" t="s">
        <v>4112</v>
      </c>
      <c r="AA97" s="41" t="s">
        <v>3998</v>
      </c>
      <c r="AB97" s="41" t="s">
        <v>3999</v>
      </c>
      <c r="AC97" s="41" t="s">
        <v>3999</v>
      </c>
      <c r="AD97" s="41" t="s">
        <v>4000</v>
      </c>
      <c r="AE97" s="41" t="s">
        <v>4023</v>
      </c>
      <c r="AF97" s="41" t="s">
        <v>1265</v>
      </c>
      <c r="AG97" s="45" t="s">
        <v>4002</v>
      </c>
      <c r="AH97" s="45" t="s">
        <v>3989</v>
      </c>
      <c r="AI97" s="45" t="s">
        <v>3989</v>
      </c>
      <c r="AJ97" s="45" t="s">
        <v>4225</v>
      </c>
      <c r="AK97" s="45" t="s">
        <v>4226</v>
      </c>
    </row>
    <row r="98" spans="2:37" ht="49.5" thickTop="1" thickBot="1" x14ac:dyDescent="0.3">
      <c r="B98" s="41" t="s">
        <v>4228</v>
      </c>
      <c r="C98" s="41" t="s">
        <v>1754</v>
      </c>
      <c r="D98" s="42" t="s">
        <v>1304</v>
      </c>
      <c r="E98" s="41" t="s">
        <v>1755</v>
      </c>
      <c r="F98" s="41" t="s">
        <v>1633</v>
      </c>
      <c r="G98" s="43" t="s">
        <v>1495</v>
      </c>
      <c r="H98" s="41" t="s">
        <v>1756</v>
      </c>
      <c r="I98" s="41" t="s">
        <v>1260</v>
      </c>
      <c r="J98" s="41" t="s">
        <v>1324</v>
      </c>
      <c r="K98" s="41" t="s">
        <v>1325</v>
      </c>
      <c r="L98" s="44">
        <v>40618</v>
      </c>
      <c r="M98" s="41" t="s">
        <v>1256</v>
      </c>
      <c r="N98" s="41">
        <v>231155.32</v>
      </c>
      <c r="O98" s="41" t="s">
        <v>1757</v>
      </c>
      <c r="P98" s="41" t="s">
        <v>1261</v>
      </c>
      <c r="Q98" s="43" t="s">
        <v>1758</v>
      </c>
      <c r="R98" s="43" t="s">
        <v>1759</v>
      </c>
      <c r="S98" s="41" t="s">
        <v>1359</v>
      </c>
      <c r="T98" s="43" t="s">
        <v>1499</v>
      </c>
      <c r="U98" s="41" t="s">
        <v>1256</v>
      </c>
      <c r="V98" s="41" t="s">
        <v>1256</v>
      </c>
      <c r="W98" s="41" t="s">
        <v>1256</v>
      </c>
      <c r="X98" s="41" t="s">
        <v>1279</v>
      </c>
      <c r="Y98" s="41" t="s">
        <v>1263</v>
      </c>
      <c r="Z98" s="41" t="s">
        <v>4112</v>
      </c>
      <c r="AA98" s="41" t="s">
        <v>1256</v>
      </c>
      <c r="AB98" s="41" t="s">
        <v>3999</v>
      </c>
      <c r="AC98" s="41" t="s">
        <v>3999</v>
      </c>
      <c r="AD98" s="41" t="s">
        <v>4046</v>
      </c>
      <c r="AE98" s="41" t="s">
        <v>4023</v>
      </c>
      <c r="AF98" s="41" t="s">
        <v>1304</v>
      </c>
      <c r="AG98" s="45" t="s">
        <v>4002</v>
      </c>
      <c r="AH98" s="45" t="s">
        <v>3989</v>
      </c>
      <c r="AI98" s="45" t="s">
        <v>3989</v>
      </c>
      <c r="AJ98" s="45" t="s">
        <v>4227</v>
      </c>
      <c r="AK98" s="45" t="s">
        <v>4228</v>
      </c>
    </row>
    <row r="99" spans="2:37" ht="145.5" thickTop="1" thickBot="1" x14ac:dyDescent="0.3">
      <c r="B99" s="41" t="s">
        <v>4230</v>
      </c>
      <c r="C99" s="41" t="s">
        <v>1760</v>
      </c>
      <c r="D99" s="42" t="s">
        <v>1304</v>
      </c>
      <c r="E99" s="41" t="s">
        <v>1761</v>
      </c>
      <c r="F99" s="41" t="s">
        <v>1633</v>
      </c>
      <c r="G99" s="43" t="s">
        <v>1495</v>
      </c>
      <c r="H99" s="41" t="s">
        <v>1756</v>
      </c>
      <c r="I99" s="41" t="s">
        <v>1260</v>
      </c>
      <c r="J99" s="41" t="s">
        <v>1324</v>
      </c>
      <c r="K99" s="41" t="s">
        <v>1325</v>
      </c>
      <c r="L99" s="44">
        <v>40618</v>
      </c>
      <c r="M99" s="41" t="s">
        <v>1256</v>
      </c>
      <c r="N99" s="41">
        <v>317860.58970000001</v>
      </c>
      <c r="O99" s="41" t="s">
        <v>1273</v>
      </c>
      <c r="P99" s="41" t="s">
        <v>1261</v>
      </c>
      <c r="Q99" s="43" t="s">
        <v>1762</v>
      </c>
      <c r="R99" s="43" t="s">
        <v>1763</v>
      </c>
      <c r="S99" s="41" t="s">
        <v>1764</v>
      </c>
      <c r="T99" s="43" t="s">
        <v>1499</v>
      </c>
      <c r="U99" s="41" t="s">
        <v>1256</v>
      </c>
      <c r="V99" s="41" t="s">
        <v>1256</v>
      </c>
      <c r="W99" s="41" t="s">
        <v>1256</v>
      </c>
      <c r="X99" s="41" t="s">
        <v>1279</v>
      </c>
      <c r="Y99" s="41" t="s">
        <v>1263</v>
      </c>
      <c r="Z99" s="41" t="s">
        <v>4112</v>
      </c>
      <c r="AA99" s="41" t="s">
        <v>1256</v>
      </c>
      <c r="AB99" s="41" t="s">
        <v>3999</v>
      </c>
      <c r="AC99" s="41" t="s">
        <v>3999</v>
      </c>
      <c r="AD99" s="41" t="s">
        <v>4046</v>
      </c>
      <c r="AE99" s="41" t="s">
        <v>4023</v>
      </c>
      <c r="AF99" s="41" t="s">
        <v>1304</v>
      </c>
      <c r="AG99" s="45" t="s">
        <v>4002</v>
      </c>
      <c r="AH99" s="45" t="s">
        <v>3989</v>
      </c>
      <c r="AI99" s="45" t="s">
        <v>3989</v>
      </c>
      <c r="AJ99" s="45" t="s">
        <v>4229</v>
      </c>
      <c r="AK99" s="45" t="s">
        <v>4230</v>
      </c>
    </row>
    <row r="100" spans="2:37" ht="46.5" thickTop="1" thickBot="1" x14ac:dyDescent="0.3">
      <c r="B100" s="41" t="s">
        <v>4232</v>
      </c>
      <c r="C100" s="41" t="s">
        <v>1765</v>
      </c>
      <c r="D100" s="42" t="s">
        <v>1265</v>
      </c>
      <c r="E100" s="41" t="s">
        <v>1766</v>
      </c>
      <c r="F100" s="41" t="s">
        <v>1284</v>
      </c>
      <c r="G100" s="43" t="s">
        <v>1617</v>
      </c>
      <c r="H100" s="41" t="s">
        <v>1308</v>
      </c>
      <c r="I100" s="41" t="s">
        <v>1260</v>
      </c>
      <c r="J100" s="41" t="s">
        <v>1324</v>
      </c>
      <c r="K100" s="41" t="s">
        <v>1325</v>
      </c>
      <c r="L100" s="44">
        <v>39409</v>
      </c>
      <c r="M100" s="41" t="s">
        <v>1256</v>
      </c>
      <c r="N100" s="41">
        <v>44185.52</v>
      </c>
      <c r="O100" s="41" t="s">
        <v>1273</v>
      </c>
      <c r="P100" s="41" t="s">
        <v>1261</v>
      </c>
      <c r="Q100" s="43" t="s">
        <v>1767</v>
      </c>
      <c r="R100" s="43" t="s">
        <v>1768</v>
      </c>
      <c r="S100" s="41" t="s">
        <v>1311</v>
      </c>
      <c r="T100" s="43" t="s">
        <v>1622</v>
      </c>
      <c r="U100" s="41" t="s">
        <v>1256</v>
      </c>
      <c r="V100" s="41" t="s">
        <v>1256</v>
      </c>
      <c r="W100" s="41" t="s">
        <v>1256</v>
      </c>
      <c r="X100" s="41" t="s">
        <v>1279</v>
      </c>
      <c r="Y100" s="41" t="s">
        <v>1263</v>
      </c>
      <c r="Z100" s="41" t="s">
        <v>4112</v>
      </c>
      <c r="AA100" s="41" t="s">
        <v>1256</v>
      </c>
      <c r="AB100" s="41" t="s">
        <v>4053</v>
      </c>
      <c r="AC100" s="41" t="s">
        <v>4053</v>
      </c>
      <c r="AD100" s="41" t="s">
        <v>4000</v>
      </c>
      <c r="AE100" s="41" t="s">
        <v>4047</v>
      </c>
      <c r="AF100" s="41" t="s">
        <v>1265</v>
      </c>
      <c r="AG100" s="45" t="s">
        <v>4055</v>
      </c>
      <c r="AH100" s="45" t="s">
        <v>3989</v>
      </c>
      <c r="AI100" s="45" t="s">
        <v>3989</v>
      </c>
      <c r="AJ100" s="45" t="s">
        <v>4231</v>
      </c>
      <c r="AK100" s="45" t="s">
        <v>4232</v>
      </c>
    </row>
    <row r="101" spans="2:37" ht="49.5" thickTop="1" thickBot="1" x14ac:dyDescent="0.3">
      <c r="B101" s="41" t="s">
        <v>4234</v>
      </c>
      <c r="C101" s="41" t="s">
        <v>1769</v>
      </c>
      <c r="D101" s="42" t="s">
        <v>1265</v>
      </c>
      <c r="E101" s="41" t="s">
        <v>1770</v>
      </c>
      <c r="F101" s="41" t="s">
        <v>1284</v>
      </c>
      <c r="G101" s="43" t="s">
        <v>1268</v>
      </c>
      <c r="H101" s="41" t="s">
        <v>1269</v>
      </c>
      <c r="I101" s="41" t="s">
        <v>1260</v>
      </c>
      <c r="J101" s="41" t="s">
        <v>1324</v>
      </c>
      <c r="K101" s="41" t="s">
        <v>1325</v>
      </c>
      <c r="L101" s="44">
        <v>40358</v>
      </c>
      <c r="M101" s="41" t="s">
        <v>1256</v>
      </c>
      <c r="N101" s="41">
        <v>129419.79</v>
      </c>
      <c r="O101" s="41" t="s">
        <v>1273</v>
      </c>
      <c r="P101" s="41" t="s">
        <v>1261</v>
      </c>
      <c r="Q101" s="43" t="s">
        <v>1771</v>
      </c>
      <c r="R101" s="43" t="s">
        <v>1772</v>
      </c>
      <c r="S101" s="41" t="s">
        <v>1276</v>
      </c>
      <c r="T101" s="43" t="s">
        <v>1277</v>
      </c>
      <c r="U101" s="41" t="s">
        <v>1330</v>
      </c>
      <c r="V101" s="44">
        <v>41089</v>
      </c>
      <c r="W101" s="44">
        <v>42460</v>
      </c>
      <c r="X101" s="41" t="s">
        <v>1279</v>
      </c>
      <c r="Y101" s="41" t="s">
        <v>1263</v>
      </c>
      <c r="Z101" s="41" t="s">
        <v>3992</v>
      </c>
      <c r="AA101" s="41" t="s">
        <v>1256</v>
      </c>
      <c r="AB101" s="41" t="s">
        <v>4053</v>
      </c>
      <c r="AC101" s="41" t="s">
        <v>4053</v>
      </c>
      <c r="AD101" s="41" t="s">
        <v>4077</v>
      </c>
      <c r="AE101" s="41" t="s">
        <v>4023</v>
      </c>
      <c r="AF101" s="41" t="s">
        <v>1265</v>
      </c>
      <c r="AG101" s="45" t="s">
        <v>4055</v>
      </c>
      <c r="AH101" s="45" t="s">
        <v>3989</v>
      </c>
      <c r="AI101" s="45" t="s">
        <v>3989</v>
      </c>
      <c r="AJ101" s="45" t="s">
        <v>4233</v>
      </c>
      <c r="AK101" s="45" t="s">
        <v>4234</v>
      </c>
    </row>
    <row r="102" spans="2:37" ht="31.5" thickTop="1" thickBot="1" x14ac:dyDescent="0.3">
      <c r="B102" s="41" t="s">
        <v>4236</v>
      </c>
      <c r="C102" s="41" t="s">
        <v>1773</v>
      </c>
      <c r="D102" s="42" t="s">
        <v>1265</v>
      </c>
      <c r="E102" s="41" t="s">
        <v>1774</v>
      </c>
      <c r="F102" s="41" t="s">
        <v>1284</v>
      </c>
      <c r="G102" s="43" t="s">
        <v>1298</v>
      </c>
      <c r="H102" s="41" t="s">
        <v>1269</v>
      </c>
      <c r="I102" s="41" t="s">
        <v>1260</v>
      </c>
      <c r="J102" s="41" t="s">
        <v>1317</v>
      </c>
      <c r="K102" s="41" t="s">
        <v>1325</v>
      </c>
      <c r="L102" s="44">
        <v>40196</v>
      </c>
      <c r="M102" s="41" t="s">
        <v>1256</v>
      </c>
      <c r="N102" s="41">
        <v>40588.43</v>
      </c>
      <c r="O102" s="41" t="s">
        <v>1775</v>
      </c>
      <c r="P102" s="41" t="s">
        <v>1261</v>
      </c>
      <c r="Q102" s="43" t="s">
        <v>1776</v>
      </c>
      <c r="R102" s="43" t="s">
        <v>1777</v>
      </c>
      <c r="S102" s="41" t="s">
        <v>1276</v>
      </c>
      <c r="T102" s="43" t="s">
        <v>1302</v>
      </c>
      <c r="U102" s="41" t="s">
        <v>1778</v>
      </c>
      <c r="V102" s="44">
        <v>43544</v>
      </c>
      <c r="W102" s="44">
        <v>43909</v>
      </c>
      <c r="X102" s="41" t="s">
        <v>1279</v>
      </c>
      <c r="Y102" s="41" t="s">
        <v>1263</v>
      </c>
      <c r="Z102" s="41" t="s">
        <v>4030</v>
      </c>
      <c r="AA102" s="41" t="s">
        <v>1256</v>
      </c>
      <c r="AB102" s="41" t="s">
        <v>4082</v>
      </c>
      <c r="AC102" s="41" t="s">
        <v>4082</v>
      </c>
      <c r="AD102" s="41" t="s">
        <v>4000</v>
      </c>
      <c r="AE102" s="41" t="s">
        <v>4023</v>
      </c>
      <c r="AF102" s="41" t="s">
        <v>1265</v>
      </c>
      <c r="AG102" s="45" t="s">
        <v>4083</v>
      </c>
      <c r="AH102" s="45" t="s">
        <v>4039</v>
      </c>
      <c r="AI102" s="45" t="s">
        <v>3989</v>
      </c>
      <c r="AJ102" s="45" t="s">
        <v>4235</v>
      </c>
      <c r="AK102" s="45" t="s">
        <v>4236</v>
      </c>
    </row>
    <row r="103" spans="2:37" ht="46.5" thickTop="1" thickBot="1" x14ac:dyDescent="0.3">
      <c r="B103" s="41" t="s">
        <v>4238</v>
      </c>
      <c r="C103" s="41" t="s">
        <v>1779</v>
      </c>
      <c r="D103" s="42" t="s">
        <v>1265</v>
      </c>
      <c r="E103" s="41" t="s">
        <v>1257</v>
      </c>
      <c r="F103" s="41" t="s">
        <v>1284</v>
      </c>
      <c r="G103" s="43" t="s">
        <v>1617</v>
      </c>
      <c r="H103" s="41" t="s">
        <v>1308</v>
      </c>
      <c r="I103" s="41" t="s">
        <v>1260</v>
      </c>
      <c r="J103" s="41" t="s">
        <v>1324</v>
      </c>
      <c r="K103" s="41" t="s">
        <v>1388</v>
      </c>
      <c r="L103" s="44">
        <v>39409</v>
      </c>
      <c r="M103" s="41" t="s">
        <v>1256</v>
      </c>
      <c r="N103" s="41">
        <v>44222.66</v>
      </c>
      <c r="O103" s="41" t="s">
        <v>1780</v>
      </c>
      <c r="P103" s="41" t="s">
        <v>1261</v>
      </c>
      <c r="Q103" s="43" t="s">
        <v>1781</v>
      </c>
      <c r="R103" s="43" t="s">
        <v>1782</v>
      </c>
      <c r="S103" s="41" t="s">
        <v>1382</v>
      </c>
      <c r="T103" s="43" t="s">
        <v>1622</v>
      </c>
      <c r="U103" s="41" t="s">
        <v>1690</v>
      </c>
      <c r="V103" s="44">
        <v>42892</v>
      </c>
      <c r="W103" s="44">
        <v>43621</v>
      </c>
      <c r="X103" s="41" t="s">
        <v>1279</v>
      </c>
      <c r="Y103" s="41" t="s">
        <v>1263</v>
      </c>
      <c r="Z103" s="41" t="s">
        <v>4112</v>
      </c>
      <c r="AA103" s="41" t="s">
        <v>4216</v>
      </c>
      <c r="AB103" s="41" t="s">
        <v>4053</v>
      </c>
      <c r="AC103" s="41" t="s">
        <v>4053</v>
      </c>
      <c r="AD103" s="41" t="s">
        <v>4000</v>
      </c>
      <c r="AE103" s="41" t="s">
        <v>4047</v>
      </c>
      <c r="AF103" s="41" t="s">
        <v>1265</v>
      </c>
      <c r="AG103" s="45" t="s">
        <v>4055</v>
      </c>
      <c r="AH103" s="45" t="s">
        <v>3989</v>
      </c>
      <c r="AI103" s="45" t="s">
        <v>3989</v>
      </c>
      <c r="AJ103" s="45" t="s">
        <v>4237</v>
      </c>
      <c r="AK103" s="45" t="s">
        <v>4238</v>
      </c>
    </row>
    <row r="104" spans="2:37" ht="91.5" thickTop="1" thickBot="1" x14ac:dyDescent="0.3">
      <c r="B104" s="41" t="s">
        <v>4240</v>
      </c>
      <c r="C104" s="41" t="s">
        <v>1783</v>
      </c>
      <c r="D104" s="42" t="s">
        <v>1255</v>
      </c>
      <c r="E104" s="41" t="s">
        <v>1256</v>
      </c>
      <c r="F104" s="41" t="s">
        <v>1257</v>
      </c>
      <c r="G104" s="43" t="s">
        <v>1608</v>
      </c>
      <c r="H104" s="41" t="s">
        <v>1333</v>
      </c>
      <c r="I104" s="41" t="s">
        <v>1260</v>
      </c>
      <c r="J104" s="41" t="s">
        <v>1256</v>
      </c>
      <c r="K104" s="41" t="s">
        <v>1256</v>
      </c>
      <c r="L104" s="41" t="s">
        <v>1256</v>
      </c>
      <c r="M104" s="44">
        <v>47346</v>
      </c>
      <c r="N104" s="41">
        <v>0</v>
      </c>
      <c r="O104" s="41" t="s">
        <v>1256</v>
      </c>
      <c r="P104" s="41" t="s">
        <v>1339</v>
      </c>
      <c r="Q104" s="43" t="s">
        <v>1256</v>
      </c>
      <c r="R104" s="43" t="s">
        <v>1256</v>
      </c>
      <c r="S104" s="41" t="s">
        <v>1256</v>
      </c>
      <c r="T104" s="43" t="s">
        <v>1256</v>
      </c>
      <c r="U104" s="41" t="s">
        <v>1256</v>
      </c>
      <c r="V104" s="41" t="s">
        <v>1256</v>
      </c>
      <c r="W104" s="41" t="s">
        <v>1256</v>
      </c>
      <c r="X104" s="41" t="s">
        <v>1256</v>
      </c>
      <c r="Y104" s="41" t="s">
        <v>1263</v>
      </c>
      <c r="Z104" s="41" t="s">
        <v>1256</v>
      </c>
      <c r="AA104" s="41" t="s">
        <v>1256</v>
      </c>
      <c r="AB104" s="41" t="s">
        <v>1256</v>
      </c>
      <c r="AC104" s="41" t="s">
        <v>1256</v>
      </c>
      <c r="AD104" s="41" t="s">
        <v>1256</v>
      </c>
      <c r="AE104" s="41" t="s">
        <v>1256</v>
      </c>
      <c r="AF104" s="41" t="s">
        <v>3988</v>
      </c>
      <c r="AG104" s="45" t="s">
        <v>1256</v>
      </c>
      <c r="AH104" s="45" t="s">
        <v>3989</v>
      </c>
      <c r="AI104" s="45" t="s">
        <v>3989</v>
      </c>
      <c r="AJ104" s="45" t="s">
        <v>4239</v>
      </c>
      <c r="AK104" s="45" t="s">
        <v>4240</v>
      </c>
    </row>
    <row r="105" spans="2:37" ht="31.5" thickTop="1" thickBot="1" x14ac:dyDescent="0.3">
      <c r="B105" s="41" t="s">
        <v>4242</v>
      </c>
      <c r="C105" s="41" t="s">
        <v>1784</v>
      </c>
      <c r="D105" s="42" t="s">
        <v>1600</v>
      </c>
      <c r="E105" s="41" t="s">
        <v>1257</v>
      </c>
      <c r="F105" s="41" t="s">
        <v>1284</v>
      </c>
      <c r="G105" s="43" t="s">
        <v>1495</v>
      </c>
      <c r="H105" s="41" t="s">
        <v>1269</v>
      </c>
      <c r="I105" s="41" t="s">
        <v>1260</v>
      </c>
      <c r="J105" s="41" t="s">
        <v>1317</v>
      </c>
      <c r="K105" s="41" t="s">
        <v>1288</v>
      </c>
      <c r="L105" s="44">
        <v>38530</v>
      </c>
      <c r="M105" s="41" t="s">
        <v>1256</v>
      </c>
      <c r="N105" s="41">
        <v>32472.69</v>
      </c>
      <c r="O105" s="41" t="s">
        <v>1785</v>
      </c>
      <c r="P105" s="41" t="s">
        <v>1261</v>
      </c>
      <c r="Q105" s="43" t="s">
        <v>1786</v>
      </c>
      <c r="R105" s="43" t="s">
        <v>1787</v>
      </c>
      <c r="S105" s="41" t="s">
        <v>1498</v>
      </c>
      <c r="T105" s="43" t="s">
        <v>1499</v>
      </c>
      <c r="U105" s="41" t="s">
        <v>1256</v>
      </c>
      <c r="V105" s="41" t="s">
        <v>1256</v>
      </c>
      <c r="W105" s="41" t="s">
        <v>1256</v>
      </c>
      <c r="X105" s="41" t="s">
        <v>1279</v>
      </c>
      <c r="Y105" s="41" t="s">
        <v>1263</v>
      </c>
      <c r="Z105" s="41" t="s">
        <v>4036</v>
      </c>
      <c r="AA105" s="41" t="s">
        <v>4216</v>
      </c>
      <c r="AB105" s="41" t="s">
        <v>3999</v>
      </c>
      <c r="AC105" s="41" t="s">
        <v>3999</v>
      </c>
      <c r="AD105" s="41" t="s">
        <v>4038</v>
      </c>
      <c r="AE105" s="41" t="s">
        <v>4023</v>
      </c>
      <c r="AF105" s="41" t="s">
        <v>1600</v>
      </c>
      <c r="AG105" s="45" t="s">
        <v>4002</v>
      </c>
      <c r="AH105" s="45" t="s">
        <v>3989</v>
      </c>
      <c r="AI105" s="45" t="s">
        <v>3989</v>
      </c>
      <c r="AJ105" s="45" t="s">
        <v>4241</v>
      </c>
      <c r="AK105" s="45" t="s">
        <v>4242</v>
      </c>
    </row>
    <row r="106" spans="2:37" ht="31.5" thickTop="1" thickBot="1" x14ac:dyDescent="0.3">
      <c r="B106" s="41" t="s">
        <v>4244</v>
      </c>
      <c r="C106" s="41" t="s">
        <v>1788</v>
      </c>
      <c r="D106" s="42" t="s">
        <v>1314</v>
      </c>
      <c r="E106" s="41" t="s">
        <v>1257</v>
      </c>
      <c r="F106" s="41" t="s">
        <v>1284</v>
      </c>
      <c r="G106" s="43" t="s">
        <v>1473</v>
      </c>
      <c r="H106" s="41" t="s">
        <v>1259</v>
      </c>
      <c r="I106" s="41" t="s">
        <v>1260</v>
      </c>
      <c r="J106" s="41" t="s">
        <v>1317</v>
      </c>
      <c r="K106" s="41" t="s">
        <v>1288</v>
      </c>
      <c r="L106" s="44">
        <v>39366</v>
      </c>
      <c r="M106" s="41" t="s">
        <v>1256</v>
      </c>
      <c r="N106" s="41">
        <v>593.73770000000002</v>
      </c>
      <c r="O106" s="41" t="s">
        <v>1789</v>
      </c>
      <c r="P106" s="41" t="s">
        <v>1261</v>
      </c>
      <c r="Q106" s="43" t="s">
        <v>1790</v>
      </c>
      <c r="R106" s="43" t="s">
        <v>1791</v>
      </c>
      <c r="S106" s="41" t="s">
        <v>1434</v>
      </c>
      <c r="T106" s="43" t="s">
        <v>1476</v>
      </c>
      <c r="U106" s="41" t="s">
        <v>1256</v>
      </c>
      <c r="V106" s="41" t="s">
        <v>1256</v>
      </c>
      <c r="W106" s="41" t="s">
        <v>1256</v>
      </c>
      <c r="X106" s="41" t="s">
        <v>1256</v>
      </c>
      <c r="Y106" s="41" t="s">
        <v>1263</v>
      </c>
      <c r="Z106" s="41" t="s">
        <v>1256</v>
      </c>
      <c r="AA106" s="41" t="s">
        <v>3998</v>
      </c>
      <c r="AB106" s="41" t="s">
        <v>4069</v>
      </c>
      <c r="AC106" s="41" t="s">
        <v>4069</v>
      </c>
      <c r="AD106" s="41" t="s">
        <v>4018</v>
      </c>
      <c r="AE106" s="41" t="s">
        <v>4001</v>
      </c>
      <c r="AF106" s="41" t="s">
        <v>4013</v>
      </c>
      <c r="AG106" s="45" t="s">
        <v>4070</v>
      </c>
      <c r="AH106" s="45" t="s">
        <v>3989</v>
      </c>
      <c r="AI106" s="45" t="s">
        <v>3989</v>
      </c>
      <c r="AJ106" s="45" t="s">
        <v>4243</v>
      </c>
      <c r="AK106" s="45" t="s">
        <v>4244</v>
      </c>
    </row>
    <row r="107" spans="2:37" ht="46.5" thickTop="1" thickBot="1" x14ac:dyDescent="0.3">
      <c r="B107" s="41" t="s">
        <v>4246</v>
      </c>
      <c r="C107" s="41" t="s">
        <v>1792</v>
      </c>
      <c r="D107" s="42" t="s">
        <v>1304</v>
      </c>
      <c r="E107" s="41" t="s">
        <v>1257</v>
      </c>
      <c r="F107" s="41" t="s">
        <v>1306</v>
      </c>
      <c r="G107" s="43" t="s">
        <v>1400</v>
      </c>
      <c r="H107" s="41" t="s">
        <v>1308</v>
      </c>
      <c r="I107" s="41" t="s">
        <v>1270</v>
      </c>
      <c r="J107" s="41" t="s">
        <v>1271</v>
      </c>
      <c r="K107" s="41" t="s">
        <v>1272</v>
      </c>
      <c r="L107" s="44">
        <v>38505</v>
      </c>
      <c r="M107" s="44">
        <v>39798</v>
      </c>
      <c r="N107" s="41">
        <v>175620.7948</v>
      </c>
      <c r="O107" s="41" t="s">
        <v>1273</v>
      </c>
      <c r="P107" s="41" t="s">
        <v>1261</v>
      </c>
      <c r="Q107" s="43" t="s">
        <v>1793</v>
      </c>
      <c r="R107" s="43" t="s">
        <v>1794</v>
      </c>
      <c r="S107" s="41" t="s">
        <v>1311</v>
      </c>
      <c r="T107" s="43" t="s">
        <v>1404</v>
      </c>
      <c r="U107" s="41" t="s">
        <v>1256</v>
      </c>
      <c r="V107" s="41" t="s">
        <v>1256</v>
      </c>
      <c r="W107" s="41" t="s">
        <v>1256</v>
      </c>
      <c r="X107" s="41" t="s">
        <v>1279</v>
      </c>
      <c r="Y107" s="41" t="s">
        <v>1263</v>
      </c>
      <c r="Z107" s="41" t="s">
        <v>4060</v>
      </c>
      <c r="AA107" s="41" t="s">
        <v>1256</v>
      </c>
      <c r="AB107" s="41" t="s">
        <v>1256</v>
      </c>
      <c r="AC107" s="41" t="s">
        <v>1256</v>
      </c>
      <c r="AD107" s="41" t="s">
        <v>1256</v>
      </c>
      <c r="AE107" s="41" t="s">
        <v>1256</v>
      </c>
      <c r="AF107" s="41" t="s">
        <v>1304</v>
      </c>
      <c r="AG107" s="45" t="s">
        <v>1256</v>
      </c>
      <c r="AH107" s="45" t="s">
        <v>3989</v>
      </c>
      <c r="AI107" s="45" t="s">
        <v>3989</v>
      </c>
      <c r="AJ107" s="45" t="s">
        <v>4245</v>
      </c>
      <c r="AK107" s="45" t="s">
        <v>4246</v>
      </c>
    </row>
    <row r="108" spans="2:37" ht="31.5" thickTop="1" thickBot="1" x14ac:dyDescent="0.3">
      <c r="B108" s="41" t="s">
        <v>4248</v>
      </c>
      <c r="C108" s="41" t="s">
        <v>1795</v>
      </c>
      <c r="D108" s="42" t="s">
        <v>1265</v>
      </c>
      <c r="E108" s="41" t="s">
        <v>1796</v>
      </c>
      <c r="F108" s="41" t="s">
        <v>1284</v>
      </c>
      <c r="G108" s="43" t="s">
        <v>1797</v>
      </c>
      <c r="H108" s="41" t="s">
        <v>1308</v>
      </c>
      <c r="I108" s="41" t="s">
        <v>1260</v>
      </c>
      <c r="J108" s="41" t="s">
        <v>1324</v>
      </c>
      <c r="K108" s="41" t="s">
        <v>1325</v>
      </c>
      <c r="L108" s="44">
        <v>38800</v>
      </c>
      <c r="M108" s="41" t="s">
        <v>1256</v>
      </c>
      <c r="N108" s="41">
        <v>7484.93</v>
      </c>
      <c r="O108" s="41" t="s">
        <v>1273</v>
      </c>
      <c r="P108" s="41" t="s">
        <v>1261</v>
      </c>
      <c r="Q108" s="43" t="s">
        <v>1612</v>
      </c>
      <c r="R108" s="43" t="s">
        <v>1613</v>
      </c>
      <c r="S108" s="41" t="s">
        <v>1328</v>
      </c>
      <c r="T108" s="43" t="s">
        <v>1798</v>
      </c>
      <c r="U108" s="41" t="s">
        <v>1384</v>
      </c>
      <c r="V108" s="44">
        <v>39837</v>
      </c>
      <c r="W108" s="44">
        <v>40201</v>
      </c>
      <c r="X108" s="41" t="s">
        <v>1279</v>
      </c>
      <c r="Y108" s="41" t="s">
        <v>1263</v>
      </c>
      <c r="Z108" s="41" t="s">
        <v>4075</v>
      </c>
      <c r="AA108" s="41" t="s">
        <v>1256</v>
      </c>
      <c r="AB108" s="41" t="s">
        <v>4076</v>
      </c>
      <c r="AC108" s="41" t="s">
        <v>4076</v>
      </c>
      <c r="AD108" s="41" t="s">
        <v>4077</v>
      </c>
      <c r="AE108" s="41" t="s">
        <v>4001</v>
      </c>
      <c r="AF108" s="41" t="s">
        <v>1265</v>
      </c>
      <c r="AG108" s="45" t="s">
        <v>4078</v>
      </c>
      <c r="AH108" s="45" t="s">
        <v>3989</v>
      </c>
      <c r="AI108" s="45" t="s">
        <v>3989</v>
      </c>
      <c r="AJ108" s="45" t="s">
        <v>4247</v>
      </c>
      <c r="AK108" s="45" t="s">
        <v>4248</v>
      </c>
    </row>
    <row r="109" spans="2:37" ht="46.5" thickTop="1" thickBot="1" x14ac:dyDescent="0.3">
      <c r="B109" s="41" t="s">
        <v>4250</v>
      </c>
      <c r="C109" s="41" t="s">
        <v>1799</v>
      </c>
      <c r="D109" s="42" t="s">
        <v>1304</v>
      </c>
      <c r="E109" s="41" t="s">
        <v>1257</v>
      </c>
      <c r="F109" s="41" t="s">
        <v>1306</v>
      </c>
      <c r="G109" s="43" t="s">
        <v>1400</v>
      </c>
      <c r="H109" s="41" t="s">
        <v>1308</v>
      </c>
      <c r="I109" s="41" t="s">
        <v>1270</v>
      </c>
      <c r="J109" s="41" t="s">
        <v>1271</v>
      </c>
      <c r="K109" s="41" t="s">
        <v>1272</v>
      </c>
      <c r="L109" s="44">
        <v>38659</v>
      </c>
      <c r="M109" s="44">
        <v>39731</v>
      </c>
      <c r="N109" s="41">
        <v>218448.8947</v>
      </c>
      <c r="O109" s="41" t="s">
        <v>1273</v>
      </c>
      <c r="P109" s="41" t="s">
        <v>1261</v>
      </c>
      <c r="Q109" s="43" t="s">
        <v>1800</v>
      </c>
      <c r="R109" s="43" t="s">
        <v>1801</v>
      </c>
      <c r="S109" s="41" t="s">
        <v>1328</v>
      </c>
      <c r="T109" s="43" t="s">
        <v>1404</v>
      </c>
      <c r="U109" s="41" t="s">
        <v>1256</v>
      </c>
      <c r="V109" s="41" t="s">
        <v>1256</v>
      </c>
      <c r="W109" s="41" t="s">
        <v>1256</v>
      </c>
      <c r="X109" s="41" t="s">
        <v>1279</v>
      </c>
      <c r="Y109" s="41" t="s">
        <v>1263</v>
      </c>
      <c r="Z109" s="41" t="s">
        <v>4060</v>
      </c>
      <c r="AA109" s="41" t="s">
        <v>1256</v>
      </c>
      <c r="AB109" s="41" t="s">
        <v>1256</v>
      </c>
      <c r="AC109" s="41" t="s">
        <v>1256</v>
      </c>
      <c r="AD109" s="41" t="s">
        <v>1256</v>
      </c>
      <c r="AE109" s="41" t="s">
        <v>1256</v>
      </c>
      <c r="AF109" s="41" t="s">
        <v>1304</v>
      </c>
      <c r="AG109" s="45" t="s">
        <v>1256</v>
      </c>
      <c r="AH109" s="45" t="s">
        <v>3989</v>
      </c>
      <c r="AI109" s="45" t="s">
        <v>3989</v>
      </c>
      <c r="AJ109" s="45" t="s">
        <v>4249</v>
      </c>
      <c r="AK109" s="45" t="s">
        <v>4250</v>
      </c>
    </row>
    <row r="110" spans="2:37" ht="106.5" thickTop="1" thickBot="1" x14ac:dyDescent="0.3">
      <c r="B110" s="41" t="s">
        <v>4252</v>
      </c>
      <c r="C110" s="41" t="s">
        <v>1802</v>
      </c>
      <c r="D110" s="42" t="s">
        <v>1265</v>
      </c>
      <c r="E110" s="41" t="s">
        <v>1803</v>
      </c>
      <c r="F110" s="41" t="s">
        <v>1284</v>
      </c>
      <c r="G110" s="43" t="s">
        <v>1258</v>
      </c>
      <c r="H110" s="41" t="s">
        <v>1308</v>
      </c>
      <c r="I110" s="41" t="s">
        <v>1260</v>
      </c>
      <c r="J110" s="41" t="s">
        <v>1324</v>
      </c>
      <c r="K110" s="41" t="s">
        <v>1325</v>
      </c>
      <c r="L110" s="44">
        <v>39247</v>
      </c>
      <c r="M110" s="41" t="s">
        <v>1256</v>
      </c>
      <c r="N110" s="41">
        <v>72544.639999999999</v>
      </c>
      <c r="O110" s="41" t="s">
        <v>1273</v>
      </c>
      <c r="P110" s="41" t="s">
        <v>1261</v>
      </c>
      <c r="Q110" s="43" t="s">
        <v>1804</v>
      </c>
      <c r="R110" s="43" t="s">
        <v>1805</v>
      </c>
      <c r="S110" s="41" t="s">
        <v>1328</v>
      </c>
      <c r="T110" s="43" t="s">
        <v>1378</v>
      </c>
      <c r="U110" s="41" t="s">
        <v>1256</v>
      </c>
      <c r="V110" s="41" t="s">
        <v>1256</v>
      </c>
      <c r="W110" s="41" t="s">
        <v>1256</v>
      </c>
      <c r="X110" s="41" t="s">
        <v>1279</v>
      </c>
      <c r="Y110" s="41" t="s">
        <v>1263</v>
      </c>
      <c r="Z110" s="41" t="s">
        <v>4044</v>
      </c>
      <c r="AA110" s="41" t="s">
        <v>1256</v>
      </c>
      <c r="AB110" s="41" t="s">
        <v>4045</v>
      </c>
      <c r="AC110" s="41" t="s">
        <v>4045</v>
      </c>
      <c r="AD110" s="41" t="s">
        <v>4046</v>
      </c>
      <c r="AE110" s="41" t="s">
        <v>4047</v>
      </c>
      <c r="AF110" s="41" t="s">
        <v>1265</v>
      </c>
      <c r="AG110" s="45" t="s">
        <v>4048</v>
      </c>
      <c r="AH110" s="45" t="s">
        <v>3989</v>
      </c>
      <c r="AI110" s="45" t="s">
        <v>3989</v>
      </c>
      <c r="AJ110" s="45" t="s">
        <v>4251</v>
      </c>
      <c r="AK110" s="45" t="s">
        <v>4252</v>
      </c>
    </row>
    <row r="111" spans="2:37" ht="106.5" thickTop="1" thickBot="1" x14ac:dyDescent="0.3">
      <c r="B111" s="41" t="s">
        <v>4255</v>
      </c>
      <c r="C111" s="41" t="s">
        <v>1806</v>
      </c>
      <c r="D111" s="42" t="s">
        <v>1265</v>
      </c>
      <c r="E111" s="41" t="s">
        <v>1807</v>
      </c>
      <c r="F111" s="41" t="s">
        <v>1284</v>
      </c>
      <c r="G111" s="43" t="s">
        <v>1258</v>
      </c>
      <c r="H111" s="41" t="s">
        <v>1308</v>
      </c>
      <c r="I111" s="41" t="s">
        <v>1260</v>
      </c>
      <c r="J111" s="41" t="s">
        <v>1324</v>
      </c>
      <c r="K111" s="41" t="s">
        <v>1325</v>
      </c>
      <c r="L111" s="44">
        <v>39192</v>
      </c>
      <c r="M111" s="41" t="s">
        <v>1256</v>
      </c>
      <c r="N111" s="41">
        <v>50971.412600000003</v>
      </c>
      <c r="O111" s="41" t="s">
        <v>1273</v>
      </c>
      <c r="P111" s="41" t="s">
        <v>1261</v>
      </c>
      <c r="Q111" s="43" t="s">
        <v>1804</v>
      </c>
      <c r="R111" s="43" t="s">
        <v>1805</v>
      </c>
      <c r="S111" s="41" t="s">
        <v>1328</v>
      </c>
      <c r="T111" s="43" t="s">
        <v>1378</v>
      </c>
      <c r="U111" s="41" t="s">
        <v>1690</v>
      </c>
      <c r="V111" s="44">
        <v>41932</v>
      </c>
      <c r="W111" s="44">
        <v>42662</v>
      </c>
      <c r="X111" s="41" t="s">
        <v>1279</v>
      </c>
      <c r="Y111" s="41" t="s">
        <v>1263</v>
      </c>
      <c r="Z111" s="41" t="s">
        <v>4044</v>
      </c>
      <c r="AA111" s="41" t="s">
        <v>4253</v>
      </c>
      <c r="AB111" s="41" t="s">
        <v>4045</v>
      </c>
      <c r="AC111" s="41" t="s">
        <v>4045</v>
      </c>
      <c r="AD111" s="41" t="s">
        <v>4046</v>
      </c>
      <c r="AE111" s="41" t="s">
        <v>4047</v>
      </c>
      <c r="AF111" s="41" t="s">
        <v>1265</v>
      </c>
      <c r="AG111" s="45" t="s">
        <v>4048</v>
      </c>
      <c r="AH111" s="45" t="s">
        <v>3989</v>
      </c>
      <c r="AI111" s="45" t="s">
        <v>3989</v>
      </c>
      <c r="AJ111" s="45" t="s">
        <v>4254</v>
      </c>
      <c r="AK111" s="45" t="s">
        <v>4255</v>
      </c>
    </row>
    <row r="112" spans="2:37" ht="31.5" thickTop="1" thickBot="1" x14ac:dyDescent="0.3">
      <c r="B112" s="41" t="s">
        <v>4257</v>
      </c>
      <c r="C112" s="41" t="s">
        <v>1808</v>
      </c>
      <c r="D112" s="42" t="s">
        <v>1314</v>
      </c>
      <c r="E112" s="41" t="s">
        <v>1257</v>
      </c>
      <c r="F112" s="41" t="s">
        <v>1284</v>
      </c>
      <c r="G112" s="43" t="s">
        <v>1281</v>
      </c>
      <c r="H112" s="41" t="s">
        <v>1488</v>
      </c>
      <c r="I112" s="41" t="s">
        <v>1260</v>
      </c>
      <c r="J112" s="41" t="s">
        <v>1317</v>
      </c>
      <c r="K112" s="41" t="s">
        <v>1288</v>
      </c>
      <c r="L112" s="44">
        <v>39366</v>
      </c>
      <c r="M112" s="41" t="s">
        <v>1256</v>
      </c>
      <c r="N112" s="41">
        <v>1189.3109999999999</v>
      </c>
      <c r="O112" s="41" t="s">
        <v>1809</v>
      </c>
      <c r="P112" s="41" t="s">
        <v>1261</v>
      </c>
      <c r="Q112" s="43" t="s">
        <v>1810</v>
      </c>
      <c r="R112" s="43" t="s">
        <v>1811</v>
      </c>
      <c r="S112" s="41" t="s">
        <v>1293</v>
      </c>
      <c r="T112" s="43" t="s">
        <v>1329</v>
      </c>
      <c r="U112" s="41" t="s">
        <v>1256</v>
      </c>
      <c r="V112" s="41" t="s">
        <v>1256</v>
      </c>
      <c r="W112" s="41" t="s">
        <v>1256</v>
      </c>
      <c r="X112" s="41" t="s">
        <v>1279</v>
      </c>
      <c r="Y112" s="41" t="s">
        <v>1263</v>
      </c>
      <c r="Z112" s="41" t="s">
        <v>1256</v>
      </c>
      <c r="AA112" s="41" t="s">
        <v>4161</v>
      </c>
      <c r="AB112" s="41" t="s">
        <v>4069</v>
      </c>
      <c r="AC112" s="41" t="s">
        <v>4069</v>
      </c>
      <c r="AD112" s="41" t="s">
        <v>4038</v>
      </c>
      <c r="AE112" s="41" t="s">
        <v>4047</v>
      </c>
      <c r="AF112" s="41" t="s">
        <v>4013</v>
      </c>
      <c r="AG112" s="45" t="s">
        <v>4070</v>
      </c>
      <c r="AH112" s="45" t="s">
        <v>3989</v>
      </c>
      <c r="AI112" s="45" t="s">
        <v>3989</v>
      </c>
      <c r="AJ112" s="45" t="s">
        <v>4256</v>
      </c>
      <c r="AK112" s="45" t="s">
        <v>4257</v>
      </c>
    </row>
    <row r="113" spans="2:37" ht="91.5" thickTop="1" thickBot="1" x14ac:dyDescent="0.3">
      <c r="B113" s="41" t="s">
        <v>4259</v>
      </c>
      <c r="C113" s="41" t="s">
        <v>1812</v>
      </c>
      <c r="D113" s="42" t="s">
        <v>1255</v>
      </c>
      <c r="E113" s="41" t="s">
        <v>1256</v>
      </c>
      <c r="F113" s="41" t="s">
        <v>1257</v>
      </c>
      <c r="G113" s="43" t="s">
        <v>1608</v>
      </c>
      <c r="H113" s="41" t="s">
        <v>1259</v>
      </c>
      <c r="I113" s="41" t="s">
        <v>1260</v>
      </c>
      <c r="J113" s="41" t="s">
        <v>1256</v>
      </c>
      <c r="K113" s="41" t="s">
        <v>1256</v>
      </c>
      <c r="L113" s="41" t="s">
        <v>1256</v>
      </c>
      <c r="M113" s="44">
        <v>46080</v>
      </c>
      <c r="N113" s="41">
        <v>0</v>
      </c>
      <c r="O113" s="41" t="s">
        <v>1256</v>
      </c>
      <c r="P113" s="41" t="s">
        <v>1339</v>
      </c>
      <c r="Q113" s="43" t="s">
        <v>1256</v>
      </c>
      <c r="R113" s="43" t="s">
        <v>1256</v>
      </c>
      <c r="S113" s="41" t="s">
        <v>1256</v>
      </c>
      <c r="T113" s="43" t="s">
        <v>1256</v>
      </c>
      <c r="U113" s="41" t="s">
        <v>1256</v>
      </c>
      <c r="V113" s="41" t="s">
        <v>1256</v>
      </c>
      <c r="W113" s="41" t="s">
        <v>1256</v>
      </c>
      <c r="X113" s="41" t="s">
        <v>1256</v>
      </c>
      <c r="Y113" s="41" t="s">
        <v>1263</v>
      </c>
      <c r="Z113" s="41" t="s">
        <v>1256</v>
      </c>
      <c r="AA113" s="41" t="s">
        <v>1256</v>
      </c>
      <c r="AB113" s="41" t="s">
        <v>1256</v>
      </c>
      <c r="AC113" s="41" t="s">
        <v>1256</v>
      </c>
      <c r="AD113" s="41" t="s">
        <v>1256</v>
      </c>
      <c r="AE113" s="41" t="s">
        <v>1256</v>
      </c>
      <c r="AF113" s="41" t="s">
        <v>3988</v>
      </c>
      <c r="AG113" s="45" t="s">
        <v>1256</v>
      </c>
      <c r="AH113" s="45" t="s">
        <v>3989</v>
      </c>
      <c r="AI113" s="45" t="s">
        <v>3989</v>
      </c>
      <c r="AJ113" s="45" t="s">
        <v>4258</v>
      </c>
      <c r="AK113" s="45" t="s">
        <v>4259</v>
      </c>
    </row>
    <row r="114" spans="2:37" ht="31.5" thickTop="1" thickBot="1" x14ac:dyDescent="0.3">
      <c r="B114" s="41" t="s">
        <v>4261</v>
      </c>
      <c r="C114" s="41" t="s">
        <v>1813</v>
      </c>
      <c r="D114" s="42" t="s">
        <v>1255</v>
      </c>
      <c r="E114" s="41" t="s">
        <v>1256</v>
      </c>
      <c r="F114" s="41" t="s">
        <v>1257</v>
      </c>
      <c r="G114" s="43" t="s">
        <v>1814</v>
      </c>
      <c r="H114" s="41" t="s">
        <v>1308</v>
      </c>
      <c r="I114" s="41" t="s">
        <v>1260</v>
      </c>
      <c r="J114" s="41" t="s">
        <v>1256</v>
      </c>
      <c r="K114" s="41" t="s">
        <v>1256</v>
      </c>
      <c r="L114" s="41" t="s">
        <v>1256</v>
      </c>
      <c r="M114" s="44">
        <v>46796</v>
      </c>
      <c r="N114" s="41">
        <v>0</v>
      </c>
      <c r="O114" s="41" t="s">
        <v>1256</v>
      </c>
      <c r="P114" s="41" t="s">
        <v>1339</v>
      </c>
      <c r="Q114" s="43" t="s">
        <v>1256</v>
      </c>
      <c r="R114" s="43" t="s">
        <v>1256</v>
      </c>
      <c r="S114" s="41" t="s">
        <v>1256</v>
      </c>
      <c r="T114" s="43" t="s">
        <v>1256</v>
      </c>
      <c r="U114" s="41" t="s">
        <v>1256</v>
      </c>
      <c r="V114" s="41" t="s">
        <v>1256</v>
      </c>
      <c r="W114" s="41" t="s">
        <v>1256</v>
      </c>
      <c r="X114" s="41" t="s">
        <v>1256</v>
      </c>
      <c r="Y114" s="41" t="s">
        <v>1263</v>
      </c>
      <c r="Z114" s="41" t="s">
        <v>1256</v>
      </c>
      <c r="AA114" s="41" t="s">
        <v>1256</v>
      </c>
      <c r="AB114" s="41" t="s">
        <v>1256</v>
      </c>
      <c r="AC114" s="41" t="s">
        <v>1256</v>
      </c>
      <c r="AD114" s="41" t="s">
        <v>1256</v>
      </c>
      <c r="AE114" s="41" t="s">
        <v>1256</v>
      </c>
      <c r="AF114" s="41" t="s">
        <v>3988</v>
      </c>
      <c r="AG114" s="45" t="s">
        <v>1256</v>
      </c>
      <c r="AH114" s="45" t="s">
        <v>3989</v>
      </c>
      <c r="AI114" s="45" t="s">
        <v>3989</v>
      </c>
      <c r="AJ114" s="45" t="s">
        <v>4260</v>
      </c>
      <c r="AK114" s="45" t="s">
        <v>4261</v>
      </c>
    </row>
    <row r="115" spans="2:37" ht="109.5" thickTop="1" thickBot="1" x14ac:dyDescent="0.3">
      <c r="B115" s="41" t="s">
        <v>4263</v>
      </c>
      <c r="C115" s="41" t="s">
        <v>1815</v>
      </c>
      <c r="D115" s="42" t="s">
        <v>1265</v>
      </c>
      <c r="E115" s="41" t="s">
        <v>1257</v>
      </c>
      <c r="F115" s="41" t="s">
        <v>1284</v>
      </c>
      <c r="G115" s="43" t="s">
        <v>1528</v>
      </c>
      <c r="H115" s="41" t="s">
        <v>1529</v>
      </c>
      <c r="I115" s="41" t="s">
        <v>1270</v>
      </c>
      <c r="J115" s="41" t="s">
        <v>1271</v>
      </c>
      <c r="K115" s="41" t="s">
        <v>1272</v>
      </c>
      <c r="L115" s="44">
        <v>40120</v>
      </c>
      <c r="M115" s="44">
        <v>42425</v>
      </c>
      <c r="N115" s="41">
        <v>119189.27</v>
      </c>
      <c r="O115" s="41" t="s">
        <v>1273</v>
      </c>
      <c r="P115" s="41" t="s">
        <v>1261</v>
      </c>
      <c r="Q115" s="43" t="s">
        <v>1816</v>
      </c>
      <c r="R115" s="43" t="s">
        <v>1817</v>
      </c>
      <c r="S115" s="41" t="s">
        <v>1544</v>
      </c>
      <c r="T115" s="43" t="s">
        <v>1533</v>
      </c>
      <c r="U115" s="41" t="s">
        <v>1256</v>
      </c>
      <c r="V115" s="41" t="s">
        <v>1256</v>
      </c>
      <c r="W115" s="41" t="s">
        <v>1256</v>
      </c>
      <c r="X115" s="41" t="s">
        <v>1279</v>
      </c>
      <c r="Y115" s="41" t="s">
        <v>1263</v>
      </c>
      <c r="Z115" s="41" t="s">
        <v>4008</v>
      </c>
      <c r="AA115" s="41" t="s">
        <v>1256</v>
      </c>
      <c r="AB115" s="41" t="s">
        <v>1256</v>
      </c>
      <c r="AC115" s="41" t="s">
        <v>1256</v>
      </c>
      <c r="AD115" s="41" t="s">
        <v>1256</v>
      </c>
      <c r="AE115" s="41" t="s">
        <v>1256</v>
      </c>
      <c r="AF115" s="41" t="s">
        <v>1265</v>
      </c>
      <c r="AG115" s="45" t="s">
        <v>1256</v>
      </c>
      <c r="AH115" s="45" t="s">
        <v>3989</v>
      </c>
      <c r="AI115" s="45" t="s">
        <v>3989</v>
      </c>
      <c r="AJ115" s="45" t="s">
        <v>4262</v>
      </c>
      <c r="AK115" s="45" t="s">
        <v>4263</v>
      </c>
    </row>
    <row r="116" spans="2:37" ht="39.75" thickTop="1" thickBot="1" x14ac:dyDescent="0.3">
      <c r="B116" s="41" t="s">
        <v>4265</v>
      </c>
      <c r="C116" s="41" t="s">
        <v>1818</v>
      </c>
      <c r="D116" s="42" t="s">
        <v>1323</v>
      </c>
      <c r="E116" s="41" t="s">
        <v>1257</v>
      </c>
      <c r="F116" s="41" t="s">
        <v>1332</v>
      </c>
      <c r="G116" s="43" t="s">
        <v>1281</v>
      </c>
      <c r="H116" s="41" t="s">
        <v>1269</v>
      </c>
      <c r="I116" s="41" t="s">
        <v>1260</v>
      </c>
      <c r="J116" s="41" t="s">
        <v>1324</v>
      </c>
      <c r="K116" s="41" t="s">
        <v>1325</v>
      </c>
      <c r="L116" s="44">
        <v>39044</v>
      </c>
      <c r="M116" s="41" t="s">
        <v>1256</v>
      </c>
      <c r="N116" s="41">
        <v>37582.17</v>
      </c>
      <c r="O116" s="41" t="s">
        <v>1273</v>
      </c>
      <c r="P116" s="41" t="s">
        <v>1261</v>
      </c>
      <c r="Q116" s="43" t="s">
        <v>1819</v>
      </c>
      <c r="R116" s="43" t="s">
        <v>1820</v>
      </c>
      <c r="S116" s="41" t="s">
        <v>1301</v>
      </c>
      <c r="T116" s="43" t="s">
        <v>1329</v>
      </c>
      <c r="U116" s="41" t="s">
        <v>1330</v>
      </c>
      <c r="V116" s="44">
        <v>39225</v>
      </c>
      <c r="W116" s="44">
        <v>39590</v>
      </c>
      <c r="X116" s="41" t="s">
        <v>1279</v>
      </c>
      <c r="Y116" s="41" t="s">
        <v>1263</v>
      </c>
      <c r="Z116" s="41" t="s">
        <v>4016</v>
      </c>
      <c r="AA116" s="41" t="s">
        <v>1256</v>
      </c>
      <c r="AB116" s="41" t="s">
        <v>4017</v>
      </c>
      <c r="AC116" s="41" t="s">
        <v>4017</v>
      </c>
      <c r="AD116" s="41" t="s">
        <v>4018</v>
      </c>
      <c r="AE116" s="41" t="s">
        <v>4047</v>
      </c>
      <c r="AF116" s="41" t="s">
        <v>4019</v>
      </c>
      <c r="AG116" s="45" t="s">
        <v>4020</v>
      </c>
      <c r="AH116" s="45" t="s">
        <v>3989</v>
      </c>
      <c r="AI116" s="45" t="s">
        <v>3989</v>
      </c>
      <c r="AJ116" s="45" t="s">
        <v>4264</v>
      </c>
      <c r="AK116" s="45" t="s">
        <v>4265</v>
      </c>
    </row>
    <row r="117" spans="2:37" ht="37.5" thickTop="1" thickBot="1" x14ac:dyDescent="0.3">
      <c r="B117" s="41" t="s">
        <v>4267</v>
      </c>
      <c r="C117" s="41" t="s">
        <v>1821</v>
      </c>
      <c r="D117" s="42" t="s">
        <v>1314</v>
      </c>
      <c r="E117" s="41" t="s">
        <v>1257</v>
      </c>
      <c r="F117" s="41" t="s">
        <v>1284</v>
      </c>
      <c r="G117" s="43" t="s">
        <v>1281</v>
      </c>
      <c r="H117" s="41" t="s">
        <v>1488</v>
      </c>
      <c r="I117" s="41" t="s">
        <v>1260</v>
      </c>
      <c r="J117" s="41" t="s">
        <v>1317</v>
      </c>
      <c r="K117" s="41" t="s">
        <v>1288</v>
      </c>
      <c r="L117" s="44">
        <v>39499</v>
      </c>
      <c r="M117" s="41" t="s">
        <v>1256</v>
      </c>
      <c r="N117" s="41">
        <v>36771.969899999996</v>
      </c>
      <c r="O117" s="41" t="s">
        <v>1822</v>
      </c>
      <c r="P117" s="41" t="s">
        <v>1261</v>
      </c>
      <c r="Q117" s="43" t="s">
        <v>1823</v>
      </c>
      <c r="R117" s="43" t="s">
        <v>1824</v>
      </c>
      <c r="S117" s="41" t="s">
        <v>1825</v>
      </c>
      <c r="T117" s="43" t="s">
        <v>1329</v>
      </c>
      <c r="U117" s="41" t="s">
        <v>1256</v>
      </c>
      <c r="V117" s="41" t="s">
        <v>1256</v>
      </c>
      <c r="W117" s="41" t="s">
        <v>1256</v>
      </c>
      <c r="X117" s="41" t="s">
        <v>1279</v>
      </c>
      <c r="Y117" s="41" t="s">
        <v>1263</v>
      </c>
      <c r="Z117" s="41" t="s">
        <v>1256</v>
      </c>
      <c r="AA117" s="41" t="s">
        <v>3998</v>
      </c>
      <c r="AB117" s="41" t="s">
        <v>4069</v>
      </c>
      <c r="AC117" s="41" t="s">
        <v>4069</v>
      </c>
      <c r="AD117" s="41" t="s">
        <v>4018</v>
      </c>
      <c r="AE117" s="41" t="s">
        <v>4001</v>
      </c>
      <c r="AF117" s="41" t="s">
        <v>4013</v>
      </c>
      <c r="AG117" s="45" t="s">
        <v>4070</v>
      </c>
      <c r="AH117" s="45" t="s">
        <v>3989</v>
      </c>
      <c r="AI117" s="45" t="s">
        <v>3989</v>
      </c>
      <c r="AJ117" s="45" t="s">
        <v>4266</v>
      </c>
      <c r="AK117" s="45" t="s">
        <v>4267</v>
      </c>
    </row>
    <row r="118" spans="2:37" ht="31.5" thickTop="1" thickBot="1" x14ac:dyDescent="0.3">
      <c r="B118" s="41" t="s">
        <v>4269</v>
      </c>
      <c r="C118" s="41" t="s">
        <v>1826</v>
      </c>
      <c r="D118" s="42" t="s">
        <v>1314</v>
      </c>
      <c r="E118" s="41" t="s">
        <v>1257</v>
      </c>
      <c r="F118" s="41" t="s">
        <v>1284</v>
      </c>
      <c r="G118" s="43" t="s">
        <v>1281</v>
      </c>
      <c r="H118" s="41" t="s">
        <v>1488</v>
      </c>
      <c r="I118" s="41" t="s">
        <v>1260</v>
      </c>
      <c r="J118" s="41" t="s">
        <v>1324</v>
      </c>
      <c r="K118" s="41" t="s">
        <v>1288</v>
      </c>
      <c r="L118" s="44">
        <v>39366</v>
      </c>
      <c r="M118" s="41" t="s">
        <v>1256</v>
      </c>
      <c r="N118" s="41">
        <v>836.43629999999996</v>
      </c>
      <c r="O118" s="41" t="s">
        <v>1827</v>
      </c>
      <c r="P118" s="41" t="s">
        <v>1261</v>
      </c>
      <c r="Q118" s="43" t="s">
        <v>1828</v>
      </c>
      <c r="R118" s="43" t="s">
        <v>1829</v>
      </c>
      <c r="S118" s="41" t="s">
        <v>1566</v>
      </c>
      <c r="T118" s="43" t="s">
        <v>1329</v>
      </c>
      <c r="U118" s="41" t="s">
        <v>1256</v>
      </c>
      <c r="V118" s="41" t="s">
        <v>1256</v>
      </c>
      <c r="W118" s="41" t="s">
        <v>1256</v>
      </c>
      <c r="X118" s="41" t="s">
        <v>1256</v>
      </c>
      <c r="Y118" s="41" t="s">
        <v>1263</v>
      </c>
      <c r="Z118" s="41" t="s">
        <v>1256</v>
      </c>
      <c r="AA118" s="41" t="s">
        <v>4097</v>
      </c>
      <c r="AB118" s="41" t="s">
        <v>4069</v>
      </c>
      <c r="AC118" s="41" t="s">
        <v>4069</v>
      </c>
      <c r="AD118" s="41" t="s">
        <v>4038</v>
      </c>
      <c r="AE118" s="41" t="s">
        <v>4001</v>
      </c>
      <c r="AF118" s="41" t="s">
        <v>4013</v>
      </c>
      <c r="AG118" s="45" t="s">
        <v>4070</v>
      </c>
      <c r="AH118" s="45" t="s">
        <v>3989</v>
      </c>
      <c r="AI118" s="45" t="s">
        <v>3989</v>
      </c>
      <c r="AJ118" s="45" t="s">
        <v>4268</v>
      </c>
      <c r="AK118" s="45" t="s">
        <v>4269</v>
      </c>
    </row>
    <row r="119" spans="2:37" ht="37.5" thickTop="1" thickBot="1" x14ac:dyDescent="0.3">
      <c r="B119" s="41" t="s">
        <v>4271</v>
      </c>
      <c r="C119" s="41" t="s">
        <v>1830</v>
      </c>
      <c r="D119" s="42" t="s">
        <v>1265</v>
      </c>
      <c r="E119" s="41" t="s">
        <v>1831</v>
      </c>
      <c r="F119" s="41" t="s">
        <v>1267</v>
      </c>
      <c r="G119" s="43" t="s">
        <v>1473</v>
      </c>
      <c r="H119" s="41" t="s">
        <v>1308</v>
      </c>
      <c r="I119" s="41" t="s">
        <v>1260</v>
      </c>
      <c r="J119" s="41" t="s">
        <v>1324</v>
      </c>
      <c r="K119" s="41" t="s">
        <v>1388</v>
      </c>
      <c r="L119" s="44">
        <v>39595</v>
      </c>
      <c r="M119" s="41" t="s">
        <v>1256</v>
      </c>
      <c r="N119" s="41">
        <v>229795.39</v>
      </c>
      <c r="O119" s="41" t="s">
        <v>1273</v>
      </c>
      <c r="P119" s="41" t="s">
        <v>1261</v>
      </c>
      <c r="Q119" s="43" t="s">
        <v>1832</v>
      </c>
      <c r="R119" s="43" t="s">
        <v>1833</v>
      </c>
      <c r="S119" s="41" t="s">
        <v>1834</v>
      </c>
      <c r="T119" s="43" t="s">
        <v>1835</v>
      </c>
      <c r="U119" s="41" t="s">
        <v>1256</v>
      </c>
      <c r="V119" s="41" t="s">
        <v>1256</v>
      </c>
      <c r="W119" s="41" t="s">
        <v>1256</v>
      </c>
      <c r="X119" s="41" t="s">
        <v>1279</v>
      </c>
      <c r="Y119" s="41" t="s">
        <v>1263</v>
      </c>
      <c r="Z119" s="41" t="s">
        <v>4081</v>
      </c>
      <c r="AA119" s="41" t="s">
        <v>4166</v>
      </c>
      <c r="AB119" s="41" t="s">
        <v>4045</v>
      </c>
      <c r="AC119" s="41" t="s">
        <v>4045</v>
      </c>
      <c r="AD119" s="41" t="s">
        <v>4000</v>
      </c>
      <c r="AE119" s="41" t="s">
        <v>4001</v>
      </c>
      <c r="AF119" s="41" t="s">
        <v>1265</v>
      </c>
      <c r="AG119" s="45" t="s">
        <v>4048</v>
      </c>
      <c r="AH119" s="45" t="s">
        <v>3989</v>
      </c>
      <c r="AI119" s="45" t="s">
        <v>3989</v>
      </c>
      <c r="AJ119" s="45" t="s">
        <v>4270</v>
      </c>
      <c r="AK119" s="45" t="s">
        <v>4271</v>
      </c>
    </row>
    <row r="120" spans="2:37" ht="31.5" thickTop="1" thickBot="1" x14ac:dyDescent="0.3">
      <c r="B120" s="41" t="s">
        <v>4273</v>
      </c>
      <c r="C120" s="41" t="s">
        <v>1836</v>
      </c>
      <c r="D120" s="42" t="s">
        <v>1600</v>
      </c>
      <c r="E120" s="41" t="s">
        <v>1257</v>
      </c>
      <c r="F120" s="41" t="s">
        <v>1284</v>
      </c>
      <c r="G120" s="43" t="s">
        <v>1419</v>
      </c>
      <c r="H120" s="41" t="s">
        <v>1269</v>
      </c>
      <c r="I120" s="41" t="s">
        <v>1260</v>
      </c>
      <c r="J120" s="41" t="s">
        <v>1712</v>
      </c>
      <c r="K120" s="41" t="s">
        <v>1388</v>
      </c>
      <c r="L120" s="44">
        <v>38442</v>
      </c>
      <c r="M120" s="41" t="s">
        <v>1256</v>
      </c>
      <c r="N120" s="41">
        <v>250.27</v>
      </c>
      <c r="O120" s="41" t="s">
        <v>1837</v>
      </c>
      <c r="P120" s="41" t="s">
        <v>1261</v>
      </c>
      <c r="Q120" s="43" t="s">
        <v>1838</v>
      </c>
      <c r="R120" s="43" t="s">
        <v>1839</v>
      </c>
      <c r="S120" s="41" t="s">
        <v>1301</v>
      </c>
      <c r="T120" s="43" t="s">
        <v>1423</v>
      </c>
      <c r="U120" s="41" t="s">
        <v>1778</v>
      </c>
      <c r="V120" s="44">
        <v>41484</v>
      </c>
      <c r="W120" s="44">
        <v>41848</v>
      </c>
      <c r="X120" s="41" t="s">
        <v>1279</v>
      </c>
      <c r="Y120" s="41" t="s">
        <v>1263</v>
      </c>
      <c r="Z120" s="41" t="s">
        <v>4044</v>
      </c>
      <c r="AA120" s="41" t="s">
        <v>4097</v>
      </c>
      <c r="AB120" s="41" t="s">
        <v>4069</v>
      </c>
      <c r="AC120" s="41" t="s">
        <v>4069</v>
      </c>
      <c r="AD120" s="41" t="s">
        <v>4018</v>
      </c>
      <c r="AE120" s="41" t="s">
        <v>4023</v>
      </c>
      <c r="AF120" s="41" t="s">
        <v>1600</v>
      </c>
      <c r="AG120" s="45" t="s">
        <v>4070</v>
      </c>
      <c r="AH120" s="45" t="s">
        <v>3989</v>
      </c>
      <c r="AI120" s="45" t="s">
        <v>3989</v>
      </c>
      <c r="AJ120" s="45" t="s">
        <v>4272</v>
      </c>
      <c r="AK120" s="45" t="s">
        <v>4273</v>
      </c>
    </row>
    <row r="121" spans="2:37" ht="31.5" thickTop="1" thickBot="1" x14ac:dyDescent="0.3">
      <c r="B121" s="41" t="s">
        <v>4275</v>
      </c>
      <c r="C121" s="41" t="s">
        <v>1840</v>
      </c>
      <c r="D121" s="42" t="s">
        <v>1265</v>
      </c>
      <c r="E121" s="41" t="s">
        <v>1841</v>
      </c>
      <c r="F121" s="41" t="s">
        <v>1284</v>
      </c>
      <c r="G121" s="43" t="s">
        <v>1473</v>
      </c>
      <c r="H121" s="41" t="s">
        <v>1308</v>
      </c>
      <c r="I121" s="41" t="s">
        <v>1270</v>
      </c>
      <c r="J121" s="41" t="s">
        <v>1271</v>
      </c>
      <c r="K121" s="41" t="s">
        <v>1272</v>
      </c>
      <c r="L121" s="44">
        <v>39153</v>
      </c>
      <c r="M121" s="44">
        <v>43060</v>
      </c>
      <c r="N121" s="41">
        <v>44729.3</v>
      </c>
      <c r="O121" s="41" t="s">
        <v>1273</v>
      </c>
      <c r="P121" s="41" t="s">
        <v>1261</v>
      </c>
      <c r="Q121" s="43" t="s">
        <v>1612</v>
      </c>
      <c r="R121" s="43" t="s">
        <v>1613</v>
      </c>
      <c r="S121" s="41" t="s">
        <v>1328</v>
      </c>
      <c r="T121" s="43" t="s">
        <v>1476</v>
      </c>
      <c r="U121" s="41" t="s">
        <v>1256</v>
      </c>
      <c r="V121" s="41" t="s">
        <v>1256</v>
      </c>
      <c r="W121" s="41" t="s">
        <v>1256</v>
      </c>
      <c r="X121" s="41" t="s">
        <v>1279</v>
      </c>
      <c r="Y121" s="41" t="s">
        <v>1263</v>
      </c>
      <c r="Z121" s="41" t="s">
        <v>4081</v>
      </c>
      <c r="AA121" s="41" t="s">
        <v>1256</v>
      </c>
      <c r="AB121" s="41" t="s">
        <v>1256</v>
      </c>
      <c r="AC121" s="41" t="s">
        <v>1256</v>
      </c>
      <c r="AD121" s="41" t="s">
        <v>1256</v>
      </c>
      <c r="AE121" s="41" t="s">
        <v>1256</v>
      </c>
      <c r="AF121" s="41" t="s">
        <v>1265</v>
      </c>
      <c r="AG121" s="45" t="s">
        <v>1256</v>
      </c>
      <c r="AH121" s="45" t="s">
        <v>3989</v>
      </c>
      <c r="AI121" s="45" t="s">
        <v>3989</v>
      </c>
      <c r="AJ121" s="45" t="s">
        <v>4274</v>
      </c>
      <c r="AK121" s="45" t="s">
        <v>4275</v>
      </c>
    </row>
    <row r="122" spans="2:37" ht="46.5" thickTop="1" thickBot="1" x14ac:dyDescent="0.3">
      <c r="B122" s="41" t="s">
        <v>4277</v>
      </c>
      <c r="C122" s="41" t="s">
        <v>1842</v>
      </c>
      <c r="D122" s="42" t="s">
        <v>1304</v>
      </c>
      <c r="E122" s="41" t="s">
        <v>1843</v>
      </c>
      <c r="F122" s="41" t="s">
        <v>1844</v>
      </c>
      <c r="G122" s="43" t="s">
        <v>1845</v>
      </c>
      <c r="H122" s="41" t="s">
        <v>1846</v>
      </c>
      <c r="I122" s="41" t="s">
        <v>1260</v>
      </c>
      <c r="J122" s="41" t="s">
        <v>1324</v>
      </c>
      <c r="K122" s="41" t="s">
        <v>1325</v>
      </c>
      <c r="L122" s="44">
        <v>41879</v>
      </c>
      <c r="M122" s="41" t="s">
        <v>1256</v>
      </c>
      <c r="N122" s="41">
        <v>1430120.24</v>
      </c>
      <c r="O122" s="41" t="s">
        <v>1847</v>
      </c>
      <c r="P122" s="41" t="s">
        <v>1290</v>
      </c>
      <c r="Q122" s="43" t="s">
        <v>1848</v>
      </c>
      <c r="R122" s="43" t="s">
        <v>1588</v>
      </c>
      <c r="S122" s="41" t="s">
        <v>1849</v>
      </c>
      <c r="T122" s="43" t="s">
        <v>1850</v>
      </c>
      <c r="U122" s="41" t="s">
        <v>1256</v>
      </c>
      <c r="V122" s="41" t="s">
        <v>1256</v>
      </c>
      <c r="W122" s="41" t="s">
        <v>1256</v>
      </c>
      <c r="X122" s="41" t="s">
        <v>1279</v>
      </c>
      <c r="Y122" s="41" t="s">
        <v>1582</v>
      </c>
      <c r="Z122" s="41" t="s">
        <v>3997</v>
      </c>
      <c r="AA122" s="41" t="s">
        <v>1256</v>
      </c>
      <c r="AB122" s="41" t="s">
        <v>4053</v>
      </c>
      <c r="AC122" s="41" t="s">
        <v>4053</v>
      </c>
      <c r="AD122" s="41" t="s">
        <v>4077</v>
      </c>
      <c r="AE122" s="41" t="s">
        <v>4001</v>
      </c>
      <c r="AF122" s="41" t="s">
        <v>1304</v>
      </c>
      <c r="AG122" s="45" t="s">
        <v>4055</v>
      </c>
      <c r="AH122" s="45" t="s">
        <v>3989</v>
      </c>
      <c r="AI122" s="45" t="s">
        <v>3989</v>
      </c>
      <c r="AJ122" s="45" t="s">
        <v>4276</v>
      </c>
      <c r="AK122" s="45" t="s">
        <v>4277</v>
      </c>
    </row>
    <row r="123" spans="2:37" ht="46.5" thickTop="1" thickBot="1" x14ac:dyDescent="0.3">
      <c r="B123" s="41" t="s">
        <v>4279</v>
      </c>
      <c r="C123" s="41" t="s">
        <v>1851</v>
      </c>
      <c r="D123" s="42" t="s">
        <v>1304</v>
      </c>
      <c r="E123" s="41" t="s">
        <v>1852</v>
      </c>
      <c r="F123" s="41" t="s">
        <v>1411</v>
      </c>
      <c r="G123" s="43" t="s">
        <v>1845</v>
      </c>
      <c r="H123" s="41" t="s">
        <v>1846</v>
      </c>
      <c r="I123" s="41" t="s">
        <v>1260</v>
      </c>
      <c r="J123" s="41" t="s">
        <v>1324</v>
      </c>
      <c r="K123" s="41" t="s">
        <v>1325</v>
      </c>
      <c r="L123" s="44">
        <v>41250</v>
      </c>
      <c r="M123" s="44">
        <v>43677</v>
      </c>
      <c r="N123" s="41">
        <v>1206618.875</v>
      </c>
      <c r="O123" s="41" t="s">
        <v>1853</v>
      </c>
      <c r="P123" s="41" t="s">
        <v>1261</v>
      </c>
      <c r="Q123" s="43" t="s">
        <v>1848</v>
      </c>
      <c r="R123" s="43" t="s">
        <v>1588</v>
      </c>
      <c r="S123" s="41" t="s">
        <v>1849</v>
      </c>
      <c r="T123" s="43" t="s">
        <v>1850</v>
      </c>
      <c r="U123" s="41" t="s">
        <v>1256</v>
      </c>
      <c r="V123" s="41" t="s">
        <v>1256</v>
      </c>
      <c r="W123" s="41" t="s">
        <v>1256</v>
      </c>
      <c r="X123" s="41" t="s">
        <v>1279</v>
      </c>
      <c r="Y123" s="41" t="s">
        <v>1582</v>
      </c>
      <c r="Z123" s="41" t="s">
        <v>3997</v>
      </c>
      <c r="AA123" s="41" t="s">
        <v>1256</v>
      </c>
      <c r="AB123" s="41" t="s">
        <v>4053</v>
      </c>
      <c r="AC123" s="41" t="s">
        <v>4053</v>
      </c>
      <c r="AD123" s="41" t="s">
        <v>4077</v>
      </c>
      <c r="AE123" s="41" t="s">
        <v>4001</v>
      </c>
      <c r="AF123" s="41" t="s">
        <v>1304</v>
      </c>
      <c r="AG123" s="45" t="s">
        <v>4055</v>
      </c>
      <c r="AH123" s="45" t="s">
        <v>3989</v>
      </c>
      <c r="AI123" s="45" t="s">
        <v>3989</v>
      </c>
      <c r="AJ123" s="45" t="s">
        <v>4278</v>
      </c>
      <c r="AK123" s="45" t="s">
        <v>4279</v>
      </c>
    </row>
    <row r="124" spans="2:37" ht="37.5" thickTop="1" thickBot="1" x14ac:dyDescent="0.3">
      <c r="B124" s="41" t="s">
        <v>4281</v>
      </c>
      <c r="C124" s="41" t="s">
        <v>1854</v>
      </c>
      <c r="D124" s="42" t="s">
        <v>1265</v>
      </c>
      <c r="E124" s="41" t="s">
        <v>1855</v>
      </c>
      <c r="F124" s="41" t="s">
        <v>1856</v>
      </c>
      <c r="G124" s="43" t="s">
        <v>1857</v>
      </c>
      <c r="H124" s="41" t="s">
        <v>1846</v>
      </c>
      <c r="I124" s="41" t="s">
        <v>1260</v>
      </c>
      <c r="J124" s="41" t="s">
        <v>1317</v>
      </c>
      <c r="K124" s="41" t="s">
        <v>1325</v>
      </c>
      <c r="L124" s="44">
        <v>43532</v>
      </c>
      <c r="M124" s="41" t="s">
        <v>1256</v>
      </c>
      <c r="N124" s="41">
        <v>399749.8174</v>
      </c>
      <c r="O124" s="41" t="s">
        <v>1858</v>
      </c>
      <c r="P124" s="41" t="s">
        <v>1290</v>
      </c>
      <c r="Q124" s="43" t="s">
        <v>1848</v>
      </c>
      <c r="R124" s="43" t="s">
        <v>1588</v>
      </c>
      <c r="S124" s="41" t="s">
        <v>1849</v>
      </c>
      <c r="T124" s="43" t="s">
        <v>1859</v>
      </c>
      <c r="U124" s="41" t="s">
        <v>1860</v>
      </c>
      <c r="V124" s="44">
        <v>43532</v>
      </c>
      <c r="W124" s="44">
        <v>44262</v>
      </c>
      <c r="X124" s="41" t="s">
        <v>1279</v>
      </c>
      <c r="Y124" s="41" t="s">
        <v>1582</v>
      </c>
      <c r="Z124" s="41" t="s">
        <v>3997</v>
      </c>
      <c r="AA124" s="41" t="s">
        <v>1256</v>
      </c>
      <c r="AB124" s="41" t="s">
        <v>4082</v>
      </c>
      <c r="AC124" s="41" t="s">
        <v>4082</v>
      </c>
      <c r="AD124" s="41" t="s">
        <v>4038</v>
      </c>
      <c r="AE124" s="41" t="s">
        <v>4054</v>
      </c>
      <c r="AF124" s="41" t="s">
        <v>1265</v>
      </c>
      <c r="AG124" s="45" t="s">
        <v>4083</v>
      </c>
      <c r="AH124" s="45" t="s">
        <v>3989</v>
      </c>
      <c r="AI124" s="45" t="s">
        <v>3989</v>
      </c>
      <c r="AJ124" s="45" t="s">
        <v>4280</v>
      </c>
      <c r="AK124" s="45" t="s">
        <v>4281</v>
      </c>
    </row>
    <row r="125" spans="2:37" ht="61.5" thickTop="1" thickBot="1" x14ac:dyDescent="0.3">
      <c r="B125" s="41" t="s">
        <v>4283</v>
      </c>
      <c r="C125" s="41" t="s">
        <v>1854</v>
      </c>
      <c r="D125" s="42" t="s">
        <v>1304</v>
      </c>
      <c r="E125" s="41" t="s">
        <v>1861</v>
      </c>
      <c r="F125" s="41" t="s">
        <v>1411</v>
      </c>
      <c r="G125" s="43" t="s">
        <v>1862</v>
      </c>
      <c r="H125" s="41" t="s">
        <v>1846</v>
      </c>
      <c r="I125" s="41" t="s">
        <v>1260</v>
      </c>
      <c r="J125" s="41" t="s">
        <v>1324</v>
      </c>
      <c r="K125" s="41" t="s">
        <v>1325</v>
      </c>
      <c r="L125" s="44">
        <v>41254</v>
      </c>
      <c r="M125" s="41" t="s">
        <v>1256</v>
      </c>
      <c r="N125" s="41">
        <v>950773.77309999999</v>
      </c>
      <c r="O125" s="41" t="s">
        <v>1863</v>
      </c>
      <c r="P125" s="41" t="s">
        <v>1261</v>
      </c>
      <c r="Q125" s="43" t="s">
        <v>1848</v>
      </c>
      <c r="R125" s="43" t="s">
        <v>1588</v>
      </c>
      <c r="S125" s="41" t="s">
        <v>1849</v>
      </c>
      <c r="T125" s="43" t="s">
        <v>1864</v>
      </c>
      <c r="U125" s="41" t="s">
        <v>1256</v>
      </c>
      <c r="V125" s="41" t="s">
        <v>1256</v>
      </c>
      <c r="W125" s="41" t="s">
        <v>1256</v>
      </c>
      <c r="X125" s="41" t="s">
        <v>1279</v>
      </c>
      <c r="Y125" s="41" t="s">
        <v>1582</v>
      </c>
      <c r="Z125" s="41" t="s">
        <v>4030</v>
      </c>
      <c r="AA125" s="41" t="s">
        <v>1256</v>
      </c>
      <c r="AB125" s="41" t="s">
        <v>4082</v>
      </c>
      <c r="AC125" s="41" t="s">
        <v>4082</v>
      </c>
      <c r="AD125" s="41" t="s">
        <v>4038</v>
      </c>
      <c r="AE125" s="41" t="s">
        <v>4054</v>
      </c>
      <c r="AF125" s="41" t="s">
        <v>1304</v>
      </c>
      <c r="AG125" s="45" t="s">
        <v>4083</v>
      </c>
      <c r="AH125" s="45" t="s">
        <v>3989</v>
      </c>
      <c r="AI125" s="45" t="s">
        <v>3989</v>
      </c>
      <c r="AJ125" s="45" t="s">
        <v>4282</v>
      </c>
      <c r="AK125" s="45" t="s">
        <v>4283</v>
      </c>
    </row>
    <row r="126" spans="2:37" ht="31.5" thickTop="1" thickBot="1" x14ac:dyDescent="0.3">
      <c r="B126" s="41" t="s">
        <v>4285</v>
      </c>
      <c r="C126" s="41" t="s">
        <v>1865</v>
      </c>
      <c r="D126" s="42" t="s">
        <v>1265</v>
      </c>
      <c r="E126" s="41" t="s">
        <v>1866</v>
      </c>
      <c r="F126" s="41" t="s">
        <v>1856</v>
      </c>
      <c r="G126" s="43" t="s">
        <v>1348</v>
      </c>
      <c r="H126" s="41" t="s">
        <v>1846</v>
      </c>
      <c r="I126" s="41" t="s">
        <v>1260</v>
      </c>
      <c r="J126" s="41" t="s">
        <v>1317</v>
      </c>
      <c r="K126" s="41" t="s">
        <v>1641</v>
      </c>
      <c r="L126" s="44">
        <v>43557</v>
      </c>
      <c r="M126" s="41" t="s">
        <v>1256</v>
      </c>
      <c r="N126" s="41">
        <v>399878.01929999999</v>
      </c>
      <c r="O126" s="41" t="s">
        <v>1256</v>
      </c>
      <c r="P126" s="41" t="s">
        <v>1290</v>
      </c>
      <c r="Q126" s="43" t="s">
        <v>1848</v>
      </c>
      <c r="R126" s="43" t="s">
        <v>1588</v>
      </c>
      <c r="S126" s="41" t="s">
        <v>1849</v>
      </c>
      <c r="T126" s="43" t="s">
        <v>1867</v>
      </c>
      <c r="U126" s="41" t="s">
        <v>1860</v>
      </c>
      <c r="V126" s="44">
        <v>43557</v>
      </c>
      <c r="W126" s="44">
        <v>44287</v>
      </c>
      <c r="X126" s="41" t="s">
        <v>1279</v>
      </c>
      <c r="Y126" s="41" t="s">
        <v>1582</v>
      </c>
      <c r="Z126" s="41" t="s">
        <v>3997</v>
      </c>
      <c r="AA126" s="41" t="s">
        <v>1256</v>
      </c>
      <c r="AB126" s="41" t="s">
        <v>3999</v>
      </c>
      <c r="AC126" s="41" t="s">
        <v>4082</v>
      </c>
      <c r="AD126" s="41" t="s">
        <v>4000</v>
      </c>
      <c r="AE126" s="41" t="s">
        <v>4054</v>
      </c>
      <c r="AF126" s="41" t="s">
        <v>1265</v>
      </c>
      <c r="AG126" s="45" t="s">
        <v>4002</v>
      </c>
      <c r="AH126" s="45" t="s">
        <v>3989</v>
      </c>
      <c r="AI126" s="45" t="s">
        <v>3989</v>
      </c>
      <c r="AJ126" s="45" t="s">
        <v>4284</v>
      </c>
      <c r="AK126" s="45" t="s">
        <v>4285</v>
      </c>
    </row>
    <row r="127" spans="2:37" ht="61.5" thickTop="1" thickBot="1" x14ac:dyDescent="0.3">
      <c r="B127" s="41" t="s">
        <v>4287</v>
      </c>
      <c r="C127" s="41" t="s">
        <v>1865</v>
      </c>
      <c r="D127" s="42" t="s">
        <v>1304</v>
      </c>
      <c r="E127" s="41" t="s">
        <v>1868</v>
      </c>
      <c r="F127" s="41" t="s">
        <v>1844</v>
      </c>
      <c r="G127" s="43" t="s">
        <v>1348</v>
      </c>
      <c r="H127" s="41" t="s">
        <v>1846</v>
      </c>
      <c r="I127" s="41" t="s">
        <v>1260</v>
      </c>
      <c r="J127" s="41" t="s">
        <v>1324</v>
      </c>
      <c r="K127" s="41" t="s">
        <v>1325</v>
      </c>
      <c r="L127" s="44">
        <v>41871</v>
      </c>
      <c r="M127" s="41" t="s">
        <v>1256</v>
      </c>
      <c r="N127" s="41">
        <v>1079330.81</v>
      </c>
      <c r="O127" s="41" t="s">
        <v>1869</v>
      </c>
      <c r="P127" s="41" t="s">
        <v>1290</v>
      </c>
      <c r="Q127" s="43" t="s">
        <v>1848</v>
      </c>
      <c r="R127" s="43" t="s">
        <v>1588</v>
      </c>
      <c r="S127" s="41" t="s">
        <v>1849</v>
      </c>
      <c r="T127" s="43" t="s">
        <v>1870</v>
      </c>
      <c r="U127" s="41" t="s">
        <v>1256</v>
      </c>
      <c r="V127" s="41" t="s">
        <v>1256</v>
      </c>
      <c r="W127" s="41" t="s">
        <v>1256</v>
      </c>
      <c r="X127" s="41" t="s">
        <v>1279</v>
      </c>
      <c r="Y127" s="41" t="s">
        <v>1582</v>
      </c>
      <c r="Z127" s="41" t="s">
        <v>4030</v>
      </c>
      <c r="AA127" s="41" t="s">
        <v>1256</v>
      </c>
      <c r="AB127" s="41" t="s">
        <v>3999</v>
      </c>
      <c r="AC127" s="41" t="s">
        <v>3999</v>
      </c>
      <c r="AD127" s="41" t="s">
        <v>4000</v>
      </c>
      <c r="AE127" s="41" t="s">
        <v>4054</v>
      </c>
      <c r="AF127" s="41" t="s">
        <v>1304</v>
      </c>
      <c r="AG127" s="45" t="s">
        <v>4002</v>
      </c>
      <c r="AH127" s="45" t="s">
        <v>3989</v>
      </c>
      <c r="AI127" s="45" t="s">
        <v>3989</v>
      </c>
      <c r="AJ127" s="45" t="s">
        <v>4286</v>
      </c>
      <c r="AK127" s="45" t="s">
        <v>4287</v>
      </c>
    </row>
    <row r="128" spans="2:37" ht="31.5" thickTop="1" thickBot="1" x14ac:dyDescent="0.3">
      <c r="B128" s="41" t="s">
        <v>4289</v>
      </c>
      <c r="C128" s="41" t="s">
        <v>1871</v>
      </c>
      <c r="D128" s="42" t="s">
        <v>1265</v>
      </c>
      <c r="E128" s="41" t="s">
        <v>1872</v>
      </c>
      <c r="F128" s="41" t="s">
        <v>1856</v>
      </c>
      <c r="G128" s="43" t="s">
        <v>1281</v>
      </c>
      <c r="H128" s="41" t="s">
        <v>1846</v>
      </c>
      <c r="I128" s="41" t="s">
        <v>1260</v>
      </c>
      <c r="J128" s="41" t="s">
        <v>1317</v>
      </c>
      <c r="K128" s="41" t="s">
        <v>1325</v>
      </c>
      <c r="L128" s="44">
        <v>43525</v>
      </c>
      <c r="M128" s="41" t="s">
        <v>1256</v>
      </c>
      <c r="N128" s="41">
        <v>399426.6654</v>
      </c>
      <c r="O128" s="41" t="s">
        <v>1873</v>
      </c>
      <c r="P128" s="41" t="s">
        <v>1290</v>
      </c>
      <c r="Q128" s="43" t="s">
        <v>1848</v>
      </c>
      <c r="R128" s="43" t="s">
        <v>1588</v>
      </c>
      <c r="S128" s="41" t="s">
        <v>1849</v>
      </c>
      <c r="T128" s="43" t="s">
        <v>1329</v>
      </c>
      <c r="U128" s="41" t="s">
        <v>1860</v>
      </c>
      <c r="V128" s="44">
        <v>43525</v>
      </c>
      <c r="W128" s="44">
        <v>44255</v>
      </c>
      <c r="X128" s="41" t="s">
        <v>1279</v>
      </c>
      <c r="Y128" s="41" t="s">
        <v>1582</v>
      </c>
      <c r="Z128" s="41" t="s">
        <v>3997</v>
      </c>
      <c r="AA128" s="41" t="s">
        <v>1256</v>
      </c>
      <c r="AB128" s="41" t="s">
        <v>4053</v>
      </c>
      <c r="AC128" s="41" t="s">
        <v>4053</v>
      </c>
      <c r="AD128" s="41" t="s">
        <v>4038</v>
      </c>
      <c r="AE128" s="41" t="s">
        <v>4001</v>
      </c>
      <c r="AF128" s="41" t="s">
        <v>1265</v>
      </c>
      <c r="AG128" s="45" t="s">
        <v>4055</v>
      </c>
      <c r="AH128" s="45" t="s">
        <v>3989</v>
      </c>
      <c r="AI128" s="45" t="s">
        <v>3989</v>
      </c>
      <c r="AJ128" s="45" t="s">
        <v>4288</v>
      </c>
      <c r="AK128" s="45" t="s">
        <v>4289</v>
      </c>
    </row>
    <row r="129" spans="2:37" ht="46.5" thickTop="1" thickBot="1" x14ac:dyDescent="0.3">
      <c r="B129" s="41" t="s">
        <v>4291</v>
      </c>
      <c r="C129" s="41" t="s">
        <v>1871</v>
      </c>
      <c r="D129" s="42" t="s">
        <v>1304</v>
      </c>
      <c r="E129" s="41" t="s">
        <v>1874</v>
      </c>
      <c r="F129" s="41" t="s">
        <v>1411</v>
      </c>
      <c r="G129" s="43" t="s">
        <v>1845</v>
      </c>
      <c r="H129" s="41" t="s">
        <v>1846</v>
      </c>
      <c r="I129" s="41" t="s">
        <v>1260</v>
      </c>
      <c r="J129" s="41" t="s">
        <v>1324</v>
      </c>
      <c r="K129" s="41" t="s">
        <v>1325</v>
      </c>
      <c r="L129" s="44">
        <v>41242</v>
      </c>
      <c r="M129" s="44">
        <v>43433</v>
      </c>
      <c r="N129" s="41">
        <v>741473.45360000001</v>
      </c>
      <c r="O129" s="41" t="s">
        <v>1875</v>
      </c>
      <c r="P129" s="41" t="s">
        <v>1261</v>
      </c>
      <c r="Q129" s="43" t="s">
        <v>1848</v>
      </c>
      <c r="R129" s="43" t="s">
        <v>1588</v>
      </c>
      <c r="S129" s="41" t="s">
        <v>1849</v>
      </c>
      <c r="T129" s="43" t="s">
        <v>1876</v>
      </c>
      <c r="U129" s="41" t="s">
        <v>1256</v>
      </c>
      <c r="V129" s="41" t="s">
        <v>1256</v>
      </c>
      <c r="W129" s="41" t="s">
        <v>1256</v>
      </c>
      <c r="X129" s="41" t="s">
        <v>1279</v>
      </c>
      <c r="Y129" s="41" t="s">
        <v>1582</v>
      </c>
      <c r="Z129" s="41" t="s">
        <v>3997</v>
      </c>
      <c r="AA129" s="41" t="s">
        <v>1256</v>
      </c>
      <c r="AB129" s="41" t="s">
        <v>4053</v>
      </c>
      <c r="AC129" s="41" t="s">
        <v>4053</v>
      </c>
      <c r="AD129" s="41" t="s">
        <v>4038</v>
      </c>
      <c r="AE129" s="41" t="s">
        <v>4001</v>
      </c>
      <c r="AF129" s="41" t="s">
        <v>1304</v>
      </c>
      <c r="AG129" s="45" t="s">
        <v>4055</v>
      </c>
      <c r="AH129" s="45" t="s">
        <v>3989</v>
      </c>
      <c r="AI129" s="45" t="s">
        <v>3989</v>
      </c>
      <c r="AJ129" s="45" t="s">
        <v>4290</v>
      </c>
      <c r="AK129" s="45" t="s">
        <v>4291</v>
      </c>
    </row>
    <row r="130" spans="2:37" ht="46.5" thickTop="1" thickBot="1" x14ac:dyDescent="0.3">
      <c r="B130" s="41" t="s">
        <v>4293</v>
      </c>
      <c r="C130" s="41" t="s">
        <v>1877</v>
      </c>
      <c r="D130" s="42" t="s">
        <v>1304</v>
      </c>
      <c r="E130" s="41" t="s">
        <v>1878</v>
      </c>
      <c r="F130" s="41" t="s">
        <v>1844</v>
      </c>
      <c r="G130" s="43" t="s">
        <v>1845</v>
      </c>
      <c r="H130" s="41" t="s">
        <v>1846</v>
      </c>
      <c r="I130" s="41" t="s">
        <v>1260</v>
      </c>
      <c r="J130" s="41" t="s">
        <v>1324</v>
      </c>
      <c r="K130" s="41" t="s">
        <v>1325</v>
      </c>
      <c r="L130" s="44">
        <v>41879</v>
      </c>
      <c r="M130" s="41" t="s">
        <v>1256</v>
      </c>
      <c r="N130" s="41">
        <v>1034790.76</v>
      </c>
      <c r="O130" s="41" t="s">
        <v>1879</v>
      </c>
      <c r="P130" s="41" t="s">
        <v>1290</v>
      </c>
      <c r="Q130" s="43" t="s">
        <v>1848</v>
      </c>
      <c r="R130" s="43" t="s">
        <v>1588</v>
      </c>
      <c r="S130" s="41" t="s">
        <v>1849</v>
      </c>
      <c r="T130" s="43" t="s">
        <v>1850</v>
      </c>
      <c r="U130" s="41" t="s">
        <v>1256</v>
      </c>
      <c r="V130" s="41" t="s">
        <v>1256</v>
      </c>
      <c r="W130" s="41" t="s">
        <v>1256</v>
      </c>
      <c r="X130" s="41" t="s">
        <v>1279</v>
      </c>
      <c r="Y130" s="41" t="s">
        <v>1582</v>
      </c>
      <c r="Z130" s="41" t="s">
        <v>3997</v>
      </c>
      <c r="AA130" s="41" t="s">
        <v>1256</v>
      </c>
      <c r="AB130" s="41" t="s">
        <v>4053</v>
      </c>
      <c r="AC130" s="41" t="s">
        <v>4053</v>
      </c>
      <c r="AD130" s="41" t="s">
        <v>4077</v>
      </c>
      <c r="AE130" s="41" t="s">
        <v>4047</v>
      </c>
      <c r="AF130" s="41" t="s">
        <v>1304</v>
      </c>
      <c r="AG130" s="45" t="s">
        <v>4055</v>
      </c>
      <c r="AH130" s="45" t="s">
        <v>3989</v>
      </c>
      <c r="AI130" s="45" t="s">
        <v>3989</v>
      </c>
      <c r="AJ130" s="45" t="s">
        <v>4292</v>
      </c>
      <c r="AK130" s="45" t="s">
        <v>4293</v>
      </c>
    </row>
    <row r="131" spans="2:37" ht="46.5" thickTop="1" thickBot="1" x14ac:dyDescent="0.3">
      <c r="B131" s="41" t="s">
        <v>4295</v>
      </c>
      <c r="C131" s="41" t="s">
        <v>1880</v>
      </c>
      <c r="D131" s="42" t="s">
        <v>1304</v>
      </c>
      <c r="E131" s="41" t="s">
        <v>1881</v>
      </c>
      <c r="F131" s="41" t="s">
        <v>1844</v>
      </c>
      <c r="G131" s="43" t="s">
        <v>1845</v>
      </c>
      <c r="H131" s="41" t="s">
        <v>1846</v>
      </c>
      <c r="I131" s="41" t="s">
        <v>1260</v>
      </c>
      <c r="J131" s="41" t="s">
        <v>1324</v>
      </c>
      <c r="K131" s="41" t="s">
        <v>1325</v>
      </c>
      <c r="L131" s="44">
        <v>41879</v>
      </c>
      <c r="M131" s="41" t="s">
        <v>1256</v>
      </c>
      <c r="N131" s="41">
        <v>985324.27</v>
      </c>
      <c r="O131" s="41" t="s">
        <v>1882</v>
      </c>
      <c r="P131" s="41" t="s">
        <v>1290</v>
      </c>
      <c r="Q131" s="43" t="s">
        <v>1848</v>
      </c>
      <c r="R131" s="43" t="s">
        <v>1588</v>
      </c>
      <c r="S131" s="41" t="s">
        <v>1849</v>
      </c>
      <c r="T131" s="43" t="s">
        <v>1850</v>
      </c>
      <c r="U131" s="41" t="s">
        <v>1256</v>
      </c>
      <c r="V131" s="41" t="s">
        <v>1256</v>
      </c>
      <c r="W131" s="41" t="s">
        <v>1256</v>
      </c>
      <c r="X131" s="41" t="s">
        <v>1279</v>
      </c>
      <c r="Y131" s="41" t="s">
        <v>1582</v>
      </c>
      <c r="Z131" s="41" t="s">
        <v>3997</v>
      </c>
      <c r="AA131" s="41" t="s">
        <v>1256</v>
      </c>
      <c r="AB131" s="41" t="s">
        <v>4053</v>
      </c>
      <c r="AC131" s="41" t="s">
        <v>4053</v>
      </c>
      <c r="AD131" s="41" t="s">
        <v>4077</v>
      </c>
      <c r="AE131" s="41" t="s">
        <v>4001</v>
      </c>
      <c r="AF131" s="41" t="s">
        <v>1304</v>
      </c>
      <c r="AG131" s="45" t="s">
        <v>4055</v>
      </c>
      <c r="AH131" s="45" t="s">
        <v>3989</v>
      </c>
      <c r="AI131" s="45" t="s">
        <v>3989</v>
      </c>
      <c r="AJ131" s="45" t="s">
        <v>4294</v>
      </c>
      <c r="AK131" s="45" t="s">
        <v>4295</v>
      </c>
    </row>
    <row r="132" spans="2:37" ht="46.5" thickTop="1" thickBot="1" x14ac:dyDescent="0.3">
      <c r="B132" s="41" t="s">
        <v>4297</v>
      </c>
      <c r="C132" s="41" t="s">
        <v>1883</v>
      </c>
      <c r="D132" s="42" t="s">
        <v>1600</v>
      </c>
      <c r="E132" s="41" t="s">
        <v>1257</v>
      </c>
      <c r="F132" s="41" t="s">
        <v>1284</v>
      </c>
      <c r="G132" s="43" t="s">
        <v>1884</v>
      </c>
      <c r="H132" s="41" t="s">
        <v>1316</v>
      </c>
      <c r="I132" s="41" t="s">
        <v>1260</v>
      </c>
      <c r="J132" s="41" t="s">
        <v>1324</v>
      </c>
      <c r="K132" s="41" t="s">
        <v>1325</v>
      </c>
      <c r="L132" s="44">
        <v>38411</v>
      </c>
      <c r="M132" s="41" t="s">
        <v>1256</v>
      </c>
      <c r="N132" s="41">
        <v>38000</v>
      </c>
      <c r="O132" s="41" t="s">
        <v>1273</v>
      </c>
      <c r="P132" s="41" t="s">
        <v>1261</v>
      </c>
      <c r="Q132" s="43" t="s">
        <v>1885</v>
      </c>
      <c r="R132" s="43" t="s">
        <v>1886</v>
      </c>
      <c r="S132" s="41" t="s">
        <v>1887</v>
      </c>
      <c r="T132" s="43" t="s">
        <v>1888</v>
      </c>
      <c r="U132" s="41" t="s">
        <v>1278</v>
      </c>
      <c r="V132" s="44">
        <v>38411</v>
      </c>
      <c r="W132" s="44">
        <v>38776</v>
      </c>
      <c r="X132" s="41" t="s">
        <v>1279</v>
      </c>
      <c r="Y132" s="41" t="s">
        <v>1263</v>
      </c>
      <c r="Z132" s="41" t="s">
        <v>4075</v>
      </c>
      <c r="AA132" s="41" t="s">
        <v>1256</v>
      </c>
      <c r="AB132" s="41" t="s">
        <v>4076</v>
      </c>
      <c r="AC132" s="41" t="s">
        <v>4076</v>
      </c>
      <c r="AD132" s="41" t="s">
        <v>4077</v>
      </c>
      <c r="AE132" s="41" t="s">
        <v>4001</v>
      </c>
      <c r="AF132" s="41" t="s">
        <v>1600</v>
      </c>
      <c r="AG132" s="45" t="s">
        <v>4078</v>
      </c>
      <c r="AH132" s="45" t="s">
        <v>3989</v>
      </c>
      <c r="AI132" s="45" t="s">
        <v>3989</v>
      </c>
      <c r="AJ132" s="45" t="s">
        <v>4296</v>
      </c>
      <c r="AK132" s="45" t="s">
        <v>4297</v>
      </c>
    </row>
    <row r="133" spans="2:37" ht="46.5" thickTop="1" thickBot="1" x14ac:dyDescent="0.3">
      <c r="B133" s="41" t="s">
        <v>4299</v>
      </c>
      <c r="C133" s="41" t="s">
        <v>1889</v>
      </c>
      <c r="D133" s="42" t="s">
        <v>1265</v>
      </c>
      <c r="E133" s="41" t="s">
        <v>1890</v>
      </c>
      <c r="F133" s="41" t="s">
        <v>1284</v>
      </c>
      <c r="G133" s="43" t="s">
        <v>1891</v>
      </c>
      <c r="H133" s="41" t="s">
        <v>1308</v>
      </c>
      <c r="I133" s="41" t="s">
        <v>1270</v>
      </c>
      <c r="J133" s="41" t="s">
        <v>1271</v>
      </c>
      <c r="K133" s="41" t="s">
        <v>1272</v>
      </c>
      <c r="L133" s="44">
        <v>39258</v>
      </c>
      <c r="M133" s="44">
        <v>40359</v>
      </c>
      <c r="N133" s="41">
        <v>43880.129000000001</v>
      </c>
      <c r="O133" s="41" t="s">
        <v>1273</v>
      </c>
      <c r="P133" s="41" t="s">
        <v>1261</v>
      </c>
      <c r="Q133" s="43" t="s">
        <v>1407</v>
      </c>
      <c r="R133" s="43" t="s">
        <v>1408</v>
      </c>
      <c r="S133" s="41" t="s">
        <v>1311</v>
      </c>
      <c r="T133" s="43" t="s">
        <v>1892</v>
      </c>
      <c r="U133" s="41" t="s">
        <v>1256</v>
      </c>
      <c r="V133" s="41" t="s">
        <v>1256</v>
      </c>
      <c r="W133" s="41" t="s">
        <v>1256</v>
      </c>
      <c r="X133" s="41" t="s">
        <v>1279</v>
      </c>
      <c r="Y133" s="41" t="s">
        <v>1263</v>
      </c>
      <c r="Z133" s="41" t="s">
        <v>4044</v>
      </c>
      <c r="AA133" s="41" t="s">
        <v>1256</v>
      </c>
      <c r="AB133" s="41" t="s">
        <v>1256</v>
      </c>
      <c r="AC133" s="41" t="s">
        <v>1256</v>
      </c>
      <c r="AD133" s="41" t="s">
        <v>1256</v>
      </c>
      <c r="AE133" s="41" t="s">
        <v>1256</v>
      </c>
      <c r="AF133" s="41" t="s">
        <v>1265</v>
      </c>
      <c r="AG133" s="45" t="s">
        <v>1256</v>
      </c>
      <c r="AH133" s="45" t="s">
        <v>3989</v>
      </c>
      <c r="AI133" s="45" t="s">
        <v>3989</v>
      </c>
      <c r="AJ133" s="45" t="s">
        <v>4298</v>
      </c>
      <c r="AK133" s="45" t="s">
        <v>4299</v>
      </c>
    </row>
    <row r="134" spans="2:37" ht="109.5" thickTop="1" thickBot="1" x14ac:dyDescent="0.3">
      <c r="B134" s="41" t="s">
        <v>4301</v>
      </c>
      <c r="C134" s="41" t="s">
        <v>1893</v>
      </c>
      <c r="D134" s="42" t="s">
        <v>1304</v>
      </c>
      <c r="E134" s="41" t="s">
        <v>1257</v>
      </c>
      <c r="F134" s="41" t="s">
        <v>1306</v>
      </c>
      <c r="G134" s="43" t="s">
        <v>1341</v>
      </c>
      <c r="H134" s="41" t="s">
        <v>1259</v>
      </c>
      <c r="I134" s="41" t="s">
        <v>1270</v>
      </c>
      <c r="J134" s="41" t="s">
        <v>1271</v>
      </c>
      <c r="K134" s="41" t="s">
        <v>1272</v>
      </c>
      <c r="L134" s="44">
        <v>38427</v>
      </c>
      <c r="M134" s="44">
        <v>39624</v>
      </c>
      <c r="N134" s="41">
        <v>103229.7344</v>
      </c>
      <c r="O134" s="41" t="s">
        <v>1273</v>
      </c>
      <c r="P134" s="41" t="s">
        <v>1261</v>
      </c>
      <c r="Q134" s="43" t="s">
        <v>1894</v>
      </c>
      <c r="R134" s="43" t="s">
        <v>1895</v>
      </c>
      <c r="S134" s="41" t="s">
        <v>1896</v>
      </c>
      <c r="T134" s="43" t="s">
        <v>1525</v>
      </c>
      <c r="U134" s="41" t="s">
        <v>1256</v>
      </c>
      <c r="V134" s="41" t="s">
        <v>1256</v>
      </c>
      <c r="W134" s="41" t="s">
        <v>1256</v>
      </c>
      <c r="X134" s="41" t="s">
        <v>1279</v>
      </c>
      <c r="Y134" s="41" t="s">
        <v>1263</v>
      </c>
      <c r="Z134" s="41" t="s">
        <v>4044</v>
      </c>
      <c r="AA134" s="41" t="s">
        <v>1256</v>
      </c>
      <c r="AB134" s="41" t="s">
        <v>1256</v>
      </c>
      <c r="AC134" s="41" t="s">
        <v>1256</v>
      </c>
      <c r="AD134" s="41" t="s">
        <v>1256</v>
      </c>
      <c r="AE134" s="41" t="s">
        <v>1256</v>
      </c>
      <c r="AF134" s="41" t="s">
        <v>1304</v>
      </c>
      <c r="AG134" s="45" t="s">
        <v>1256</v>
      </c>
      <c r="AH134" s="45" t="s">
        <v>3989</v>
      </c>
      <c r="AI134" s="45" t="s">
        <v>3989</v>
      </c>
      <c r="AJ134" s="45" t="s">
        <v>4300</v>
      </c>
      <c r="AK134" s="45" t="s">
        <v>4301</v>
      </c>
    </row>
    <row r="135" spans="2:37" ht="46.5" thickTop="1" thickBot="1" x14ac:dyDescent="0.3">
      <c r="B135" s="41" t="s">
        <v>4303</v>
      </c>
      <c r="C135" s="41" t="s">
        <v>1897</v>
      </c>
      <c r="D135" s="42" t="s">
        <v>1304</v>
      </c>
      <c r="E135" s="41" t="s">
        <v>1898</v>
      </c>
      <c r="F135" s="41" t="s">
        <v>1306</v>
      </c>
      <c r="G135" s="43" t="s">
        <v>1899</v>
      </c>
      <c r="H135" s="41" t="s">
        <v>1316</v>
      </c>
      <c r="I135" s="41" t="s">
        <v>1270</v>
      </c>
      <c r="J135" s="41" t="s">
        <v>1271</v>
      </c>
      <c r="K135" s="41" t="s">
        <v>1272</v>
      </c>
      <c r="L135" s="44">
        <v>39199</v>
      </c>
      <c r="M135" s="44">
        <v>40574</v>
      </c>
      <c r="N135" s="41">
        <v>51535.159800000001</v>
      </c>
      <c r="O135" s="41" t="s">
        <v>1273</v>
      </c>
      <c r="P135" s="41" t="s">
        <v>1261</v>
      </c>
      <c r="Q135" s="43" t="s">
        <v>1900</v>
      </c>
      <c r="R135" s="43" t="s">
        <v>1901</v>
      </c>
      <c r="S135" s="41" t="s">
        <v>1902</v>
      </c>
      <c r="T135" s="43" t="s">
        <v>1903</v>
      </c>
      <c r="U135" s="41" t="s">
        <v>1256</v>
      </c>
      <c r="V135" s="41" t="s">
        <v>1256</v>
      </c>
      <c r="W135" s="41" t="s">
        <v>1256</v>
      </c>
      <c r="X135" s="41" t="s">
        <v>1279</v>
      </c>
      <c r="Y135" s="41" t="s">
        <v>1263</v>
      </c>
      <c r="Z135" s="41" t="s">
        <v>4044</v>
      </c>
      <c r="AA135" s="41" t="s">
        <v>1256</v>
      </c>
      <c r="AB135" s="41" t="s">
        <v>1256</v>
      </c>
      <c r="AC135" s="41" t="s">
        <v>1256</v>
      </c>
      <c r="AD135" s="41" t="s">
        <v>1256</v>
      </c>
      <c r="AE135" s="41" t="s">
        <v>1256</v>
      </c>
      <c r="AF135" s="41" t="s">
        <v>1304</v>
      </c>
      <c r="AG135" s="45" t="s">
        <v>1256</v>
      </c>
      <c r="AH135" s="45" t="s">
        <v>3989</v>
      </c>
      <c r="AI135" s="45" t="s">
        <v>3989</v>
      </c>
      <c r="AJ135" s="45" t="s">
        <v>4302</v>
      </c>
      <c r="AK135" s="45" t="s">
        <v>4303</v>
      </c>
    </row>
    <row r="136" spans="2:37" ht="61.5" thickTop="1" thickBot="1" x14ac:dyDescent="0.3">
      <c r="B136" s="41" t="s">
        <v>4305</v>
      </c>
      <c r="C136" s="41" t="s">
        <v>1904</v>
      </c>
      <c r="D136" s="42" t="s">
        <v>1255</v>
      </c>
      <c r="E136" s="41" t="s">
        <v>1905</v>
      </c>
      <c r="F136" s="41" t="s">
        <v>1257</v>
      </c>
      <c r="G136" s="43" t="s">
        <v>1906</v>
      </c>
      <c r="H136" s="41" t="s">
        <v>1308</v>
      </c>
      <c r="I136" s="41" t="s">
        <v>1260</v>
      </c>
      <c r="J136" s="41" t="s">
        <v>1256</v>
      </c>
      <c r="K136" s="41" t="s">
        <v>1256</v>
      </c>
      <c r="L136" s="44">
        <v>37354</v>
      </c>
      <c r="M136" s="44">
        <v>47640</v>
      </c>
      <c r="N136" s="41">
        <v>287328</v>
      </c>
      <c r="O136" s="41" t="s">
        <v>1256</v>
      </c>
      <c r="P136" s="41" t="s">
        <v>1261</v>
      </c>
      <c r="Q136" s="43" t="s">
        <v>1256</v>
      </c>
      <c r="R136" s="43" t="s">
        <v>1256</v>
      </c>
      <c r="S136" s="41" t="s">
        <v>1256</v>
      </c>
      <c r="T136" s="43" t="s">
        <v>1256</v>
      </c>
      <c r="U136" s="41" t="s">
        <v>1256</v>
      </c>
      <c r="V136" s="41" t="s">
        <v>1256</v>
      </c>
      <c r="W136" s="41" t="s">
        <v>1256</v>
      </c>
      <c r="X136" s="41" t="s">
        <v>1256</v>
      </c>
      <c r="Y136" s="41" t="s">
        <v>1263</v>
      </c>
      <c r="Z136" s="41" t="s">
        <v>1256</v>
      </c>
      <c r="AA136" s="41" t="s">
        <v>1256</v>
      </c>
      <c r="AB136" s="41" t="s">
        <v>1256</v>
      </c>
      <c r="AC136" s="41" t="s">
        <v>1256</v>
      </c>
      <c r="AD136" s="41" t="s">
        <v>1256</v>
      </c>
      <c r="AE136" s="41" t="s">
        <v>1256</v>
      </c>
      <c r="AF136" s="41" t="s">
        <v>3988</v>
      </c>
      <c r="AG136" s="45" t="s">
        <v>1256</v>
      </c>
      <c r="AH136" s="45" t="s">
        <v>3989</v>
      </c>
      <c r="AI136" s="45" t="s">
        <v>3989</v>
      </c>
      <c r="AJ136" s="45" t="s">
        <v>4304</v>
      </c>
      <c r="AK136" s="45" t="s">
        <v>4305</v>
      </c>
    </row>
    <row r="137" spans="2:37" ht="46.5" thickTop="1" thickBot="1" x14ac:dyDescent="0.3">
      <c r="B137" s="41" t="s">
        <v>4307</v>
      </c>
      <c r="C137" s="41" t="s">
        <v>1907</v>
      </c>
      <c r="D137" s="42" t="s">
        <v>1265</v>
      </c>
      <c r="E137" s="41" t="s">
        <v>1908</v>
      </c>
      <c r="F137" s="41" t="s">
        <v>1633</v>
      </c>
      <c r="G137" s="43" t="s">
        <v>1909</v>
      </c>
      <c r="H137" s="41" t="s">
        <v>1529</v>
      </c>
      <c r="I137" s="41" t="s">
        <v>1260</v>
      </c>
      <c r="J137" s="41" t="s">
        <v>1324</v>
      </c>
      <c r="K137" s="41" t="s">
        <v>1325</v>
      </c>
      <c r="L137" s="44">
        <v>40591</v>
      </c>
      <c r="M137" s="41" t="s">
        <v>1256</v>
      </c>
      <c r="N137" s="41">
        <v>71595.490000000005</v>
      </c>
      <c r="O137" s="41" t="s">
        <v>1910</v>
      </c>
      <c r="P137" s="41" t="s">
        <v>1290</v>
      </c>
      <c r="Q137" s="43" t="s">
        <v>1911</v>
      </c>
      <c r="R137" s="43" t="s">
        <v>1912</v>
      </c>
      <c r="S137" s="41" t="s">
        <v>1913</v>
      </c>
      <c r="T137" s="43" t="s">
        <v>1914</v>
      </c>
      <c r="U137" s="41" t="s">
        <v>1278</v>
      </c>
      <c r="V137" s="44">
        <v>40715</v>
      </c>
      <c r="W137" s="44">
        <v>42839</v>
      </c>
      <c r="X137" s="41" t="s">
        <v>1279</v>
      </c>
      <c r="Y137" s="41" t="s">
        <v>1263</v>
      </c>
      <c r="Z137" s="41" t="s">
        <v>3992</v>
      </c>
      <c r="AA137" s="41" t="s">
        <v>1256</v>
      </c>
      <c r="AB137" s="41" t="s">
        <v>3999</v>
      </c>
      <c r="AC137" s="41" t="s">
        <v>3999</v>
      </c>
      <c r="AD137" s="41" t="s">
        <v>4046</v>
      </c>
      <c r="AE137" s="41" t="s">
        <v>4054</v>
      </c>
      <c r="AF137" s="41" t="s">
        <v>1265</v>
      </c>
      <c r="AG137" s="45" t="s">
        <v>4002</v>
      </c>
      <c r="AH137" s="45" t="s">
        <v>3989</v>
      </c>
      <c r="AI137" s="45" t="s">
        <v>3989</v>
      </c>
      <c r="AJ137" s="45" t="s">
        <v>4306</v>
      </c>
      <c r="AK137" s="45" t="s">
        <v>4307</v>
      </c>
    </row>
    <row r="138" spans="2:37" ht="31.5" thickTop="1" thickBot="1" x14ac:dyDescent="0.3">
      <c r="B138" s="41" t="s">
        <v>4309</v>
      </c>
      <c r="C138" s="41" t="s">
        <v>1915</v>
      </c>
      <c r="D138" s="42" t="s">
        <v>1265</v>
      </c>
      <c r="E138" s="41" t="s">
        <v>1916</v>
      </c>
      <c r="F138" s="41" t="s">
        <v>1917</v>
      </c>
      <c r="G138" s="43" t="s">
        <v>1918</v>
      </c>
      <c r="H138" s="41" t="s">
        <v>1529</v>
      </c>
      <c r="I138" s="41" t="s">
        <v>1260</v>
      </c>
      <c r="J138" s="41" t="s">
        <v>1439</v>
      </c>
      <c r="K138" s="41" t="s">
        <v>1325</v>
      </c>
      <c r="L138" s="44">
        <v>39885</v>
      </c>
      <c r="M138" s="41" t="s">
        <v>1256</v>
      </c>
      <c r="N138" s="41">
        <v>76807.42</v>
      </c>
      <c r="O138" s="41" t="s">
        <v>1919</v>
      </c>
      <c r="P138" s="41" t="s">
        <v>1920</v>
      </c>
      <c r="Q138" s="43" t="s">
        <v>1921</v>
      </c>
      <c r="R138" s="43" t="s">
        <v>1922</v>
      </c>
      <c r="S138" s="41" t="s">
        <v>1923</v>
      </c>
      <c r="T138" s="43" t="s">
        <v>1924</v>
      </c>
      <c r="U138" s="41" t="s">
        <v>1256</v>
      </c>
      <c r="V138" s="41" t="s">
        <v>1256</v>
      </c>
      <c r="W138" s="41" t="s">
        <v>1256</v>
      </c>
      <c r="X138" s="41" t="s">
        <v>1279</v>
      </c>
      <c r="Y138" s="41" t="s">
        <v>1263</v>
      </c>
      <c r="Z138" s="41" t="s">
        <v>4005</v>
      </c>
      <c r="AA138" s="41" t="s">
        <v>1256</v>
      </c>
      <c r="AB138" s="41" t="s">
        <v>3999</v>
      </c>
      <c r="AC138" s="41" t="s">
        <v>3999</v>
      </c>
      <c r="AD138" s="41" t="s">
        <v>4038</v>
      </c>
      <c r="AE138" s="41" t="s">
        <v>4054</v>
      </c>
      <c r="AF138" s="41" t="s">
        <v>1265</v>
      </c>
      <c r="AG138" s="45" t="s">
        <v>4002</v>
      </c>
      <c r="AH138" s="45" t="s">
        <v>3989</v>
      </c>
      <c r="AI138" s="45" t="s">
        <v>3989</v>
      </c>
      <c r="AJ138" s="45" t="s">
        <v>4308</v>
      </c>
      <c r="AK138" s="45" t="s">
        <v>4309</v>
      </c>
    </row>
    <row r="139" spans="2:37" ht="31.5" thickTop="1" thickBot="1" x14ac:dyDescent="0.3">
      <c r="B139" s="41" t="s">
        <v>4311</v>
      </c>
      <c r="C139" s="41" t="s">
        <v>1925</v>
      </c>
      <c r="D139" s="42" t="s">
        <v>1265</v>
      </c>
      <c r="E139" s="41" t="s">
        <v>1926</v>
      </c>
      <c r="F139" s="41" t="s">
        <v>1917</v>
      </c>
      <c r="G139" s="43" t="s">
        <v>1918</v>
      </c>
      <c r="H139" s="41" t="s">
        <v>1529</v>
      </c>
      <c r="I139" s="41" t="s">
        <v>1260</v>
      </c>
      <c r="J139" s="41" t="s">
        <v>1324</v>
      </c>
      <c r="K139" s="41" t="s">
        <v>1325</v>
      </c>
      <c r="L139" s="44">
        <v>39885</v>
      </c>
      <c r="M139" s="41" t="s">
        <v>1256</v>
      </c>
      <c r="N139" s="41">
        <v>34502.178</v>
      </c>
      <c r="O139" s="41" t="s">
        <v>1273</v>
      </c>
      <c r="P139" s="41" t="s">
        <v>1290</v>
      </c>
      <c r="Q139" s="43" t="s">
        <v>1927</v>
      </c>
      <c r="R139" s="43" t="s">
        <v>1928</v>
      </c>
      <c r="S139" s="41" t="s">
        <v>1443</v>
      </c>
      <c r="T139" s="43" t="s">
        <v>1929</v>
      </c>
      <c r="U139" s="41" t="s">
        <v>1256</v>
      </c>
      <c r="V139" s="41" t="s">
        <v>1256</v>
      </c>
      <c r="W139" s="41" t="s">
        <v>1256</v>
      </c>
      <c r="X139" s="41" t="s">
        <v>1279</v>
      </c>
      <c r="Y139" s="41" t="s">
        <v>1263</v>
      </c>
      <c r="Z139" s="41" t="s">
        <v>4030</v>
      </c>
      <c r="AA139" s="41" t="s">
        <v>1256</v>
      </c>
      <c r="AB139" s="41" t="s">
        <v>3999</v>
      </c>
      <c r="AC139" s="41" t="s">
        <v>3999</v>
      </c>
      <c r="AD139" s="41" t="s">
        <v>4038</v>
      </c>
      <c r="AE139" s="41" t="s">
        <v>4054</v>
      </c>
      <c r="AF139" s="41" t="s">
        <v>1265</v>
      </c>
      <c r="AG139" s="45" t="s">
        <v>4002</v>
      </c>
      <c r="AH139" s="45" t="s">
        <v>3989</v>
      </c>
      <c r="AI139" s="45" t="s">
        <v>3989</v>
      </c>
      <c r="AJ139" s="45" t="s">
        <v>4310</v>
      </c>
      <c r="AK139" s="45" t="s">
        <v>4311</v>
      </c>
    </row>
    <row r="140" spans="2:37" ht="85.5" thickTop="1" thickBot="1" x14ac:dyDescent="0.3">
      <c r="B140" s="41" t="s">
        <v>4313</v>
      </c>
      <c r="C140" s="41" t="s">
        <v>1930</v>
      </c>
      <c r="D140" s="42" t="s">
        <v>1265</v>
      </c>
      <c r="E140" s="41" t="s">
        <v>1931</v>
      </c>
      <c r="F140" s="41" t="s">
        <v>1633</v>
      </c>
      <c r="G140" s="43" t="s">
        <v>1932</v>
      </c>
      <c r="H140" s="41" t="s">
        <v>1529</v>
      </c>
      <c r="I140" s="41" t="s">
        <v>1260</v>
      </c>
      <c r="J140" s="41" t="s">
        <v>1317</v>
      </c>
      <c r="K140" s="41" t="s">
        <v>1325</v>
      </c>
      <c r="L140" s="44">
        <v>42887</v>
      </c>
      <c r="M140" s="41" t="s">
        <v>1256</v>
      </c>
      <c r="N140" s="41">
        <v>57185.476499999997</v>
      </c>
      <c r="O140" s="41" t="s">
        <v>1933</v>
      </c>
      <c r="P140" s="41" t="s">
        <v>1643</v>
      </c>
      <c r="Q140" s="43" t="s">
        <v>1934</v>
      </c>
      <c r="R140" s="43" t="s">
        <v>1935</v>
      </c>
      <c r="S140" s="41" t="s">
        <v>1605</v>
      </c>
      <c r="T140" s="43" t="s">
        <v>1936</v>
      </c>
      <c r="U140" s="41" t="s">
        <v>1278</v>
      </c>
      <c r="V140" s="44">
        <v>43032</v>
      </c>
      <c r="W140" s="44">
        <v>44127</v>
      </c>
      <c r="X140" s="41" t="s">
        <v>1279</v>
      </c>
      <c r="Y140" s="41" t="s">
        <v>1263</v>
      </c>
      <c r="Z140" s="41" t="s">
        <v>4030</v>
      </c>
      <c r="AA140" s="41" t="s">
        <v>1256</v>
      </c>
      <c r="AB140" s="41" t="s">
        <v>4082</v>
      </c>
      <c r="AC140" s="41" t="s">
        <v>4082</v>
      </c>
      <c r="AD140" s="41" t="s">
        <v>4000</v>
      </c>
      <c r="AE140" s="41" t="s">
        <v>4054</v>
      </c>
      <c r="AF140" s="41" t="s">
        <v>1265</v>
      </c>
      <c r="AG140" s="45" t="s">
        <v>4083</v>
      </c>
      <c r="AH140" s="45" t="s">
        <v>3989</v>
      </c>
      <c r="AI140" s="45" t="s">
        <v>3989</v>
      </c>
      <c r="AJ140" s="45" t="s">
        <v>4312</v>
      </c>
      <c r="AK140" s="45" t="s">
        <v>4313</v>
      </c>
    </row>
    <row r="141" spans="2:37" ht="97.5" thickTop="1" thickBot="1" x14ac:dyDescent="0.3">
      <c r="B141" s="41" t="s">
        <v>4315</v>
      </c>
      <c r="C141" s="41" t="s">
        <v>1930</v>
      </c>
      <c r="D141" s="42" t="s">
        <v>1304</v>
      </c>
      <c r="E141" s="41" t="s">
        <v>1937</v>
      </c>
      <c r="F141" s="41" t="s">
        <v>1633</v>
      </c>
      <c r="G141" s="43" t="s">
        <v>1932</v>
      </c>
      <c r="H141" s="41" t="s">
        <v>1529</v>
      </c>
      <c r="I141" s="41" t="s">
        <v>1270</v>
      </c>
      <c r="J141" s="41" t="s">
        <v>1271</v>
      </c>
      <c r="K141" s="41" t="s">
        <v>1272</v>
      </c>
      <c r="L141" s="44">
        <v>40616</v>
      </c>
      <c r="M141" s="44">
        <v>43005</v>
      </c>
      <c r="N141" s="41">
        <v>119356.33</v>
      </c>
      <c r="O141" s="41" t="s">
        <v>1273</v>
      </c>
      <c r="P141" s="41" t="s">
        <v>1261</v>
      </c>
      <c r="Q141" s="43" t="s">
        <v>1938</v>
      </c>
      <c r="R141" s="43" t="s">
        <v>1939</v>
      </c>
      <c r="S141" s="41" t="s">
        <v>1940</v>
      </c>
      <c r="T141" s="43" t="s">
        <v>1936</v>
      </c>
      <c r="U141" s="41" t="s">
        <v>1256</v>
      </c>
      <c r="V141" s="41" t="s">
        <v>1256</v>
      </c>
      <c r="W141" s="41" t="s">
        <v>1256</v>
      </c>
      <c r="X141" s="41" t="s">
        <v>1279</v>
      </c>
      <c r="Y141" s="41" t="s">
        <v>1263</v>
      </c>
      <c r="Z141" s="41" t="s">
        <v>4030</v>
      </c>
      <c r="AA141" s="41" t="s">
        <v>1256</v>
      </c>
      <c r="AB141" s="41" t="s">
        <v>1256</v>
      </c>
      <c r="AC141" s="41" t="s">
        <v>1256</v>
      </c>
      <c r="AD141" s="41" t="s">
        <v>1256</v>
      </c>
      <c r="AE141" s="41" t="s">
        <v>1256</v>
      </c>
      <c r="AF141" s="41" t="s">
        <v>1304</v>
      </c>
      <c r="AG141" s="45" t="s">
        <v>1256</v>
      </c>
      <c r="AH141" s="45" t="s">
        <v>3989</v>
      </c>
      <c r="AI141" s="45" t="s">
        <v>3989</v>
      </c>
      <c r="AJ141" s="45" t="s">
        <v>4314</v>
      </c>
      <c r="AK141" s="45" t="s">
        <v>4315</v>
      </c>
    </row>
    <row r="142" spans="2:37" ht="61.5" thickTop="1" thickBot="1" x14ac:dyDescent="0.3">
      <c r="B142" s="41" t="s">
        <v>4317</v>
      </c>
      <c r="C142" s="41" t="s">
        <v>1941</v>
      </c>
      <c r="D142" s="42" t="s">
        <v>1265</v>
      </c>
      <c r="E142" s="41" t="s">
        <v>1942</v>
      </c>
      <c r="F142" s="41" t="s">
        <v>1633</v>
      </c>
      <c r="G142" s="43" t="s">
        <v>1943</v>
      </c>
      <c r="H142" s="41" t="s">
        <v>1529</v>
      </c>
      <c r="I142" s="41" t="s">
        <v>1260</v>
      </c>
      <c r="J142" s="41" t="s">
        <v>1324</v>
      </c>
      <c r="K142" s="41" t="s">
        <v>1325</v>
      </c>
      <c r="L142" s="44">
        <v>40616</v>
      </c>
      <c r="M142" s="41" t="s">
        <v>1256</v>
      </c>
      <c r="N142" s="41">
        <v>77575.13</v>
      </c>
      <c r="O142" s="41" t="s">
        <v>1273</v>
      </c>
      <c r="P142" s="41" t="s">
        <v>1290</v>
      </c>
      <c r="Q142" s="43" t="s">
        <v>1944</v>
      </c>
      <c r="R142" s="43" t="s">
        <v>1945</v>
      </c>
      <c r="S142" s="41" t="s">
        <v>1946</v>
      </c>
      <c r="T142" s="43" t="s">
        <v>1947</v>
      </c>
      <c r="U142" s="41" t="s">
        <v>1278</v>
      </c>
      <c r="V142" s="44">
        <v>40723</v>
      </c>
      <c r="W142" s="44">
        <v>41818</v>
      </c>
      <c r="X142" s="41" t="s">
        <v>1279</v>
      </c>
      <c r="Y142" s="41" t="s">
        <v>1263</v>
      </c>
      <c r="Z142" s="41" t="s">
        <v>4081</v>
      </c>
      <c r="AA142" s="41" t="s">
        <v>1256</v>
      </c>
      <c r="AB142" s="41" t="s">
        <v>4082</v>
      </c>
      <c r="AC142" s="41" t="s">
        <v>4082</v>
      </c>
      <c r="AD142" s="41" t="s">
        <v>4046</v>
      </c>
      <c r="AE142" s="41" t="s">
        <v>4054</v>
      </c>
      <c r="AF142" s="41" t="s">
        <v>1265</v>
      </c>
      <c r="AG142" s="45" t="s">
        <v>4083</v>
      </c>
      <c r="AH142" s="45" t="s">
        <v>3989</v>
      </c>
      <c r="AI142" s="45" t="s">
        <v>3989</v>
      </c>
      <c r="AJ142" s="45" t="s">
        <v>4316</v>
      </c>
      <c r="AK142" s="45" t="s">
        <v>4317</v>
      </c>
    </row>
    <row r="143" spans="2:37" ht="121.5" thickTop="1" thickBot="1" x14ac:dyDescent="0.3">
      <c r="B143" s="41" t="s">
        <v>4319</v>
      </c>
      <c r="C143" s="41" t="s">
        <v>1948</v>
      </c>
      <c r="D143" s="42" t="s">
        <v>1304</v>
      </c>
      <c r="E143" s="41" t="s">
        <v>1949</v>
      </c>
      <c r="F143" s="41" t="s">
        <v>1633</v>
      </c>
      <c r="G143" s="43" t="s">
        <v>1258</v>
      </c>
      <c r="H143" s="41" t="s">
        <v>1529</v>
      </c>
      <c r="I143" s="41" t="s">
        <v>1260</v>
      </c>
      <c r="J143" s="41" t="s">
        <v>1439</v>
      </c>
      <c r="K143" s="41" t="s">
        <v>1325</v>
      </c>
      <c r="L143" s="44">
        <v>40617</v>
      </c>
      <c r="M143" s="41" t="s">
        <v>1256</v>
      </c>
      <c r="N143" s="41">
        <v>250831.47</v>
      </c>
      <c r="O143" s="41" t="s">
        <v>1950</v>
      </c>
      <c r="P143" s="41" t="s">
        <v>1261</v>
      </c>
      <c r="Q143" s="43" t="s">
        <v>1951</v>
      </c>
      <c r="R143" s="43" t="s">
        <v>1952</v>
      </c>
      <c r="S143" s="41" t="s">
        <v>1953</v>
      </c>
      <c r="T143" s="43" t="s">
        <v>1378</v>
      </c>
      <c r="U143" s="41" t="s">
        <v>1546</v>
      </c>
      <c r="V143" s="44">
        <v>40680</v>
      </c>
      <c r="W143" s="44">
        <v>43545</v>
      </c>
      <c r="X143" s="41" t="s">
        <v>1279</v>
      </c>
      <c r="Y143" s="41" t="s">
        <v>1263</v>
      </c>
      <c r="Z143" s="41" t="s">
        <v>4060</v>
      </c>
      <c r="AA143" s="41" t="s">
        <v>1256</v>
      </c>
      <c r="AB143" s="41" t="s">
        <v>4045</v>
      </c>
      <c r="AC143" s="41" t="s">
        <v>4045</v>
      </c>
      <c r="AD143" s="41" t="s">
        <v>4046</v>
      </c>
      <c r="AE143" s="41" t="s">
        <v>4047</v>
      </c>
      <c r="AF143" s="41" t="s">
        <v>1304</v>
      </c>
      <c r="AG143" s="45" t="s">
        <v>4048</v>
      </c>
      <c r="AH143" s="45" t="s">
        <v>3989</v>
      </c>
      <c r="AI143" s="45" t="s">
        <v>3989</v>
      </c>
      <c r="AJ143" s="45" t="s">
        <v>4318</v>
      </c>
      <c r="AK143" s="45" t="s">
        <v>4319</v>
      </c>
    </row>
    <row r="144" spans="2:37" ht="61.5" thickTop="1" thickBot="1" x14ac:dyDescent="0.3">
      <c r="B144" s="41" t="s">
        <v>4321</v>
      </c>
      <c r="C144" s="41" t="s">
        <v>1954</v>
      </c>
      <c r="D144" s="42" t="s">
        <v>1265</v>
      </c>
      <c r="E144" s="41" t="s">
        <v>1955</v>
      </c>
      <c r="F144" s="41" t="s">
        <v>1633</v>
      </c>
      <c r="G144" s="43" t="s">
        <v>1918</v>
      </c>
      <c r="H144" s="41" t="s">
        <v>1529</v>
      </c>
      <c r="I144" s="41" t="s">
        <v>1260</v>
      </c>
      <c r="J144" s="41" t="s">
        <v>1439</v>
      </c>
      <c r="K144" s="41" t="s">
        <v>1325</v>
      </c>
      <c r="L144" s="44">
        <v>40618</v>
      </c>
      <c r="M144" s="41" t="s">
        <v>1256</v>
      </c>
      <c r="N144" s="41">
        <v>43429.3</v>
      </c>
      <c r="O144" s="41" t="s">
        <v>1956</v>
      </c>
      <c r="P144" s="41" t="s">
        <v>1290</v>
      </c>
      <c r="Q144" s="43" t="s">
        <v>1957</v>
      </c>
      <c r="R144" s="43" t="s">
        <v>1958</v>
      </c>
      <c r="S144" s="41" t="s">
        <v>1959</v>
      </c>
      <c r="T144" s="43" t="s">
        <v>1960</v>
      </c>
      <c r="U144" s="41" t="s">
        <v>1256</v>
      </c>
      <c r="V144" s="41" t="s">
        <v>1256</v>
      </c>
      <c r="W144" s="41" t="s">
        <v>1256</v>
      </c>
      <c r="X144" s="41" t="s">
        <v>1279</v>
      </c>
      <c r="Y144" s="41" t="s">
        <v>1263</v>
      </c>
      <c r="Z144" s="41" t="s">
        <v>4005</v>
      </c>
      <c r="AA144" s="41" t="s">
        <v>1256</v>
      </c>
      <c r="AB144" s="41" t="s">
        <v>3999</v>
      </c>
      <c r="AC144" s="41" t="s">
        <v>3999</v>
      </c>
      <c r="AD144" s="41" t="s">
        <v>4038</v>
      </c>
      <c r="AE144" s="41" t="s">
        <v>4054</v>
      </c>
      <c r="AF144" s="41" t="s">
        <v>1265</v>
      </c>
      <c r="AG144" s="45" t="s">
        <v>4002</v>
      </c>
      <c r="AH144" s="45" t="s">
        <v>3989</v>
      </c>
      <c r="AI144" s="45" t="s">
        <v>3989</v>
      </c>
      <c r="AJ144" s="45" t="s">
        <v>4320</v>
      </c>
      <c r="AK144" s="45" t="s">
        <v>4321</v>
      </c>
    </row>
    <row r="145" spans="2:37" ht="49.5" thickTop="1" thickBot="1" x14ac:dyDescent="0.3">
      <c r="B145" s="41" t="s">
        <v>4323</v>
      </c>
      <c r="C145" s="41" t="s">
        <v>1961</v>
      </c>
      <c r="D145" s="42" t="s">
        <v>1265</v>
      </c>
      <c r="E145" s="41" t="s">
        <v>1962</v>
      </c>
      <c r="F145" s="41" t="s">
        <v>1633</v>
      </c>
      <c r="G145" s="43" t="s">
        <v>1963</v>
      </c>
      <c r="H145" s="41" t="s">
        <v>1529</v>
      </c>
      <c r="I145" s="41" t="s">
        <v>1260</v>
      </c>
      <c r="J145" s="41" t="s">
        <v>1287</v>
      </c>
      <c r="K145" s="41" t="s">
        <v>1325</v>
      </c>
      <c r="L145" s="44">
        <v>40591</v>
      </c>
      <c r="M145" s="41" t="s">
        <v>1256</v>
      </c>
      <c r="N145" s="41">
        <v>38490.080000000002</v>
      </c>
      <c r="O145" s="41" t="s">
        <v>1964</v>
      </c>
      <c r="P145" s="41" t="s">
        <v>1290</v>
      </c>
      <c r="Q145" s="43" t="s">
        <v>1965</v>
      </c>
      <c r="R145" s="43" t="s">
        <v>1966</v>
      </c>
      <c r="S145" s="41" t="s">
        <v>1896</v>
      </c>
      <c r="T145" s="43" t="s">
        <v>1967</v>
      </c>
      <c r="U145" s="41" t="s">
        <v>1278</v>
      </c>
      <c r="V145" s="44">
        <v>40715</v>
      </c>
      <c r="W145" s="44">
        <v>43666</v>
      </c>
      <c r="X145" s="41" t="s">
        <v>1279</v>
      </c>
      <c r="Y145" s="41" t="s">
        <v>1263</v>
      </c>
      <c r="Z145" s="41" t="s">
        <v>3992</v>
      </c>
      <c r="AA145" s="41" t="s">
        <v>1256</v>
      </c>
      <c r="AB145" s="41" t="s">
        <v>4053</v>
      </c>
      <c r="AC145" s="41" t="s">
        <v>4053</v>
      </c>
      <c r="AD145" s="41" t="s">
        <v>4038</v>
      </c>
      <c r="AE145" s="41" t="s">
        <v>4023</v>
      </c>
      <c r="AF145" s="41" t="s">
        <v>1265</v>
      </c>
      <c r="AG145" s="45" t="s">
        <v>4055</v>
      </c>
      <c r="AH145" s="45" t="s">
        <v>3989</v>
      </c>
      <c r="AI145" s="45" t="s">
        <v>3989</v>
      </c>
      <c r="AJ145" s="45" t="s">
        <v>4322</v>
      </c>
      <c r="AK145" s="45" t="s">
        <v>4323</v>
      </c>
    </row>
    <row r="146" spans="2:37" ht="85.5" thickTop="1" thickBot="1" x14ac:dyDescent="0.3">
      <c r="B146" s="41" t="s">
        <v>4325</v>
      </c>
      <c r="C146" s="41" t="s">
        <v>1968</v>
      </c>
      <c r="D146" s="42" t="s">
        <v>1265</v>
      </c>
      <c r="E146" s="41" t="s">
        <v>1969</v>
      </c>
      <c r="F146" s="41" t="s">
        <v>1633</v>
      </c>
      <c r="G146" s="43" t="s">
        <v>1970</v>
      </c>
      <c r="H146" s="41" t="s">
        <v>1529</v>
      </c>
      <c r="I146" s="41" t="s">
        <v>1260</v>
      </c>
      <c r="J146" s="41" t="s">
        <v>1324</v>
      </c>
      <c r="K146" s="41" t="s">
        <v>1325</v>
      </c>
      <c r="L146" s="44">
        <v>40618</v>
      </c>
      <c r="M146" s="41" t="s">
        <v>1256</v>
      </c>
      <c r="N146" s="41">
        <v>76719.2889</v>
      </c>
      <c r="O146" s="41" t="s">
        <v>1971</v>
      </c>
      <c r="P146" s="41" t="s">
        <v>1290</v>
      </c>
      <c r="Q146" s="43" t="s">
        <v>1972</v>
      </c>
      <c r="R146" s="43" t="s">
        <v>1973</v>
      </c>
      <c r="S146" s="41" t="s">
        <v>1524</v>
      </c>
      <c r="T146" s="43" t="s">
        <v>1974</v>
      </c>
      <c r="U146" s="41" t="s">
        <v>1975</v>
      </c>
      <c r="V146" s="44">
        <v>40724</v>
      </c>
      <c r="W146" s="44">
        <v>43173</v>
      </c>
      <c r="X146" s="41" t="s">
        <v>1279</v>
      </c>
      <c r="Y146" s="41" t="s">
        <v>1263</v>
      </c>
      <c r="Z146" s="41" t="s">
        <v>3992</v>
      </c>
      <c r="AA146" s="41" t="s">
        <v>1256</v>
      </c>
      <c r="AB146" s="41" t="s">
        <v>4053</v>
      </c>
      <c r="AC146" s="41" t="s">
        <v>4053</v>
      </c>
      <c r="AD146" s="41" t="s">
        <v>4038</v>
      </c>
      <c r="AE146" s="41" t="s">
        <v>4023</v>
      </c>
      <c r="AF146" s="41" t="s">
        <v>1265</v>
      </c>
      <c r="AG146" s="45" t="s">
        <v>4055</v>
      </c>
      <c r="AH146" s="45" t="s">
        <v>3989</v>
      </c>
      <c r="AI146" s="45" t="s">
        <v>3989</v>
      </c>
      <c r="AJ146" s="45" t="s">
        <v>4324</v>
      </c>
      <c r="AK146" s="45" t="s">
        <v>4325</v>
      </c>
    </row>
    <row r="147" spans="2:37" ht="61.5" thickTop="1" thickBot="1" x14ac:dyDescent="0.3">
      <c r="B147" s="41" t="s">
        <v>4327</v>
      </c>
      <c r="C147" s="41" t="s">
        <v>1976</v>
      </c>
      <c r="D147" s="42" t="s">
        <v>1304</v>
      </c>
      <c r="E147" s="41" t="s">
        <v>1977</v>
      </c>
      <c r="F147" s="41" t="s">
        <v>1411</v>
      </c>
      <c r="G147" s="43" t="s">
        <v>1978</v>
      </c>
      <c r="H147" s="41" t="s">
        <v>1529</v>
      </c>
      <c r="I147" s="41" t="s">
        <v>1260</v>
      </c>
      <c r="J147" s="41" t="s">
        <v>1439</v>
      </c>
      <c r="K147" s="41" t="s">
        <v>1325</v>
      </c>
      <c r="L147" s="44">
        <v>41242</v>
      </c>
      <c r="M147" s="41" t="s">
        <v>1256</v>
      </c>
      <c r="N147" s="41">
        <v>129513.26</v>
      </c>
      <c r="O147" s="41" t="s">
        <v>1979</v>
      </c>
      <c r="P147" s="41" t="s">
        <v>1261</v>
      </c>
      <c r="Q147" s="43" t="s">
        <v>1980</v>
      </c>
      <c r="R147" s="43" t="s">
        <v>1981</v>
      </c>
      <c r="S147" s="41" t="s">
        <v>1982</v>
      </c>
      <c r="T147" s="43" t="s">
        <v>1983</v>
      </c>
      <c r="U147" s="41" t="s">
        <v>1256</v>
      </c>
      <c r="V147" s="41" t="s">
        <v>1256</v>
      </c>
      <c r="W147" s="41" t="s">
        <v>1256</v>
      </c>
      <c r="X147" s="41" t="s">
        <v>1279</v>
      </c>
      <c r="Y147" s="41" t="s">
        <v>1263</v>
      </c>
      <c r="Z147" s="41" t="s">
        <v>3997</v>
      </c>
      <c r="AA147" s="41" t="s">
        <v>1256</v>
      </c>
      <c r="AB147" s="41" t="s">
        <v>4017</v>
      </c>
      <c r="AC147" s="41" t="s">
        <v>4017</v>
      </c>
      <c r="AD147" s="41" t="s">
        <v>4046</v>
      </c>
      <c r="AE147" s="41" t="s">
        <v>4001</v>
      </c>
      <c r="AF147" s="41" t="s">
        <v>1304</v>
      </c>
      <c r="AG147" s="45" t="s">
        <v>4020</v>
      </c>
      <c r="AH147" s="45" t="s">
        <v>3989</v>
      </c>
      <c r="AI147" s="45" t="s">
        <v>3989</v>
      </c>
      <c r="AJ147" s="45" t="s">
        <v>4326</v>
      </c>
      <c r="AK147" s="45" t="s">
        <v>4327</v>
      </c>
    </row>
    <row r="148" spans="2:37" ht="49.5" thickTop="1" thickBot="1" x14ac:dyDescent="0.3">
      <c r="B148" s="41" t="s">
        <v>4329</v>
      </c>
      <c r="C148" s="41" t="s">
        <v>1984</v>
      </c>
      <c r="D148" s="42" t="s">
        <v>1265</v>
      </c>
      <c r="E148" s="41" t="s">
        <v>1985</v>
      </c>
      <c r="F148" s="41" t="s">
        <v>1633</v>
      </c>
      <c r="G148" s="43" t="s">
        <v>1387</v>
      </c>
      <c r="H148" s="41" t="s">
        <v>1529</v>
      </c>
      <c r="I148" s="41" t="s">
        <v>1260</v>
      </c>
      <c r="J148" s="41" t="s">
        <v>1324</v>
      </c>
      <c r="K148" s="41" t="s">
        <v>1325</v>
      </c>
      <c r="L148" s="44">
        <v>40666</v>
      </c>
      <c r="M148" s="41" t="s">
        <v>1256</v>
      </c>
      <c r="N148" s="41">
        <v>39933.51</v>
      </c>
      <c r="O148" s="41" t="s">
        <v>1986</v>
      </c>
      <c r="P148" s="41" t="s">
        <v>1987</v>
      </c>
      <c r="Q148" s="43" t="s">
        <v>1988</v>
      </c>
      <c r="R148" s="43" t="s">
        <v>1989</v>
      </c>
      <c r="S148" s="41" t="s">
        <v>1680</v>
      </c>
      <c r="T148" s="43" t="s">
        <v>1392</v>
      </c>
      <c r="U148" s="41" t="s">
        <v>1278</v>
      </c>
      <c r="V148" s="44">
        <v>40738</v>
      </c>
      <c r="W148" s="44">
        <v>41968</v>
      </c>
      <c r="X148" s="41" t="s">
        <v>1279</v>
      </c>
      <c r="Y148" s="41" t="s">
        <v>1263</v>
      </c>
      <c r="Z148" s="41" t="s">
        <v>4060</v>
      </c>
      <c r="AA148" s="41" t="s">
        <v>1256</v>
      </c>
      <c r="AB148" s="41" t="s">
        <v>4053</v>
      </c>
      <c r="AC148" s="41" t="s">
        <v>4053</v>
      </c>
      <c r="AD148" s="41" t="s">
        <v>4046</v>
      </c>
      <c r="AE148" s="41" t="s">
        <v>4054</v>
      </c>
      <c r="AF148" s="41" t="s">
        <v>1265</v>
      </c>
      <c r="AG148" s="45" t="s">
        <v>4055</v>
      </c>
      <c r="AH148" s="45" t="s">
        <v>3989</v>
      </c>
      <c r="AI148" s="45" t="s">
        <v>3989</v>
      </c>
      <c r="AJ148" s="45" t="s">
        <v>4328</v>
      </c>
      <c r="AK148" s="45" t="s">
        <v>4329</v>
      </c>
    </row>
    <row r="149" spans="2:37" ht="37.5" thickTop="1" thickBot="1" x14ac:dyDescent="0.3">
      <c r="B149" s="41" t="s">
        <v>4331</v>
      </c>
      <c r="C149" s="41" t="s">
        <v>1990</v>
      </c>
      <c r="D149" s="42" t="s">
        <v>1265</v>
      </c>
      <c r="E149" s="41" t="s">
        <v>1991</v>
      </c>
      <c r="F149" s="41" t="s">
        <v>1411</v>
      </c>
      <c r="G149" s="43" t="s">
        <v>1281</v>
      </c>
      <c r="H149" s="41" t="s">
        <v>1529</v>
      </c>
      <c r="I149" s="41" t="s">
        <v>1260</v>
      </c>
      <c r="J149" s="41" t="s">
        <v>1439</v>
      </c>
      <c r="K149" s="41" t="s">
        <v>1325</v>
      </c>
      <c r="L149" s="44">
        <v>41240</v>
      </c>
      <c r="M149" s="41" t="s">
        <v>1256</v>
      </c>
      <c r="N149" s="41">
        <v>81863.739199999996</v>
      </c>
      <c r="O149" s="41" t="s">
        <v>1992</v>
      </c>
      <c r="P149" s="41" t="s">
        <v>1290</v>
      </c>
      <c r="Q149" s="43" t="s">
        <v>1993</v>
      </c>
      <c r="R149" s="43" t="s">
        <v>1994</v>
      </c>
      <c r="S149" s="41" t="s">
        <v>1434</v>
      </c>
      <c r="T149" s="43" t="s">
        <v>1995</v>
      </c>
      <c r="U149" s="41" t="s">
        <v>1278</v>
      </c>
      <c r="V149" s="44">
        <v>41522</v>
      </c>
      <c r="W149" s="44">
        <v>42617</v>
      </c>
      <c r="X149" s="41" t="s">
        <v>1295</v>
      </c>
      <c r="Y149" s="41" t="s">
        <v>1263</v>
      </c>
      <c r="Z149" s="41" t="s">
        <v>4016</v>
      </c>
      <c r="AA149" s="41" t="s">
        <v>1256</v>
      </c>
      <c r="AB149" s="41" t="s">
        <v>4017</v>
      </c>
      <c r="AC149" s="41" t="s">
        <v>4017</v>
      </c>
      <c r="AD149" s="41" t="s">
        <v>4018</v>
      </c>
      <c r="AE149" s="41" t="s">
        <v>4023</v>
      </c>
      <c r="AF149" s="41" t="s">
        <v>1265</v>
      </c>
      <c r="AG149" s="45" t="s">
        <v>4020</v>
      </c>
      <c r="AH149" s="45" t="s">
        <v>3989</v>
      </c>
      <c r="AI149" s="45" t="s">
        <v>3989</v>
      </c>
      <c r="AJ149" s="45" t="s">
        <v>4330</v>
      </c>
      <c r="AK149" s="45" t="s">
        <v>4331</v>
      </c>
    </row>
    <row r="150" spans="2:37" ht="31.5" thickTop="1" thickBot="1" x14ac:dyDescent="0.3">
      <c r="B150" s="41" t="s">
        <v>4333</v>
      </c>
      <c r="C150" s="41" t="s">
        <v>1996</v>
      </c>
      <c r="D150" s="42" t="s">
        <v>1304</v>
      </c>
      <c r="E150" s="41" t="s">
        <v>1257</v>
      </c>
      <c r="F150" s="41" t="s">
        <v>1306</v>
      </c>
      <c r="G150" s="43" t="s">
        <v>1997</v>
      </c>
      <c r="H150" s="41" t="s">
        <v>1724</v>
      </c>
      <c r="I150" s="41" t="s">
        <v>1270</v>
      </c>
      <c r="J150" s="41" t="s">
        <v>1271</v>
      </c>
      <c r="K150" s="41" t="s">
        <v>1272</v>
      </c>
      <c r="L150" s="44">
        <v>38504</v>
      </c>
      <c r="M150" s="44">
        <v>39706</v>
      </c>
      <c r="N150" s="41">
        <v>549974.44889999996</v>
      </c>
      <c r="O150" s="41" t="s">
        <v>1273</v>
      </c>
      <c r="P150" s="41" t="s">
        <v>1261</v>
      </c>
      <c r="Q150" s="43" t="s">
        <v>1998</v>
      </c>
      <c r="R150" s="43" t="s">
        <v>1999</v>
      </c>
      <c r="S150" s="41" t="s">
        <v>1727</v>
      </c>
      <c r="T150" s="43" t="s">
        <v>2000</v>
      </c>
      <c r="U150" s="41" t="s">
        <v>1256</v>
      </c>
      <c r="V150" s="41" t="s">
        <v>1256</v>
      </c>
      <c r="W150" s="41" t="s">
        <v>1256</v>
      </c>
      <c r="X150" s="41" t="s">
        <v>1279</v>
      </c>
      <c r="Y150" s="41" t="s">
        <v>1263</v>
      </c>
      <c r="Z150" s="41" t="s">
        <v>4044</v>
      </c>
      <c r="AA150" s="41" t="s">
        <v>1256</v>
      </c>
      <c r="AB150" s="41" t="s">
        <v>1256</v>
      </c>
      <c r="AC150" s="41" t="s">
        <v>1256</v>
      </c>
      <c r="AD150" s="41" t="s">
        <v>1256</v>
      </c>
      <c r="AE150" s="41" t="s">
        <v>1256</v>
      </c>
      <c r="AF150" s="41" t="s">
        <v>1304</v>
      </c>
      <c r="AG150" s="45" t="s">
        <v>1256</v>
      </c>
      <c r="AH150" s="45" t="s">
        <v>3989</v>
      </c>
      <c r="AI150" s="45" t="s">
        <v>3989</v>
      </c>
      <c r="AJ150" s="45" t="s">
        <v>4332</v>
      </c>
      <c r="AK150" s="45" t="s">
        <v>4333</v>
      </c>
    </row>
    <row r="151" spans="2:37" ht="106.5" thickTop="1" thickBot="1" x14ac:dyDescent="0.3">
      <c r="B151" s="41" t="s">
        <v>4335</v>
      </c>
      <c r="C151" s="41" t="s">
        <v>2001</v>
      </c>
      <c r="D151" s="42" t="s">
        <v>1600</v>
      </c>
      <c r="E151" s="41" t="s">
        <v>1257</v>
      </c>
      <c r="F151" s="41" t="s">
        <v>1284</v>
      </c>
      <c r="G151" s="43" t="s">
        <v>1258</v>
      </c>
      <c r="H151" s="41" t="s">
        <v>1308</v>
      </c>
      <c r="I151" s="41" t="s">
        <v>1260</v>
      </c>
      <c r="J151" s="41" t="s">
        <v>1317</v>
      </c>
      <c r="K151" s="41" t="s">
        <v>1483</v>
      </c>
      <c r="L151" s="44">
        <v>38505</v>
      </c>
      <c r="M151" s="41" t="s">
        <v>1256</v>
      </c>
      <c r="N151" s="41">
        <v>32300</v>
      </c>
      <c r="O151" s="41" t="s">
        <v>2002</v>
      </c>
      <c r="P151" s="41" t="s">
        <v>1261</v>
      </c>
      <c r="Q151" s="43" t="s">
        <v>2003</v>
      </c>
      <c r="R151" s="43" t="s">
        <v>2004</v>
      </c>
      <c r="S151" s="41" t="s">
        <v>1621</v>
      </c>
      <c r="T151" s="43" t="s">
        <v>1378</v>
      </c>
      <c r="U151" s="41" t="s">
        <v>1256</v>
      </c>
      <c r="V151" s="41" t="s">
        <v>1256</v>
      </c>
      <c r="W151" s="41" t="s">
        <v>1256</v>
      </c>
      <c r="X151" s="41" t="s">
        <v>1279</v>
      </c>
      <c r="Y151" s="41" t="s">
        <v>1263</v>
      </c>
      <c r="Z151" s="41" t="s">
        <v>4060</v>
      </c>
      <c r="AA151" s="41" t="s">
        <v>4037</v>
      </c>
      <c r="AB151" s="41" t="s">
        <v>4045</v>
      </c>
      <c r="AC151" s="41" t="s">
        <v>4045</v>
      </c>
      <c r="AD151" s="41" t="s">
        <v>4046</v>
      </c>
      <c r="AE151" s="41" t="s">
        <v>4047</v>
      </c>
      <c r="AF151" s="41" t="s">
        <v>1600</v>
      </c>
      <c r="AG151" s="45" t="s">
        <v>4048</v>
      </c>
      <c r="AH151" s="45" t="s">
        <v>3989</v>
      </c>
      <c r="AI151" s="45" t="s">
        <v>3989</v>
      </c>
      <c r="AJ151" s="45" t="s">
        <v>4334</v>
      </c>
      <c r="AK151" s="45" t="s">
        <v>4335</v>
      </c>
    </row>
    <row r="152" spans="2:37" ht="49.5" thickTop="1" thickBot="1" x14ac:dyDescent="0.3">
      <c r="B152" s="41" t="s">
        <v>4337</v>
      </c>
      <c r="C152" s="41" t="s">
        <v>2005</v>
      </c>
      <c r="D152" s="42" t="s">
        <v>1304</v>
      </c>
      <c r="E152" s="41" t="s">
        <v>2006</v>
      </c>
      <c r="F152" s="41" t="s">
        <v>1306</v>
      </c>
      <c r="G152" s="43" t="s">
        <v>1514</v>
      </c>
      <c r="H152" s="41" t="s">
        <v>1316</v>
      </c>
      <c r="I152" s="41" t="s">
        <v>1270</v>
      </c>
      <c r="J152" s="41" t="s">
        <v>1271</v>
      </c>
      <c r="K152" s="41" t="s">
        <v>1272</v>
      </c>
      <c r="L152" s="44">
        <v>38846</v>
      </c>
      <c r="M152" s="44">
        <v>39715</v>
      </c>
      <c r="N152" s="41">
        <v>122794.3227</v>
      </c>
      <c r="O152" s="41" t="s">
        <v>1273</v>
      </c>
      <c r="P152" s="41" t="s">
        <v>1261</v>
      </c>
      <c r="Q152" s="43" t="s">
        <v>2007</v>
      </c>
      <c r="R152" s="43" t="s">
        <v>2008</v>
      </c>
      <c r="S152" s="41" t="s">
        <v>2009</v>
      </c>
      <c r="T152" s="43" t="s">
        <v>1519</v>
      </c>
      <c r="U152" s="41" t="s">
        <v>1256</v>
      </c>
      <c r="V152" s="41" t="s">
        <v>1256</v>
      </c>
      <c r="W152" s="41" t="s">
        <v>1256</v>
      </c>
      <c r="X152" s="41" t="s">
        <v>1279</v>
      </c>
      <c r="Y152" s="41" t="s">
        <v>1263</v>
      </c>
      <c r="Z152" s="41" t="s">
        <v>4008</v>
      </c>
      <c r="AA152" s="41" t="s">
        <v>1256</v>
      </c>
      <c r="AB152" s="41" t="s">
        <v>1256</v>
      </c>
      <c r="AC152" s="41" t="s">
        <v>1256</v>
      </c>
      <c r="AD152" s="41" t="s">
        <v>1256</v>
      </c>
      <c r="AE152" s="41" t="s">
        <v>1256</v>
      </c>
      <c r="AF152" s="41" t="s">
        <v>1304</v>
      </c>
      <c r="AG152" s="45" t="s">
        <v>1256</v>
      </c>
      <c r="AH152" s="45" t="s">
        <v>3989</v>
      </c>
      <c r="AI152" s="45" t="s">
        <v>3989</v>
      </c>
      <c r="AJ152" s="45" t="s">
        <v>4336</v>
      </c>
      <c r="AK152" s="45" t="s">
        <v>4337</v>
      </c>
    </row>
    <row r="153" spans="2:37" ht="46.5" thickTop="1" thickBot="1" x14ac:dyDescent="0.3">
      <c r="B153" s="41" t="s">
        <v>4339</v>
      </c>
      <c r="C153" s="41" t="s">
        <v>2010</v>
      </c>
      <c r="D153" s="42" t="s">
        <v>1304</v>
      </c>
      <c r="E153" s="41" t="s">
        <v>2011</v>
      </c>
      <c r="F153" s="41" t="s">
        <v>1306</v>
      </c>
      <c r="G153" s="43" t="s">
        <v>1400</v>
      </c>
      <c r="H153" s="41" t="s">
        <v>1308</v>
      </c>
      <c r="I153" s="41" t="s">
        <v>1270</v>
      </c>
      <c r="J153" s="41" t="s">
        <v>1271</v>
      </c>
      <c r="K153" s="41" t="s">
        <v>1272</v>
      </c>
      <c r="L153" s="44">
        <v>38814</v>
      </c>
      <c r="M153" s="44">
        <v>39797</v>
      </c>
      <c r="N153" s="41">
        <v>69695.240000000005</v>
      </c>
      <c r="O153" s="41" t="s">
        <v>1273</v>
      </c>
      <c r="P153" s="41" t="s">
        <v>1261</v>
      </c>
      <c r="Q153" s="43" t="s">
        <v>2012</v>
      </c>
      <c r="R153" s="43" t="s">
        <v>2013</v>
      </c>
      <c r="S153" s="41" t="s">
        <v>1311</v>
      </c>
      <c r="T153" s="43" t="s">
        <v>1404</v>
      </c>
      <c r="U153" s="41" t="s">
        <v>1256</v>
      </c>
      <c r="V153" s="41" t="s">
        <v>1256</v>
      </c>
      <c r="W153" s="41" t="s">
        <v>1256</v>
      </c>
      <c r="X153" s="41" t="s">
        <v>1279</v>
      </c>
      <c r="Y153" s="41" t="s">
        <v>1263</v>
      </c>
      <c r="Z153" s="41" t="s">
        <v>4060</v>
      </c>
      <c r="AA153" s="41" t="s">
        <v>1256</v>
      </c>
      <c r="AB153" s="41" t="s">
        <v>1256</v>
      </c>
      <c r="AC153" s="41" t="s">
        <v>1256</v>
      </c>
      <c r="AD153" s="41" t="s">
        <v>1256</v>
      </c>
      <c r="AE153" s="41" t="s">
        <v>1256</v>
      </c>
      <c r="AF153" s="41" t="s">
        <v>1304</v>
      </c>
      <c r="AG153" s="45" t="s">
        <v>1256</v>
      </c>
      <c r="AH153" s="45" t="s">
        <v>3989</v>
      </c>
      <c r="AI153" s="45" t="s">
        <v>3989</v>
      </c>
      <c r="AJ153" s="45" t="s">
        <v>4338</v>
      </c>
      <c r="AK153" s="45" t="s">
        <v>4339</v>
      </c>
    </row>
    <row r="154" spans="2:37" ht="31.5" thickTop="1" thickBot="1" x14ac:dyDescent="0.3">
      <c r="B154" s="41" t="s">
        <v>4341</v>
      </c>
      <c r="C154" s="41" t="s">
        <v>2014</v>
      </c>
      <c r="D154" s="42" t="s">
        <v>1255</v>
      </c>
      <c r="E154" s="41" t="s">
        <v>1256</v>
      </c>
      <c r="F154" s="41" t="s">
        <v>1257</v>
      </c>
      <c r="G154" s="43" t="s">
        <v>1728</v>
      </c>
      <c r="H154" s="41" t="s">
        <v>1308</v>
      </c>
      <c r="I154" s="41" t="s">
        <v>1260</v>
      </c>
      <c r="J154" s="41" t="s">
        <v>1256</v>
      </c>
      <c r="K154" s="41" t="s">
        <v>1256</v>
      </c>
      <c r="L154" s="41" t="s">
        <v>1256</v>
      </c>
      <c r="M154" s="41" t="s">
        <v>1256</v>
      </c>
      <c r="N154" s="41">
        <v>0</v>
      </c>
      <c r="O154" s="41" t="s">
        <v>1256</v>
      </c>
      <c r="P154" s="41" t="s">
        <v>1339</v>
      </c>
      <c r="Q154" s="43" t="s">
        <v>1256</v>
      </c>
      <c r="R154" s="43" t="s">
        <v>1256</v>
      </c>
      <c r="S154" s="41" t="s">
        <v>1256</v>
      </c>
      <c r="T154" s="43" t="s">
        <v>1256</v>
      </c>
      <c r="U154" s="41" t="s">
        <v>1256</v>
      </c>
      <c r="V154" s="41" t="s">
        <v>1256</v>
      </c>
      <c r="W154" s="41" t="s">
        <v>1256</v>
      </c>
      <c r="X154" s="41" t="s">
        <v>1256</v>
      </c>
      <c r="Y154" s="41" t="s">
        <v>1263</v>
      </c>
      <c r="Z154" s="41" t="s">
        <v>1256</v>
      </c>
      <c r="AA154" s="41" t="s">
        <v>1256</v>
      </c>
      <c r="AB154" s="41" t="s">
        <v>1256</v>
      </c>
      <c r="AC154" s="41" t="s">
        <v>1256</v>
      </c>
      <c r="AD154" s="41" t="s">
        <v>1256</v>
      </c>
      <c r="AE154" s="41" t="s">
        <v>1256</v>
      </c>
      <c r="AF154" s="41" t="s">
        <v>3988</v>
      </c>
      <c r="AG154" s="45" t="s">
        <v>1256</v>
      </c>
      <c r="AH154" s="45" t="s">
        <v>3989</v>
      </c>
      <c r="AI154" s="45" t="s">
        <v>3989</v>
      </c>
      <c r="AJ154" s="45" t="s">
        <v>4340</v>
      </c>
      <c r="AK154" s="45" t="s">
        <v>4341</v>
      </c>
    </row>
    <row r="155" spans="2:37" ht="31.5" thickTop="1" thickBot="1" x14ac:dyDescent="0.3">
      <c r="B155" s="41" t="s">
        <v>4343</v>
      </c>
      <c r="C155" s="41" t="s">
        <v>2015</v>
      </c>
      <c r="D155" s="42" t="s">
        <v>1255</v>
      </c>
      <c r="E155" s="41" t="s">
        <v>1256</v>
      </c>
      <c r="F155" s="41" t="s">
        <v>1257</v>
      </c>
      <c r="G155" s="43" t="s">
        <v>1814</v>
      </c>
      <c r="H155" s="41" t="s">
        <v>1308</v>
      </c>
      <c r="I155" s="41" t="s">
        <v>1260</v>
      </c>
      <c r="J155" s="41" t="s">
        <v>1256</v>
      </c>
      <c r="K155" s="41" t="s">
        <v>1256</v>
      </c>
      <c r="L155" s="41" t="s">
        <v>1256</v>
      </c>
      <c r="M155" s="44">
        <v>47847</v>
      </c>
      <c r="N155" s="41">
        <v>0</v>
      </c>
      <c r="O155" s="41" t="s">
        <v>1256</v>
      </c>
      <c r="P155" s="41" t="s">
        <v>1339</v>
      </c>
      <c r="Q155" s="43" t="s">
        <v>1256</v>
      </c>
      <c r="R155" s="43" t="s">
        <v>1256</v>
      </c>
      <c r="S155" s="41" t="s">
        <v>1256</v>
      </c>
      <c r="T155" s="43" t="s">
        <v>1256</v>
      </c>
      <c r="U155" s="41" t="s">
        <v>1256</v>
      </c>
      <c r="V155" s="41" t="s">
        <v>1256</v>
      </c>
      <c r="W155" s="41" t="s">
        <v>1256</v>
      </c>
      <c r="X155" s="41" t="s">
        <v>1256</v>
      </c>
      <c r="Y155" s="41" t="s">
        <v>1263</v>
      </c>
      <c r="Z155" s="41" t="s">
        <v>1256</v>
      </c>
      <c r="AA155" s="41" t="s">
        <v>1256</v>
      </c>
      <c r="AB155" s="41" t="s">
        <v>1256</v>
      </c>
      <c r="AC155" s="41" t="s">
        <v>1256</v>
      </c>
      <c r="AD155" s="41" t="s">
        <v>1256</v>
      </c>
      <c r="AE155" s="41" t="s">
        <v>1256</v>
      </c>
      <c r="AF155" s="41" t="s">
        <v>3988</v>
      </c>
      <c r="AG155" s="45" t="s">
        <v>1256</v>
      </c>
      <c r="AH155" s="45" t="s">
        <v>3989</v>
      </c>
      <c r="AI155" s="45" t="s">
        <v>3989</v>
      </c>
      <c r="AJ155" s="45" t="s">
        <v>4342</v>
      </c>
      <c r="AK155" s="45" t="s">
        <v>4343</v>
      </c>
    </row>
    <row r="156" spans="2:37" ht="106.5" thickTop="1" thickBot="1" x14ac:dyDescent="0.3">
      <c r="B156" s="41" t="s">
        <v>4345</v>
      </c>
      <c r="C156" s="41" t="s">
        <v>2016</v>
      </c>
      <c r="D156" s="42" t="s">
        <v>1304</v>
      </c>
      <c r="E156" s="41" t="s">
        <v>1563</v>
      </c>
      <c r="F156" s="41" t="s">
        <v>2017</v>
      </c>
      <c r="G156" s="43" t="s">
        <v>1258</v>
      </c>
      <c r="H156" s="41" t="s">
        <v>1308</v>
      </c>
      <c r="I156" s="41" t="s">
        <v>1270</v>
      </c>
      <c r="J156" s="41" t="s">
        <v>1271</v>
      </c>
      <c r="K156" s="41" t="s">
        <v>1272</v>
      </c>
      <c r="L156" s="44">
        <v>39714</v>
      </c>
      <c r="M156" s="44">
        <v>43222</v>
      </c>
      <c r="N156" s="41">
        <v>989963.67</v>
      </c>
      <c r="O156" s="41" t="s">
        <v>1273</v>
      </c>
      <c r="P156" s="41" t="s">
        <v>1261</v>
      </c>
      <c r="Q156" s="43" t="s">
        <v>2018</v>
      </c>
      <c r="R156" s="43" t="s">
        <v>2019</v>
      </c>
      <c r="S156" s="41" t="s">
        <v>2020</v>
      </c>
      <c r="T156" s="43" t="s">
        <v>1378</v>
      </c>
      <c r="U156" s="41" t="s">
        <v>1256</v>
      </c>
      <c r="V156" s="41" t="s">
        <v>1256</v>
      </c>
      <c r="W156" s="41" t="s">
        <v>1256</v>
      </c>
      <c r="X156" s="41" t="s">
        <v>1279</v>
      </c>
      <c r="Y156" s="41" t="s">
        <v>1263</v>
      </c>
      <c r="Z156" s="41" t="s">
        <v>4060</v>
      </c>
      <c r="AA156" s="41" t="s">
        <v>1256</v>
      </c>
      <c r="AB156" s="41" t="s">
        <v>1256</v>
      </c>
      <c r="AC156" s="41" t="s">
        <v>1256</v>
      </c>
      <c r="AD156" s="41" t="s">
        <v>1256</v>
      </c>
      <c r="AE156" s="41" t="s">
        <v>1256</v>
      </c>
      <c r="AF156" s="41" t="s">
        <v>1304</v>
      </c>
      <c r="AG156" s="45" t="s">
        <v>1256</v>
      </c>
      <c r="AH156" s="45" t="s">
        <v>3989</v>
      </c>
      <c r="AI156" s="45" t="s">
        <v>3989</v>
      </c>
      <c r="AJ156" s="45" t="s">
        <v>4344</v>
      </c>
      <c r="AK156" s="45" t="s">
        <v>4345</v>
      </c>
    </row>
    <row r="157" spans="2:37" ht="31.5" thickTop="1" thickBot="1" x14ac:dyDescent="0.3">
      <c r="B157" s="41" t="s">
        <v>4347</v>
      </c>
      <c r="C157" s="41" t="s">
        <v>2021</v>
      </c>
      <c r="D157" s="42" t="s">
        <v>1304</v>
      </c>
      <c r="E157" s="41" t="s">
        <v>2022</v>
      </c>
      <c r="F157" s="41" t="s">
        <v>2017</v>
      </c>
      <c r="G157" s="43" t="s">
        <v>1281</v>
      </c>
      <c r="H157" s="41" t="s">
        <v>1308</v>
      </c>
      <c r="I157" s="41" t="s">
        <v>1260</v>
      </c>
      <c r="J157" s="41" t="s">
        <v>1324</v>
      </c>
      <c r="K157" s="41" t="s">
        <v>1325</v>
      </c>
      <c r="L157" s="44">
        <v>39714</v>
      </c>
      <c r="M157" s="41" t="s">
        <v>1256</v>
      </c>
      <c r="N157" s="41">
        <v>760652.71</v>
      </c>
      <c r="O157" s="41" t="s">
        <v>1273</v>
      </c>
      <c r="P157" s="41" t="s">
        <v>1261</v>
      </c>
      <c r="Q157" s="43" t="s">
        <v>2012</v>
      </c>
      <c r="R157" s="43" t="s">
        <v>2013</v>
      </c>
      <c r="S157" s="41" t="s">
        <v>1311</v>
      </c>
      <c r="T157" s="43" t="s">
        <v>1329</v>
      </c>
      <c r="U157" s="41" t="s">
        <v>1256</v>
      </c>
      <c r="V157" s="41" t="s">
        <v>1256</v>
      </c>
      <c r="W157" s="41" t="s">
        <v>1256</v>
      </c>
      <c r="X157" s="41" t="s">
        <v>1279</v>
      </c>
      <c r="Y157" s="41" t="s">
        <v>1263</v>
      </c>
      <c r="Z157" s="41" t="s">
        <v>4016</v>
      </c>
      <c r="AA157" s="41" t="s">
        <v>1256</v>
      </c>
      <c r="AB157" s="41" t="s">
        <v>4017</v>
      </c>
      <c r="AC157" s="41" t="s">
        <v>4017</v>
      </c>
      <c r="AD157" s="41" t="s">
        <v>4018</v>
      </c>
      <c r="AE157" s="41" t="s">
        <v>4047</v>
      </c>
      <c r="AF157" s="41" t="s">
        <v>1304</v>
      </c>
      <c r="AG157" s="45" t="s">
        <v>4020</v>
      </c>
      <c r="AH157" s="45" t="s">
        <v>3989</v>
      </c>
      <c r="AI157" s="45" t="s">
        <v>3989</v>
      </c>
      <c r="AJ157" s="45" t="s">
        <v>4346</v>
      </c>
      <c r="AK157" s="45" t="s">
        <v>4347</v>
      </c>
    </row>
    <row r="158" spans="2:37" ht="37.5" thickTop="1" thickBot="1" x14ac:dyDescent="0.3">
      <c r="B158" s="41" t="s">
        <v>4349</v>
      </c>
      <c r="C158" s="41" t="s">
        <v>2023</v>
      </c>
      <c r="D158" s="42" t="s">
        <v>1304</v>
      </c>
      <c r="E158" s="41" t="s">
        <v>2024</v>
      </c>
      <c r="F158" s="41" t="s">
        <v>2017</v>
      </c>
      <c r="G158" s="43" t="s">
        <v>1307</v>
      </c>
      <c r="H158" s="41" t="s">
        <v>1308</v>
      </c>
      <c r="I158" s="41" t="s">
        <v>1270</v>
      </c>
      <c r="J158" s="41" t="s">
        <v>1271</v>
      </c>
      <c r="K158" s="41" t="s">
        <v>1272</v>
      </c>
      <c r="L158" s="44">
        <v>39721</v>
      </c>
      <c r="M158" s="44">
        <v>42769</v>
      </c>
      <c r="N158" s="41">
        <v>2621717.92</v>
      </c>
      <c r="O158" s="41" t="s">
        <v>1273</v>
      </c>
      <c r="P158" s="41" t="s">
        <v>1261</v>
      </c>
      <c r="Q158" s="43" t="s">
        <v>2025</v>
      </c>
      <c r="R158" s="43" t="s">
        <v>2026</v>
      </c>
      <c r="S158" s="41" t="s">
        <v>1834</v>
      </c>
      <c r="T158" s="43" t="s">
        <v>2027</v>
      </c>
      <c r="U158" s="41" t="s">
        <v>1256</v>
      </c>
      <c r="V158" s="41" t="s">
        <v>1256</v>
      </c>
      <c r="W158" s="41" t="s">
        <v>1256</v>
      </c>
      <c r="X158" s="41" t="s">
        <v>1279</v>
      </c>
      <c r="Y158" s="41" t="s">
        <v>1263</v>
      </c>
      <c r="Z158" s="41" t="s">
        <v>4044</v>
      </c>
      <c r="AA158" s="41" t="s">
        <v>1256</v>
      </c>
      <c r="AB158" s="41" t="s">
        <v>1256</v>
      </c>
      <c r="AC158" s="41" t="s">
        <v>1256</v>
      </c>
      <c r="AD158" s="41" t="s">
        <v>1256</v>
      </c>
      <c r="AE158" s="41" t="s">
        <v>1256</v>
      </c>
      <c r="AF158" s="41" t="s">
        <v>1304</v>
      </c>
      <c r="AG158" s="45" t="s">
        <v>1256</v>
      </c>
      <c r="AH158" s="45" t="s">
        <v>3989</v>
      </c>
      <c r="AI158" s="45" t="s">
        <v>3989</v>
      </c>
      <c r="AJ158" s="45" t="s">
        <v>4348</v>
      </c>
      <c r="AK158" s="45" t="s">
        <v>4349</v>
      </c>
    </row>
    <row r="159" spans="2:37" ht="37.5" thickTop="1" thickBot="1" x14ac:dyDescent="0.3">
      <c r="B159" s="41" t="s">
        <v>4351</v>
      </c>
      <c r="C159" s="41" t="s">
        <v>2028</v>
      </c>
      <c r="D159" s="42" t="s">
        <v>1304</v>
      </c>
      <c r="E159" s="41" t="s">
        <v>1540</v>
      </c>
      <c r="F159" s="41" t="s">
        <v>2017</v>
      </c>
      <c r="G159" s="43" t="s">
        <v>1281</v>
      </c>
      <c r="H159" s="41" t="s">
        <v>1308</v>
      </c>
      <c r="I159" s="41" t="s">
        <v>1260</v>
      </c>
      <c r="J159" s="41" t="s">
        <v>1324</v>
      </c>
      <c r="K159" s="41" t="s">
        <v>1325</v>
      </c>
      <c r="L159" s="44">
        <v>39714</v>
      </c>
      <c r="M159" s="41" t="s">
        <v>1256</v>
      </c>
      <c r="N159" s="41">
        <v>964340.85</v>
      </c>
      <c r="O159" s="41" t="s">
        <v>1273</v>
      </c>
      <c r="P159" s="41" t="s">
        <v>1261</v>
      </c>
      <c r="Q159" s="43" t="s">
        <v>2029</v>
      </c>
      <c r="R159" s="43" t="s">
        <v>2030</v>
      </c>
      <c r="S159" s="41" t="s">
        <v>2031</v>
      </c>
      <c r="T159" s="43" t="s">
        <v>2032</v>
      </c>
      <c r="U159" s="41" t="s">
        <v>1256</v>
      </c>
      <c r="V159" s="41" t="s">
        <v>1256</v>
      </c>
      <c r="W159" s="41" t="s">
        <v>1256</v>
      </c>
      <c r="X159" s="41" t="s">
        <v>1279</v>
      </c>
      <c r="Y159" s="41" t="s">
        <v>1263</v>
      </c>
      <c r="Z159" s="41" t="s">
        <v>4016</v>
      </c>
      <c r="AA159" s="41" t="s">
        <v>1256</v>
      </c>
      <c r="AB159" s="41" t="s">
        <v>4017</v>
      </c>
      <c r="AC159" s="41" t="s">
        <v>4017</v>
      </c>
      <c r="AD159" s="41" t="s">
        <v>4018</v>
      </c>
      <c r="AE159" s="41" t="s">
        <v>4047</v>
      </c>
      <c r="AF159" s="41" t="s">
        <v>1304</v>
      </c>
      <c r="AG159" s="45" t="s">
        <v>4020</v>
      </c>
      <c r="AH159" s="45" t="s">
        <v>3989</v>
      </c>
      <c r="AI159" s="45" t="s">
        <v>3989</v>
      </c>
      <c r="AJ159" s="45" t="s">
        <v>4350</v>
      </c>
      <c r="AK159" s="45" t="s">
        <v>4351</v>
      </c>
    </row>
    <row r="160" spans="2:37" ht="61.5" thickTop="1" thickBot="1" x14ac:dyDescent="0.3">
      <c r="B160" s="41" t="s">
        <v>4353</v>
      </c>
      <c r="C160" s="41" t="s">
        <v>2033</v>
      </c>
      <c r="D160" s="42" t="s">
        <v>1304</v>
      </c>
      <c r="E160" s="41" t="s">
        <v>2034</v>
      </c>
      <c r="F160" s="41" t="s">
        <v>2017</v>
      </c>
      <c r="G160" s="43" t="s">
        <v>2035</v>
      </c>
      <c r="H160" s="41" t="s">
        <v>1308</v>
      </c>
      <c r="I160" s="41" t="s">
        <v>1270</v>
      </c>
      <c r="J160" s="41" t="s">
        <v>1271</v>
      </c>
      <c r="K160" s="41" t="s">
        <v>1272</v>
      </c>
      <c r="L160" s="44">
        <v>39714</v>
      </c>
      <c r="M160" s="44">
        <v>42124</v>
      </c>
      <c r="N160" s="41">
        <v>313669.4129</v>
      </c>
      <c r="O160" s="41" t="s">
        <v>1273</v>
      </c>
      <c r="P160" s="41" t="s">
        <v>1261</v>
      </c>
      <c r="Q160" s="43" t="s">
        <v>2036</v>
      </c>
      <c r="R160" s="43" t="s">
        <v>2037</v>
      </c>
      <c r="S160" s="41" t="s">
        <v>2038</v>
      </c>
      <c r="T160" s="43" t="s">
        <v>2039</v>
      </c>
      <c r="U160" s="41" t="s">
        <v>1256</v>
      </c>
      <c r="V160" s="41" t="s">
        <v>1256</v>
      </c>
      <c r="W160" s="41" t="s">
        <v>1256</v>
      </c>
      <c r="X160" s="41" t="s">
        <v>1279</v>
      </c>
      <c r="Y160" s="41" t="s">
        <v>1263</v>
      </c>
      <c r="Z160" s="41" t="s">
        <v>4044</v>
      </c>
      <c r="AA160" s="41" t="s">
        <v>1256</v>
      </c>
      <c r="AB160" s="41" t="s">
        <v>1256</v>
      </c>
      <c r="AC160" s="41" t="s">
        <v>1256</v>
      </c>
      <c r="AD160" s="41" t="s">
        <v>1256</v>
      </c>
      <c r="AE160" s="41" t="s">
        <v>1256</v>
      </c>
      <c r="AF160" s="41" t="s">
        <v>1304</v>
      </c>
      <c r="AG160" s="45" t="s">
        <v>1256</v>
      </c>
      <c r="AH160" s="45" t="s">
        <v>3989</v>
      </c>
      <c r="AI160" s="45" t="s">
        <v>3989</v>
      </c>
      <c r="AJ160" s="45" t="s">
        <v>4352</v>
      </c>
      <c r="AK160" s="45" t="s">
        <v>4353</v>
      </c>
    </row>
    <row r="161" spans="2:37" ht="106.5" thickTop="1" thickBot="1" x14ac:dyDescent="0.3">
      <c r="B161" s="41" t="s">
        <v>4355</v>
      </c>
      <c r="C161" s="41" t="s">
        <v>2040</v>
      </c>
      <c r="D161" s="42" t="s">
        <v>1265</v>
      </c>
      <c r="E161" s="41" t="s">
        <v>2041</v>
      </c>
      <c r="F161" s="41" t="s">
        <v>1284</v>
      </c>
      <c r="G161" s="43" t="s">
        <v>1258</v>
      </c>
      <c r="H161" s="41" t="s">
        <v>1308</v>
      </c>
      <c r="I161" s="41" t="s">
        <v>1260</v>
      </c>
      <c r="J161" s="41" t="s">
        <v>1317</v>
      </c>
      <c r="K161" s="41" t="s">
        <v>1388</v>
      </c>
      <c r="L161" s="44">
        <v>40812</v>
      </c>
      <c r="M161" s="41" t="s">
        <v>1256</v>
      </c>
      <c r="N161" s="41">
        <v>239985.98</v>
      </c>
      <c r="O161" s="41" t="s">
        <v>2042</v>
      </c>
      <c r="P161" s="41" t="s">
        <v>1643</v>
      </c>
      <c r="Q161" s="43" t="s">
        <v>2043</v>
      </c>
      <c r="R161" s="43" t="s">
        <v>2044</v>
      </c>
      <c r="S161" s="41" t="s">
        <v>1328</v>
      </c>
      <c r="T161" s="43" t="s">
        <v>1378</v>
      </c>
      <c r="U161" s="41" t="s">
        <v>1330</v>
      </c>
      <c r="V161" s="44">
        <v>41918</v>
      </c>
      <c r="W161" s="44">
        <v>44095</v>
      </c>
      <c r="X161" s="41" t="s">
        <v>1279</v>
      </c>
      <c r="Y161" s="41" t="s">
        <v>1263</v>
      </c>
      <c r="Z161" s="41" t="s">
        <v>4060</v>
      </c>
      <c r="AA161" s="41" t="s">
        <v>4088</v>
      </c>
      <c r="AB161" s="41" t="s">
        <v>4069</v>
      </c>
      <c r="AC161" s="41" t="s">
        <v>4069</v>
      </c>
      <c r="AD161" s="41" t="s">
        <v>4046</v>
      </c>
      <c r="AE161" s="41" t="s">
        <v>4047</v>
      </c>
      <c r="AF161" s="41" t="s">
        <v>1265</v>
      </c>
      <c r="AG161" s="45" t="s">
        <v>4070</v>
      </c>
      <c r="AH161" s="45" t="s">
        <v>4039</v>
      </c>
      <c r="AI161" s="45" t="s">
        <v>3989</v>
      </c>
      <c r="AJ161" s="45" t="s">
        <v>4354</v>
      </c>
      <c r="AK161" s="45" t="s">
        <v>4355</v>
      </c>
    </row>
    <row r="162" spans="2:37" ht="106.5" thickTop="1" thickBot="1" x14ac:dyDescent="0.3">
      <c r="B162" s="41" t="s">
        <v>4357</v>
      </c>
      <c r="C162" s="41" t="s">
        <v>2040</v>
      </c>
      <c r="D162" s="42" t="s">
        <v>1304</v>
      </c>
      <c r="E162" s="41" t="s">
        <v>1424</v>
      </c>
      <c r="F162" s="41" t="s">
        <v>2017</v>
      </c>
      <c r="G162" s="43" t="s">
        <v>1258</v>
      </c>
      <c r="H162" s="41" t="s">
        <v>1308</v>
      </c>
      <c r="I162" s="41" t="s">
        <v>1260</v>
      </c>
      <c r="J162" s="41" t="s">
        <v>1324</v>
      </c>
      <c r="K162" s="41" t="s">
        <v>1325</v>
      </c>
      <c r="L162" s="44">
        <v>39714</v>
      </c>
      <c r="M162" s="41" t="s">
        <v>1256</v>
      </c>
      <c r="N162" s="41">
        <v>608246.6</v>
      </c>
      <c r="O162" s="41" t="s">
        <v>1273</v>
      </c>
      <c r="P162" s="41" t="s">
        <v>1261</v>
      </c>
      <c r="Q162" s="43" t="s">
        <v>2043</v>
      </c>
      <c r="R162" s="43" t="s">
        <v>2044</v>
      </c>
      <c r="S162" s="41" t="s">
        <v>1328</v>
      </c>
      <c r="T162" s="43" t="s">
        <v>1638</v>
      </c>
      <c r="U162" s="41" t="s">
        <v>1256</v>
      </c>
      <c r="V162" s="41" t="s">
        <v>1256</v>
      </c>
      <c r="W162" s="41" t="s">
        <v>1256</v>
      </c>
      <c r="X162" s="41" t="s">
        <v>1279</v>
      </c>
      <c r="Y162" s="41" t="s">
        <v>1263</v>
      </c>
      <c r="Z162" s="41" t="s">
        <v>4044</v>
      </c>
      <c r="AA162" s="41" t="s">
        <v>1256</v>
      </c>
      <c r="AB162" s="41" t="s">
        <v>4045</v>
      </c>
      <c r="AC162" s="41" t="s">
        <v>4045</v>
      </c>
      <c r="AD162" s="41" t="s">
        <v>4046</v>
      </c>
      <c r="AE162" s="41" t="s">
        <v>4047</v>
      </c>
      <c r="AF162" s="41" t="s">
        <v>1304</v>
      </c>
      <c r="AG162" s="45" t="s">
        <v>4048</v>
      </c>
      <c r="AH162" s="45"/>
      <c r="AI162" s="45" t="s">
        <v>3989</v>
      </c>
      <c r="AJ162" s="45" t="s">
        <v>4356</v>
      </c>
      <c r="AK162" s="45" t="s">
        <v>4357</v>
      </c>
    </row>
    <row r="163" spans="2:37" ht="49.5" thickTop="1" thickBot="1" x14ac:dyDescent="0.3">
      <c r="B163" s="41" t="s">
        <v>4359</v>
      </c>
      <c r="C163" s="41" t="s">
        <v>2045</v>
      </c>
      <c r="D163" s="42" t="s">
        <v>1304</v>
      </c>
      <c r="E163" s="41" t="s">
        <v>1406</v>
      </c>
      <c r="F163" s="41" t="s">
        <v>2017</v>
      </c>
      <c r="G163" s="43" t="s">
        <v>2046</v>
      </c>
      <c r="H163" s="41" t="s">
        <v>1308</v>
      </c>
      <c r="I163" s="41" t="s">
        <v>1260</v>
      </c>
      <c r="J163" s="41" t="s">
        <v>1324</v>
      </c>
      <c r="K163" s="41" t="s">
        <v>1325</v>
      </c>
      <c r="L163" s="44">
        <v>39714</v>
      </c>
      <c r="M163" s="41" t="s">
        <v>1256</v>
      </c>
      <c r="N163" s="41">
        <v>1231782.67</v>
      </c>
      <c r="O163" s="41" t="s">
        <v>1273</v>
      </c>
      <c r="P163" s="41" t="s">
        <v>1261</v>
      </c>
      <c r="Q163" s="43" t="s">
        <v>2047</v>
      </c>
      <c r="R163" s="43" t="s">
        <v>2048</v>
      </c>
      <c r="S163" s="41" t="s">
        <v>2049</v>
      </c>
      <c r="T163" s="43" t="s">
        <v>2050</v>
      </c>
      <c r="U163" s="41" t="s">
        <v>1256</v>
      </c>
      <c r="V163" s="41" t="s">
        <v>1256</v>
      </c>
      <c r="W163" s="41" t="s">
        <v>1256</v>
      </c>
      <c r="X163" s="41" t="s">
        <v>1279</v>
      </c>
      <c r="Y163" s="41" t="s">
        <v>1263</v>
      </c>
      <c r="Z163" s="41" t="s">
        <v>4081</v>
      </c>
      <c r="AA163" s="41" t="s">
        <v>1256</v>
      </c>
      <c r="AB163" s="41" t="s">
        <v>4017</v>
      </c>
      <c r="AC163" s="41" t="s">
        <v>4017</v>
      </c>
      <c r="AD163" s="41" t="s">
        <v>4038</v>
      </c>
      <c r="AE163" s="41" t="s">
        <v>4001</v>
      </c>
      <c r="AF163" s="41" t="s">
        <v>1304</v>
      </c>
      <c r="AG163" s="45" t="s">
        <v>4020</v>
      </c>
      <c r="AH163" s="45" t="s">
        <v>3989</v>
      </c>
      <c r="AI163" s="45" t="s">
        <v>3989</v>
      </c>
      <c r="AJ163" s="45" t="s">
        <v>4358</v>
      </c>
      <c r="AK163" s="45" t="s">
        <v>4359</v>
      </c>
    </row>
    <row r="164" spans="2:37" ht="37.5" thickTop="1" thickBot="1" x14ac:dyDescent="0.3">
      <c r="B164" s="41" t="s">
        <v>4361</v>
      </c>
      <c r="C164" s="41" t="s">
        <v>2051</v>
      </c>
      <c r="D164" s="42" t="s">
        <v>1304</v>
      </c>
      <c r="E164" s="41" t="s">
        <v>2052</v>
      </c>
      <c r="F164" s="41" t="s">
        <v>2017</v>
      </c>
      <c r="G164" s="43" t="s">
        <v>2053</v>
      </c>
      <c r="H164" s="41" t="s">
        <v>1308</v>
      </c>
      <c r="I164" s="41" t="s">
        <v>1260</v>
      </c>
      <c r="J164" s="41" t="s">
        <v>1287</v>
      </c>
      <c r="K164" s="41" t="s">
        <v>1325</v>
      </c>
      <c r="L164" s="44">
        <v>39714</v>
      </c>
      <c r="M164" s="41" t="s">
        <v>1256</v>
      </c>
      <c r="N164" s="41">
        <v>2392424.3270999999</v>
      </c>
      <c r="O164" s="41" t="s">
        <v>2054</v>
      </c>
      <c r="P164" s="41" t="s">
        <v>1261</v>
      </c>
      <c r="Q164" s="43" t="s">
        <v>2055</v>
      </c>
      <c r="R164" s="43" t="s">
        <v>2056</v>
      </c>
      <c r="S164" s="41" t="s">
        <v>2057</v>
      </c>
      <c r="T164" s="43" t="s">
        <v>2058</v>
      </c>
      <c r="U164" s="41" t="s">
        <v>1256</v>
      </c>
      <c r="V164" s="41" t="s">
        <v>1256</v>
      </c>
      <c r="W164" s="41" t="s">
        <v>1256</v>
      </c>
      <c r="X164" s="41" t="s">
        <v>1279</v>
      </c>
      <c r="Y164" s="41" t="s">
        <v>1263</v>
      </c>
      <c r="Z164" s="41" t="s">
        <v>4005</v>
      </c>
      <c r="AA164" s="41" t="s">
        <v>1256</v>
      </c>
      <c r="AB164" s="41" t="s">
        <v>4017</v>
      </c>
      <c r="AC164" s="41" t="s">
        <v>4017</v>
      </c>
      <c r="AD164" s="41" t="s">
        <v>4046</v>
      </c>
      <c r="AE164" s="41" t="s">
        <v>4001</v>
      </c>
      <c r="AF164" s="41" t="s">
        <v>1304</v>
      </c>
      <c r="AG164" s="45" t="s">
        <v>4020</v>
      </c>
      <c r="AH164" s="45" t="s">
        <v>3989</v>
      </c>
      <c r="AI164" s="45" t="s">
        <v>3989</v>
      </c>
      <c r="AJ164" s="45" t="s">
        <v>4360</v>
      </c>
      <c r="AK164" s="45" t="s">
        <v>4361</v>
      </c>
    </row>
    <row r="165" spans="2:37" ht="106.5" thickTop="1" thickBot="1" x14ac:dyDescent="0.3">
      <c r="B165" s="41" t="s">
        <v>4363</v>
      </c>
      <c r="C165" s="41" t="s">
        <v>2059</v>
      </c>
      <c r="D165" s="42" t="s">
        <v>1265</v>
      </c>
      <c r="E165" s="41" t="s">
        <v>2060</v>
      </c>
      <c r="F165" s="41" t="s">
        <v>2061</v>
      </c>
      <c r="G165" s="43" t="s">
        <v>1258</v>
      </c>
      <c r="H165" s="41" t="s">
        <v>1308</v>
      </c>
      <c r="I165" s="41" t="s">
        <v>1270</v>
      </c>
      <c r="J165" s="41" t="s">
        <v>1271</v>
      </c>
      <c r="K165" s="41" t="s">
        <v>1272</v>
      </c>
      <c r="L165" s="44">
        <v>39806</v>
      </c>
      <c r="M165" s="44">
        <v>41933</v>
      </c>
      <c r="N165" s="41">
        <v>61775.82</v>
      </c>
      <c r="O165" s="41" t="s">
        <v>1273</v>
      </c>
      <c r="P165" s="41" t="s">
        <v>2062</v>
      </c>
      <c r="Q165" s="43" t="s">
        <v>2063</v>
      </c>
      <c r="R165" s="43" t="s">
        <v>2064</v>
      </c>
      <c r="S165" s="41" t="s">
        <v>1621</v>
      </c>
      <c r="T165" s="43" t="s">
        <v>1378</v>
      </c>
      <c r="U165" s="41" t="s">
        <v>1256</v>
      </c>
      <c r="V165" s="41" t="s">
        <v>1256</v>
      </c>
      <c r="W165" s="41" t="s">
        <v>1256</v>
      </c>
      <c r="X165" s="41" t="s">
        <v>1279</v>
      </c>
      <c r="Y165" s="41" t="s">
        <v>1263</v>
      </c>
      <c r="Z165" s="41" t="s">
        <v>4060</v>
      </c>
      <c r="AA165" s="41" t="s">
        <v>1256</v>
      </c>
      <c r="AB165" s="41" t="s">
        <v>1256</v>
      </c>
      <c r="AC165" s="41" t="s">
        <v>1256</v>
      </c>
      <c r="AD165" s="41" t="s">
        <v>1256</v>
      </c>
      <c r="AE165" s="41" t="s">
        <v>1256</v>
      </c>
      <c r="AF165" s="41" t="s">
        <v>1265</v>
      </c>
      <c r="AG165" s="45" t="s">
        <v>1256</v>
      </c>
      <c r="AH165" s="45" t="s">
        <v>3989</v>
      </c>
      <c r="AI165" s="45" t="s">
        <v>3989</v>
      </c>
      <c r="AJ165" s="45" t="s">
        <v>4362</v>
      </c>
      <c r="AK165" s="45" t="s">
        <v>4363</v>
      </c>
    </row>
    <row r="166" spans="2:37" ht="37.5" thickTop="1" thickBot="1" x14ac:dyDescent="0.3">
      <c r="B166" s="41" t="s">
        <v>4365</v>
      </c>
      <c r="C166" s="41" t="s">
        <v>2065</v>
      </c>
      <c r="D166" s="42" t="s">
        <v>1265</v>
      </c>
      <c r="E166" s="41" t="s">
        <v>2066</v>
      </c>
      <c r="F166" s="41" t="s">
        <v>2061</v>
      </c>
      <c r="G166" s="43" t="s">
        <v>1281</v>
      </c>
      <c r="H166" s="41" t="s">
        <v>1308</v>
      </c>
      <c r="I166" s="41" t="s">
        <v>1260</v>
      </c>
      <c r="J166" s="41" t="s">
        <v>1439</v>
      </c>
      <c r="K166" s="41" t="s">
        <v>1388</v>
      </c>
      <c r="L166" s="44">
        <v>39800</v>
      </c>
      <c r="M166" s="41" t="s">
        <v>1256</v>
      </c>
      <c r="N166" s="41">
        <v>157433.94</v>
      </c>
      <c r="O166" s="41" t="s">
        <v>2067</v>
      </c>
      <c r="P166" s="41" t="s">
        <v>2068</v>
      </c>
      <c r="Q166" s="43" t="s">
        <v>2069</v>
      </c>
      <c r="R166" s="43" t="s">
        <v>2070</v>
      </c>
      <c r="S166" s="41" t="s">
        <v>1328</v>
      </c>
      <c r="T166" s="43" t="s">
        <v>1329</v>
      </c>
      <c r="U166" s="41" t="s">
        <v>1685</v>
      </c>
      <c r="V166" s="44">
        <v>39982</v>
      </c>
      <c r="W166" s="44">
        <v>43208</v>
      </c>
      <c r="X166" s="41" t="s">
        <v>1279</v>
      </c>
      <c r="Y166" s="41" t="s">
        <v>1263</v>
      </c>
      <c r="Z166" s="41" t="s">
        <v>4016</v>
      </c>
      <c r="AA166" s="41" t="s">
        <v>4097</v>
      </c>
      <c r="AB166" s="41" t="s">
        <v>4017</v>
      </c>
      <c r="AC166" s="41" t="s">
        <v>4017</v>
      </c>
      <c r="AD166" s="41" t="s">
        <v>4018</v>
      </c>
      <c r="AE166" s="41" t="s">
        <v>4023</v>
      </c>
      <c r="AF166" s="41" t="s">
        <v>1265</v>
      </c>
      <c r="AG166" s="45" t="s">
        <v>4020</v>
      </c>
      <c r="AH166" s="45" t="s">
        <v>3989</v>
      </c>
      <c r="AI166" s="45" t="s">
        <v>3989</v>
      </c>
      <c r="AJ166" s="45" t="s">
        <v>4364</v>
      </c>
      <c r="AK166" s="45" t="s">
        <v>4365</v>
      </c>
    </row>
    <row r="167" spans="2:37" ht="31.5" thickTop="1" thickBot="1" x14ac:dyDescent="0.3">
      <c r="B167" s="41" t="s">
        <v>4367</v>
      </c>
      <c r="C167" s="41" t="s">
        <v>2071</v>
      </c>
      <c r="D167" s="42" t="s">
        <v>1265</v>
      </c>
      <c r="E167" s="41" t="s">
        <v>2072</v>
      </c>
      <c r="F167" s="41" t="s">
        <v>2061</v>
      </c>
      <c r="G167" s="43" t="s">
        <v>2073</v>
      </c>
      <c r="H167" s="41" t="s">
        <v>1308</v>
      </c>
      <c r="I167" s="41" t="s">
        <v>1260</v>
      </c>
      <c r="J167" s="41" t="s">
        <v>1317</v>
      </c>
      <c r="K167" s="41" t="s">
        <v>1388</v>
      </c>
      <c r="L167" s="44">
        <v>39800</v>
      </c>
      <c r="M167" s="41" t="s">
        <v>1256</v>
      </c>
      <c r="N167" s="41">
        <v>258758.47</v>
      </c>
      <c r="O167" s="41" t="s">
        <v>2074</v>
      </c>
      <c r="P167" s="41" t="s">
        <v>2075</v>
      </c>
      <c r="Q167" s="43" t="s">
        <v>1804</v>
      </c>
      <c r="R167" s="43" t="s">
        <v>1805</v>
      </c>
      <c r="S167" s="41" t="s">
        <v>1328</v>
      </c>
      <c r="T167" s="43" t="s">
        <v>2076</v>
      </c>
      <c r="U167" s="41" t="s">
        <v>1685</v>
      </c>
      <c r="V167" s="44">
        <v>39800</v>
      </c>
      <c r="W167" s="44">
        <v>43830</v>
      </c>
      <c r="X167" s="41" t="s">
        <v>1279</v>
      </c>
      <c r="Y167" s="41" t="s">
        <v>1263</v>
      </c>
      <c r="Z167" s="41" t="s">
        <v>4008</v>
      </c>
      <c r="AA167" s="41" t="s">
        <v>4161</v>
      </c>
      <c r="AB167" s="41" t="s">
        <v>4082</v>
      </c>
      <c r="AC167" s="41" t="s">
        <v>4082</v>
      </c>
      <c r="AD167" s="41" t="s">
        <v>4077</v>
      </c>
      <c r="AE167" s="41" t="s">
        <v>4047</v>
      </c>
      <c r="AF167" s="41" t="s">
        <v>1265</v>
      </c>
      <c r="AG167" s="45" t="s">
        <v>4083</v>
      </c>
      <c r="AH167" s="45" t="s">
        <v>4039</v>
      </c>
      <c r="AI167" s="45" t="s">
        <v>4039</v>
      </c>
      <c r="AJ167" s="45" t="s">
        <v>4366</v>
      </c>
      <c r="AK167" s="45" t="s">
        <v>4367</v>
      </c>
    </row>
    <row r="168" spans="2:37" ht="106.5" thickTop="1" thickBot="1" x14ac:dyDescent="0.3">
      <c r="B168" s="41" t="s">
        <v>4369</v>
      </c>
      <c r="C168" s="41" t="s">
        <v>2077</v>
      </c>
      <c r="D168" s="42" t="s">
        <v>1265</v>
      </c>
      <c r="E168" s="41" t="s">
        <v>2078</v>
      </c>
      <c r="F168" s="41" t="s">
        <v>2061</v>
      </c>
      <c r="G168" s="43" t="s">
        <v>1258</v>
      </c>
      <c r="H168" s="41" t="s">
        <v>1308</v>
      </c>
      <c r="I168" s="41" t="s">
        <v>1260</v>
      </c>
      <c r="J168" s="41" t="s">
        <v>1439</v>
      </c>
      <c r="K168" s="41" t="s">
        <v>1325</v>
      </c>
      <c r="L168" s="44">
        <v>39806</v>
      </c>
      <c r="M168" s="41" t="s">
        <v>1256</v>
      </c>
      <c r="N168" s="41">
        <v>286826.85070000001</v>
      </c>
      <c r="O168" s="41" t="s">
        <v>2079</v>
      </c>
      <c r="P168" s="41" t="s">
        <v>2080</v>
      </c>
      <c r="Q168" s="43" t="s">
        <v>2081</v>
      </c>
      <c r="R168" s="43" t="s">
        <v>2082</v>
      </c>
      <c r="S168" s="41" t="s">
        <v>1328</v>
      </c>
      <c r="T168" s="43" t="s">
        <v>2083</v>
      </c>
      <c r="U168" s="41" t="s">
        <v>1330</v>
      </c>
      <c r="V168" s="44">
        <v>41357</v>
      </c>
      <c r="W168" s="44">
        <v>42727</v>
      </c>
      <c r="X168" s="41" t="s">
        <v>1279</v>
      </c>
      <c r="Y168" s="41" t="s">
        <v>1263</v>
      </c>
      <c r="Z168" s="41" t="s">
        <v>4060</v>
      </c>
      <c r="AA168" s="41" t="s">
        <v>1256</v>
      </c>
      <c r="AB168" s="41" t="s">
        <v>4045</v>
      </c>
      <c r="AC168" s="41" t="s">
        <v>4045</v>
      </c>
      <c r="AD168" s="41" t="s">
        <v>4046</v>
      </c>
      <c r="AE168" s="41" t="s">
        <v>4047</v>
      </c>
      <c r="AF168" s="41" t="s">
        <v>1265</v>
      </c>
      <c r="AG168" s="45" t="s">
        <v>4048</v>
      </c>
      <c r="AH168" s="45" t="s">
        <v>3989</v>
      </c>
      <c r="AI168" s="45" t="s">
        <v>3989</v>
      </c>
      <c r="AJ168" s="45" t="s">
        <v>4368</v>
      </c>
      <c r="AK168" s="45" t="s">
        <v>4369</v>
      </c>
    </row>
    <row r="169" spans="2:37" ht="46.5" thickTop="1" thickBot="1" x14ac:dyDescent="0.3">
      <c r="B169" s="41" t="s">
        <v>4371</v>
      </c>
      <c r="C169" s="41" t="s">
        <v>2084</v>
      </c>
      <c r="D169" s="42" t="s">
        <v>1265</v>
      </c>
      <c r="E169" s="41" t="s">
        <v>2085</v>
      </c>
      <c r="F169" s="41" t="s">
        <v>2061</v>
      </c>
      <c r="G169" s="43" t="s">
        <v>2086</v>
      </c>
      <c r="H169" s="41" t="s">
        <v>1308</v>
      </c>
      <c r="I169" s="41" t="s">
        <v>1260</v>
      </c>
      <c r="J169" s="41" t="s">
        <v>1317</v>
      </c>
      <c r="K169" s="41" t="s">
        <v>1388</v>
      </c>
      <c r="L169" s="44">
        <v>39827</v>
      </c>
      <c r="M169" s="41" t="s">
        <v>1256</v>
      </c>
      <c r="N169" s="41">
        <v>188947.09</v>
      </c>
      <c r="O169" s="41" t="s">
        <v>2087</v>
      </c>
      <c r="P169" s="41" t="s">
        <v>1987</v>
      </c>
      <c r="Q169" s="43" t="s">
        <v>1612</v>
      </c>
      <c r="R169" s="43" t="s">
        <v>1613</v>
      </c>
      <c r="S169" s="41" t="s">
        <v>1328</v>
      </c>
      <c r="T169" s="43" t="s">
        <v>2088</v>
      </c>
      <c r="U169" s="41" t="s">
        <v>1393</v>
      </c>
      <c r="V169" s="44">
        <v>42930</v>
      </c>
      <c r="W169" s="44">
        <v>44025</v>
      </c>
      <c r="X169" s="41" t="s">
        <v>1279</v>
      </c>
      <c r="Y169" s="41" t="s">
        <v>1263</v>
      </c>
      <c r="Z169" s="41" t="s">
        <v>4005</v>
      </c>
      <c r="AA169" s="41" t="s">
        <v>4109</v>
      </c>
      <c r="AB169" s="41" t="s">
        <v>4076</v>
      </c>
      <c r="AC169" s="41" t="s">
        <v>4076</v>
      </c>
      <c r="AD169" s="41" t="s">
        <v>4077</v>
      </c>
      <c r="AE169" s="41" t="s">
        <v>4023</v>
      </c>
      <c r="AF169" s="41" t="s">
        <v>1265</v>
      </c>
      <c r="AG169" s="45" t="s">
        <v>4078</v>
      </c>
      <c r="AH169" s="45" t="s">
        <v>3989</v>
      </c>
      <c r="AI169" s="45" t="s">
        <v>3989</v>
      </c>
      <c r="AJ169" s="45" t="s">
        <v>4370</v>
      </c>
      <c r="AK169" s="45" t="s">
        <v>4371</v>
      </c>
    </row>
    <row r="170" spans="2:37" ht="31.5" thickTop="1" thickBot="1" x14ac:dyDescent="0.3">
      <c r="B170" s="41" t="s">
        <v>4373</v>
      </c>
      <c r="C170" s="41" t="s">
        <v>2089</v>
      </c>
      <c r="D170" s="42" t="s">
        <v>1265</v>
      </c>
      <c r="E170" s="41" t="s">
        <v>2090</v>
      </c>
      <c r="F170" s="41" t="s">
        <v>2061</v>
      </c>
      <c r="G170" s="43" t="s">
        <v>1307</v>
      </c>
      <c r="H170" s="41" t="s">
        <v>1308</v>
      </c>
      <c r="I170" s="41" t="s">
        <v>1260</v>
      </c>
      <c r="J170" s="41" t="s">
        <v>1317</v>
      </c>
      <c r="K170" s="41" t="s">
        <v>1325</v>
      </c>
      <c r="L170" s="44">
        <v>39806</v>
      </c>
      <c r="M170" s="41" t="s">
        <v>1256</v>
      </c>
      <c r="N170" s="41">
        <v>209461.1</v>
      </c>
      <c r="O170" s="41" t="s">
        <v>2091</v>
      </c>
      <c r="P170" s="41" t="s">
        <v>1643</v>
      </c>
      <c r="Q170" s="43" t="s">
        <v>2092</v>
      </c>
      <c r="R170" s="43" t="s">
        <v>2093</v>
      </c>
      <c r="S170" s="41" t="s">
        <v>2094</v>
      </c>
      <c r="T170" s="43" t="s">
        <v>1312</v>
      </c>
      <c r="U170" s="41" t="s">
        <v>1278</v>
      </c>
      <c r="V170" s="44">
        <v>41026</v>
      </c>
      <c r="W170" s="44">
        <v>43873</v>
      </c>
      <c r="X170" s="41" t="s">
        <v>1279</v>
      </c>
      <c r="Y170" s="41" t="s">
        <v>1263</v>
      </c>
      <c r="Z170" s="41" t="s">
        <v>3992</v>
      </c>
      <c r="AA170" s="41" t="s">
        <v>1256</v>
      </c>
      <c r="AB170" s="41" t="s">
        <v>4053</v>
      </c>
      <c r="AC170" s="41" t="s">
        <v>4053</v>
      </c>
      <c r="AD170" s="41" t="s">
        <v>4038</v>
      </c>
      <c r="AE170" s="41" t="s">
        <v>4001</v>
      </c>
      <c r="AF170" s="41" t="s">
        <v>1265</v>
      </c>
      <c r="AG170" s="45" t="s">
        <v>4055</v>
      </c>
      <c r="AH170" s="45" t="s">
        <v>3989</v>
      </c>
      <c r="AI170" s="45" t="s">
        <v>3989</v>
      </c>
      <c r="AJ170" s="45" t="s">
        <v>4372</v>
      </c>
      <c r="AK170" s="45" t="s">
        <v>4373</v>
      </c>
    </row>
    <row r="171" spans="2:37" ht="37.5" thickTop="1" thickBot="1" x14ac:dyDescent="0.3">
      <c r="B171" s="41" t="s">
        <v>4375</v>
      </c>
      <c r="C171" s="41" t="s">
        <v>2095</v>
      </c>
      <c r="D171" s="42" t="s">
        <v>1265</v>
      </c>
      <c r="E171" s="41" t="s">
        <v>2096</v>
      </c>
      <c r="F171" s="41" t="s">
        <v>1633</v>
      </c>
      <c r="G171" s="43" t="s">
        <v>1473</v>
      </c>
      <c r="H171" s="41" t="s">
        <v>1308</v>
      </c>
      <c r="I171" s="41" t="s">
        <v>1260</v>
      </c>
      <c r="J171" s="41" t="s">
        <v>1317</v>
      </c>
      <c r="K171" s="41" t="s">
        <v>1325</v>
      </c>
      <c r="L171" s="44">
        <v>40599</v>
      </c>
      <c r="M171" s="41" t="s">
        <v>1256</v>
      </c>
      <c r="N171" s="41">
        <v>123331.16</v>
      </c>
      <c r="O171" s="41" t="s">
        <v>2097</v>
      </c>
      <c r="P171" s="41" t="s">
        <v>2098</v>
      </c>
      <c r="Q171" s="43" t="s">
        <v>2099</v>
      </c>
      <c r="R171" s="43" t="s">
        <v>2100</v>
      </c>
      <c r="S171" s="41" t="s">
        <v>1328</v>
      </c>
      <c r="T171" s="43" t="s">
        <v>1476</v>
      </c>
      <c r="U171" s="41" t="s">
        <v>1330</v>
      </c>
      <c r="V171" s="44">
        <v>43328</v>
      </c>
      <c r="W171" s="44">
        <v>44423</v>
      </c>
      <c r="X171" s="41" t="s">
        <v>1279</v>
      </c>
      <c r="Y171" s="41" t="s">
        <v>1263</v>
      </c>
      <c r="Z171" s="41" t="s">
        <v>4081</v>
      </c>
      <c r="AA171" s="41" t="s">
        <v>1256</v>
      </c>
      <c r="AB171" s="41" t="s">
        <v>4045</v>
      </c>
      <c r="AC171" s="41" t="s">
        <v>4045</v>
      </c>
      <c r="AD171" s="41" t="s">
        <v>4000</v>
      </c>
      <c r="AE171" s="41" t="s">
        <v>4001</v>
      </c>
      <c r="AF171" s="41" t="s">
        <v>1265</v>
      </c>
      <c r="AG171" s="45" t="s">
        <v>4048</v>
      </c>
      <c r="AH171" s="45" t="s">
        <v>3989</v>
      </c>
      <c r="AI171" s="45" t="s">
        <v>3989</v>
      </c>
      <c r="AJ171" s="45" t="s">
        <v>4374</v>
      </c>
      <c r="AK171" s="45" t="s">
        <v>4375</v>
      </c>
    </row>
    <row r="172" spans="2:37" ht="31.5" thickTop="1" thickBot="1" x14ac:dyDescent="0.3">
      <c r="B172" s="41" t="s">
        <v>4377</v>
      </c>
      <c r="C172" s="41" t="s">
        <v>2101</v>
      </c>
      <c r="D172" s="42" t="s">
        <v>1265</v>
      </c>
      <c r="E172" s="41" t="s">
        <v>2102</v>
      </c>
      <c r="F172" s="41" t="s">
        <v>2061</v>
      </c>
      <c r="G172" s="43" t="s">
        <v>1473</v>
      </c>
      <c r="H172" s="41" t="s">
        <v>1308</v>
      </c>
      <c r="I172" s="41" t="s">
        <v>1260</v>
      </c>
      <c r="J172" s="41" t="s">
        <v>1317</v>
      </c>
      <c r="K172" s="41" t="s">
        <v>1388</v>
      </c>
      <c r="L172" s="44">
        <v>39800</v>
      </c>
      <c r="M172" s="41" t="s">
        <v>1256</v>
      </c>
      <c r="N172" s="41">
        <v>210384.65</v>
      </c>
      <c r="O172" s="41" t="s">
        <v>2103</v>
      </c>
      <c r="P172" s="41" t="s">
        <v>2104</v>
      </c>
      <c r="Q172" s="43" t="s">
        <v>2105</v>
      </c>
      <c r="R172" s="43" t="s">
        <v>2106</v>
      </c>
      <c r="S172" s="41" t="s">
        <v>1328</v>
      </c>
      <c r="T172" s="43" t="s">
        <v>2107</v>
      </c>
      <c r="U172" s="41" t="s">
        <v>1330</v>
      </c>
      <c r="V172" s="44">
        <v>41078</v>
      </c>
      <c r="W172" s="44">
        <v>43646</v>
      </c>
      <c r="X172" s="41" t="s">
        <v>1279</v>
      </c>
      <c r="Y172" s="41" t="s">
        <v>1263</v>
      </c>
      <c r="Z172" s="41" t="s">
        <v>4081</v>
      </c>
      <c r="AA172" s="41" t="s">
        <v>4184</v>
      </c>
      <c r="AB172" s="41" t="s">
        <v>4045</v>
      </c>
      <c r="AC172" s="41" t="s">
        <v>4045</v>
      </c>
      <c r="AD172" s="41" t="s">
        <v>4000</v>
      </c>
      <c r="AE172" s="41" t="s">
        <v>4001</v>
      </c>
      <c r="AF172" s="41" t="s">
        <v>1265</v>
      </c>
      <c r="AG172" s="45" t="s">
        <v>4048</v>
      </c>
      <c r="AH172" s="45" t="s">
        <v>4039</v>
      </c>
      <c r="AI172" s="45" t="s">
        <v>3989</v>
      </c>
      <c r="AJ172" s="45" t="s">
        <v>4376</v>
      </c>
      <c r="AK172" s="45" t="s">
        <v>4377</v>
      </c>
    </row>
    <row r="173" spans="2:37" ht="46.5" thickTop="1" thickBot="1" x14ac:dyDescent="0.3">
      <c r="B173" s="41" t="s">
        <v>4379</v>
      </c>
      <c r="C173" s="41" t="s">
        <v>2108</v>
      </c>
      <c r="D173" s="42" t="s">
        <v>1265</v>
      </c>
      <c r="E173" s="41" t="s">
        <v>2109</v>
      </c>
      <c r="F173" s="41" t="s">
        <v>2061</v>
      </c>
      <c r="G173" s="43" t="s">
        <v>2046</v>
      </c>
      <c r="H173" s="41" t="s">
        <v>1308</v>
      </c>
      <c r="I173" s="41" t="s">
        <v>1260</v>
      </c>
      <c r="J173" s="41" t="s">
        <v>1324</v>
      </c>
      <c r="K173" s="41" t="s">
        <v>1325</v>
      </c>
      <c r="L173" s="44">
        <v>39800</v>
      </c>
      <c r="M173" s="41" t="s">
        <v>1256</v>
      </c>
      <c r="N173" s="41">
        <v>70154.240000000005</v>
      </c>
      <c r="O173" s="41" t="s">
        <v>1273</v>
      </c>
      <c r="P173" s="41" t="s">
        <v>2110</v>
      </c>
      <c r="Q173" s="43" t="s">
        <v>2111</v>
      </c>
      <c r="R173" s="43" t="s">
        <v>2112</v>
      </c>
      <c r="S173" s="41" t="s">
        <v>1621</v>
      </c>
      <c r="T173" s="43" t="s">
        <v>2113</v>
      </c>
      <c r="U173" s="41" t="s">
        <v>1256</v>
      </c>
      <c r="V173" s="41" t="s">
        <v>1256</v>
      </c>
      <c r="W173" s="41" t="s">
        <v>1256</v>
      </c>
      <c r="X173" s="41" t="s">
        <v>1279</v>
      </c>
      <c r="Y173" s="41" t="s">
        <v>1263</v>
      </c>
      <c r="Z173" s="41" t="s">
        <v>4081</v>
      </c>
      <c r="AA173" s="41" t="s">
        <v>1256</v>
      </c>
      <c r="AB173" s="41" t="s">
        <v>4017</v>
      </c>
      <c r="AC173" s="41" t="s">
        <v>4017</v>
      </c>
      <c r="AD173" s="41" t="s">
        <v>4038</v>
      </c>
      <c r="AE173" s="41" t="s">
        <v>4001</v>
      </c>
      <c r="AF173" s="41" t="s">
        <v>1265</v>
      </c>
      <c r="AG173" s="45" t="s">
        <v>4020</v>
      </c>
      <c r="AH173" s="45" t="s">
        <v>3989</v>
      </c>
      <c r="AI173" s="45" t="s">
        <v>3989</v>
      </c>
      <c r="AJ173" s="45" t="s">
        <v>4378</v>
      </c>
      <c r="AK173" s="45" t="s">
        <v>4379</v>
      </c>
    </row>
    <row r="174" spans="2:37" ht="49.5" thickTop="1" thickBot="1" x14ac:dyDescent="0.3">
      <c r="B174" s="41" t="s">
        <v>4381</v>
      </c>
      <c r="C174" s="41" t="s">
        <v>2114</v>
      </c>
      <c r="D174" s="42" t="s">
        <v>1265</v>
      </c>
      <c r="E174" s="41" t="s">
        <v>2115</v>
      </c>
      <c r="F174" s="41" t="s">
        <v>2061</v>
      </c>
      <c r="G174" s="43" t="s">
        <v>2046</v>
      </c>
      <c r="H174" s="41" t="s">
        <v>1308</v>
      </c>
      <c r="I174" s="41" t="s">
        <v>1260</v>
      </c>
      <c r="J174" s="41" t="s">
        <v>1324</v>
      </c>
      <c r="K174" s="41" t="s">
        <v>1325</v>
      </c>
      <c r="L174" s="44">
        <v>39800</v>
      </c>
      <c r="M174" s="41" t="s">
        <v>1256</v>
      </c>
      <c r="N174" s="41">
        <v>64719.14</v>
      </c>
      <c r="O174" s="41" t="s">
        <v>1273</v>
      </c>
      <c r="P174" s="41" t="s">
        <v>2110</v>
      </c>
      <c r="Q174" s="43" t="s">
        <v>2116</v>
      </c>
      <c r="R174" s="43" t="s">
        <v>2117</v>
      </c>
      <c r="S174" s="41" t="s">
        <v>2094</v>
      </c>
      <c r="T174" s="43" t="s">
        <v>2050</v>
      </c>
      <c r="U174" s="41" t="s">
        <v>1256</v>
      </c>
      <c r="V174" s="41" t="s">
        <v>1256</v>
      </c>
      <c r="W174" s="41" t="s">
        <v>1256</v>
      </c>
      <c r="X174" s="41" t="s">
        <v>1279</v>
      </c>
      <c r="Y174" s="41" t="s">
        <v>1263</v>
      </c>
      <c r="Z174" s="41" t="s">
        <v>4081</v>
      </c>
      <c r="AA174" s="41" t="s">
        <v>1256</v>
      </c>
      <c r="AB174" s="41" t="s">
        <v>4017</v>
      </c>
      <c r="AC174" s="41" t="s">
        <v>4017</v>
      </c>
      <c r="AD174" s="41" t="s">
        <v>4038</v>
      </c>
      <c r="AE174" s="41" t="s">
        <v>4001</v>
      </c>
      <c r="AF174" s="41" t="s">
        <v>1265</v>
      </c>
      <c r="AG174" s="45" t="s">
        <v>4020</v>
      </c>
      <c r="AH174" s="45" t="s">
        <v>3989</v>
      </c>
      <c r="AI174" s="45" t="s">
        <v>3989</v>
      </c>
      <c r="AJ174" s="45" t="s">
        <v>4380</v>
      </c>
      <c r="AK174" s="45" t="s">
        <v>4381</v>
      </c>
    </row>
    <row r="175" spans="2:37" ht="37.5" thickTop="1" thickBot="1" x14ac:dyDescent="0.3">
      <c r="B175" s="41" t="s">
        <v>4383</v>
      </c>
      <c r="C175" s="41" t="s">
        <v>2118</v>
      </c>
      <c r="D175" s="42" t="s">
        <v>1265</v>
      </c>
      <c r="E175" s="41" t="s">
        <v>2119</v>
      </c>
      <c r="F175" s="41" t="s">
        <v>2061</v>
      </c>
      <c r="G175" s="43" t="s">
        <v>2120</v>
      </c>
      <c r="H175" s="41" t="s">
        <v>1308</v>
      </c>
      <c r="I175" s="41" t="s">
        <v>1270</v>
      </c>
      <c r="J175" s="41" t="s">
        <v>1515</v>
      </c>
      <c r="K175" s="41" t="s">
        <v>1272</v>
      </c>
      <c r="L175" s="44">
        <v>39800</v>
      </c>
      <c r="M175" s="44">
        <v>43543</v>
      </c>
      <c r="N175" s="41">
        <v>139859.18849999999</v>
      </c>
      <c r="O175" s="41" t="s">
        <v>1273</v>
      </c>
      <c r="P175" s="41" t="s">
        <v>2121</v>
      </c>
      <c r="Q175" s="43" t="s">
        <v>2122</v>
      </c>
      <c r="R175" s="43" t="s">
        <v>2123</v>
      </c>
      <c r="S175" s="41" t="s">
        <v>1382</v>
      </c>
      <c r="T175" s="43" t="s">
        <v>2124</v>
      </c>
      <c r="U175" s="41" t="s">
        <v>1256</v>
      </c>
      <c r="V175" s="41" t="s">
        <v>1256</v>
      </c>
      <c r="W175" s="41" t="s">
        <v>1256</v>
      </c>
      <c r="X175" s="41" t="s">
        <v>1279</v>
      </c>
      <c r="Y175" s="41" t="s">
        <v>1263</v>
      </c>
      <c r="Z175" s="41" t="s">
        <v>4081</v>
      </c>
      <c r="AA175" s="41" t="s">
        <v>1256</v>
      </c>
      <c r="AB175" s="41" t="s">
        <v>1256</v>
      </c>
      <c r="AC175" s="41" t="s">
        <v>1256</v>
      </c>
      <c r="AD175" s="41" t="s">
        <v>1256</v>
      </c>
      <c r="AE175" s="41" t="s">
        <v>1256</v>
      </c>
      <c r="AF175" s="41" t="s">
        <v>1265</v>
      </c>
      <c r="AG175" s="45" t="s">
        <v>1256</v>
      </c>
      <c r="AH175" s="45" t="s">
        <v>3989</v>
      </c>
      <c r="AI175" s="45" t="s">
        <v>3989</v>
      </c>
      <c r="AJ175" s="45" t="s">
        <v>4382</v>
      </c>
      <c r="AK175" s="45" t="s">
        <v>4383</v>
      </c>
    </row>
    <row r="176" spans="2:37" ht="37.5" thickTop="1" thickBot="1" x14ac:dyDescent="0.3">
      <c r="B176" s="41" t="s">
        <v>4386</v>
      </c>
      <c r="C176" s="41" t="s">
        <v>2125</v>
      </c>
      <c r="D176" s="42" t="s">
        <v>1265</v>
      </c>
      <c r="E176" s="41" t="s">
        <v>2126</v>
      </c>
      <c r="F176" s="41" t="s">
        <v>2061</v>
      </c>
      <c r="G176" s="43" t="s">
        <v>2127</v>
      </c>
      <c r="H176" s="41" t="s">
        <v>1308</v>
      </c>
      <c r="I176" s="41" t="s">
        <v>1260</v>
      </c>
      <c r="J176" s="41" t="s">
        <v>1317</v>
      </c>
      <c r="K176" s="41" t="s">
        <v>1388</v>
      </c>
      <c r="L176" s="44">
        <v>39808</v>
      </c>
      <c r="M176" s="41" t="s">
        <v>1256</v>
      </c>
      <c r="N176" s="41">
        <v>199247.8</v>
      </c>
      <c r="O176" s="41" t="s">
        <v>2128</v>
      </c>
      <c r="P176" s="41" t="s">
        <v>2098</v>
      </c>
      <c r="Q176" s="43" t="s">
        <v>2129</v>
      </c>
      <c r="R176" s="43" t="s">
        <v>2130</v>
      </c>
      <c r="S176" s="41" t="s">
        <v>1621</v>
      </c>
      <c r="T176" s="43" t="s">
        <v>2131</v>
      </c>
      <c r="U176" s="41" t="s">
        <v>1330</v>
      </c>
      <c r="V176" s="44">
        <v>41375</v>
      </c>
      <c r="W176" s="44">
        <v>44386</v>
      </c>
      <c r="X176" s="41" t="s">
        <v>1279</v>
      </c>
      <c r="Y176" s="41" t="s">
        <v>1263</v>
      </c>
      <c r="Z176" s="41" t="s">
        <v>4005</v>
      </c>
      <c r="AA176" s="41" t="s">
        <v>4109</v>
      </c>
      <c r="AB176" s="41" t="s">
        <v>4384</v>
      </c>
      <c r="AC176" s="41" t="s">
        <v>4384</v>
      </c>
      <c r="AD176" s="41" t="s">
        <v>4077</v>
      </c>
      <c r="AE176" s="41" t="s">
        <v>4047</v>
      </c>
      <c r="AF176" s="41" t="s">
        <v>1265</v>
      </c>
      <c r="AG176" s="45" t="s">
        <v>4384</v>
      </c>
      <c r="AH176" s="45" t="s">
        <v>4039</v>
      </c>
      <c r="AI176" s="45" t="s">
        <v>3989</v>
      </c>
      <c r="AJ176" s="45" t="s">
        <v>4385</v>
      </c>
      <c r="AK176" s="45" t="s">
        <v>4386</v>
      </c>
    </row>
    <row r="177" spans="2:37" ht="31.5" thickTop="1" thickBot="1" x14ac:dyDescent="0.3">
      <c r="B177" s="41" t="s">
        <v>4388</v>
      </c>
      <c r="C177" s="41" t="s">
        <v>2132</v>
      </c>
      <c r="D177" s="42" t="s">
        <v>1265</v>
      </c>
      <c r="E177" s="41" t="s">
        <v>2133</v>
      </c>
      <c r="F177" s="41" t="s">
        <v>2061</v>
      </c>
      <c r="G177" s="43" t="s">
        <v>2086</v>
      </c>
      <c r="H177" s="41" t="s">
        <v>1308</v>
      </c>
      <c r="I177" s="41" t="s">
        <v>1260</v>
      </c>
      <c r="J177" s="41" t="s">
        <v>1324</v>
      </c>
      <c r="K177" s="41" t="s">
        <v>1388</v>
      </c>
      <c r="L177" s="44">
        <v>39827</v>
      </c>
      <c r="M177" s="41" t="s">
        <v>1256</v>
      </c>
      <c r="N177" s="41">
        <v>219887.19</v>
      </c>
      <c r="O177" s="41" t="s">
        <v>1273</v>
      </c>
      <c r="P177" s="41" t="s">
        <v>2134</v>
      </c>
      <c r="Q177" s="43" t="s">
        <v>2135</v>
      </c>
      <c r="R177" s="43" t="s">
        <v>2136</v>
      </c>
      <c r="S177" s="41" t="s">
        <v>1621</v>
      </c>
      <c r="T177" s="43" t="s">
        <v>2088</v>
      </c>
      <c r="U177" s="41" t="s">
        <v>1256</v>
      </c>
      <c r="V177" s="41" t="s">
        <v>1256</v>
      </c>
      <c r="W177" s="41" t="s">
        <v>1256</v>
      </c>
      <c r="X177" s="41" t="s">
        <v>1279</v>
      </c>
      <c r="Y177" s="41" t="s">
        <v>1263</v>
      </c>
      <c r="Z177" s="41" t="s">
        <v>4030</v>
      </c>
      <c r="AA177" s="41" t="s">
        <v>4109</v>
      </c>
      <c r="AB177" s="41" t="s">
        <v>4076</v>
      </c>
      <c r="AC177" s="41" t="s">
        <v>4076</v>
      </c>
      <c r="AD177" s="41" t="s">
        <v>4038</v>
      </c>
      <c r="AE177" s="41" t="s">
        <v>4023</v>
      </c>
      <c r="AF177" s="41" t="s">
        <v>1265</v>
      </c>
      <c r="AG177" s="45" t="s">
        <v>4078</v>
      </c>
      <c r="AH177" s="45" t="s">
        <v>3989</v>
      </c>
      <c r="AI177" s="45" t="s">
        <v>3989</v>
      </c>
      <c r="AJ177" s="45" t="s">
        <v>4387</v>
      </c>
      <c r="AK177" s="45" t="s">
        <v>4388</v>
      </c>
    </row>
    <row r="178" spans="2:37" ht="31.5" thickTop="1" thickBot="1" x14ac:dyDescent="0.3">
      <c r="B178" s="41" t="s">
        <v>4390</v>
      </c>
      <c r="C178" s="41" t="s">
        <v>2137</v>
      </c>
      <c r="D178" s="42" t="s">
        <v>1265</v>
      </c>
      <c r="E178" s="41" t="s">
        <v>2138</v>
      </c>
      <c r="F178" s="41" t="s">
        <v>2061</v>
      </c>
      <c r="G178" s="43" t="s">
        <v>2086</v>
      </c>
      <c r="H178" s="41" t="s">
        <v>1308</v>
      </c>
      <c r="I178" s="41" t="s">
        <v>1260</v>
      </c>
      <c r="J178" s="41" t="s">
        <v>1317</v>
      </c>
      <c r="K178" s="41" t="s">
        <v>1288</v>
      </c>
      <c r="L178" s="44">
        <v>39827</v>
      </c>
      <c r="M178" s="41" t="s">
        <v>1256</v>
      </c>
      <c r="N178" s="41">
        <v>254059.43</v>
      </c>
      <c r="O178" s="41" t="s">
        <v>2139</v>
      </c>
      <c r="P178" s="41" t="s">
        <v>2140</v>
      </c>
      <c r="Q178" s="43" t="s">
        <v>1612</v>
      </c>
      <c r="R178" s="43" t="s">
        <v>1613</v>
      </c>
      <c r="S178" s="41" t="s">
        <v>1328</v>
      </c>
      <c r="T178" s="43" t="s">
        <v>2088</v>
      </c>
      <c r="U178" s="41" t="s">
        <v>1256</v>
      </c>
      <c r="V178" s="41" t="s">
        <v>1256</v>
      </c>
      <c r="W178" s="41" t="s">
        <v>1256</v>
      </c>
      <c r="X178" s="41" t="s">
        <v>1279</v>
      </c>
      <c r="Y178" s="41" t="s">
        <v>1263</v>
      </c>
      <c r="Z178" s="41" t="s">
        <v>4030</v>
      </c>
      <c r="AA178" s="41" t="s">
        <v>4109</v>
      </c>
      <c r="AB178" s="41" t="s">
        <v>4076</v>
      </c>
      <c r="AC178" s="41" t="s">
        <v>4076</v>
      </c>
      <c r="AD178" s="41" t="s">
        <v>4077</v>
      </c>
      <c r="AE178" s="41" t="s">
        <v>4023</v>
      </c>
      <c r="AF178" s="41" t="s">
        <v>1265</v>
      </c>
      <c r="AG178" s="45" t="s">
        <v>4078</v>
      </c>
      <c r="AH178" s="45" t="s">
        <v>3989</v>
      </c>
      <c r="AI178" s="45" t="s">
        <v>3989</v>
      </c>
      <c r="AJ178" s="45" t="s">
        <v>4389</v>
      </c>
      <c r="AK178" s="45" t="s">
        <v>4390</v>
      </c>
    </row>
    <row r="179" spans="2:37" ht="31.5" thickTop="1" thickBot="1" x14ac:dyDescent="0.3">
      <c r="B179" s="41" t="s">
        <v>4392</v>
      </c>
      <c r="C179" s="41" t="s">
        <v>2141</v>
      </c>
      <c r="D179" s="42" t="s">
        <v>1265</v>
      </c>
      <c r="E179" s="41" t="s">
        <v>2142</v>
      </c>
      <c r="F179" s="41" t="s">
        <v>2061</v>
      </c>
      <c r="G179" s="43" t="s">
        <v>1281</v>
      </c>
      <c r="H179" s="41" t="s">
        <v>1308</v>
      </c>
      <c r="I179" s="41" t="s">
        <v>1260</v>
      </c>
      <c r="J179" s="41" t="s">
        <v>1317</v>
      </c>
      <c r="K179" s="41" t="s">
        <v>1325</v>
      </c>
      <c r="L179" s="44">
        <v>39800</v>
      </c>
      <c r="M179" s="41" t="s">
        <v>1256</v>
      </c>
      <c r="N179" s="41">
        <v>149759.29</v>
      </c>
      <c r="O179" s="41" t="s">
        <v>2143</v>
      </c>
      <c r="P179" s="41" t="s">
        <v>2144</v>
      </c>
      <c r="Q179" s="43" t="s">
        <v>2092</v>
      </c>
      <c r="R179" s="43" t="s">
        <v>2093</v>
      </c>
      <c r="S179" s="41" t="s">
        <v>2094</v>
      </c>
      <c r="T179" s="43" t="s">
        <v>1329</v>
      </c>
      <c r="U179" s="41" t="s">
        <v>1685</v>
      </c>
      <c r="V179" s="44">
        <v>39982</v>
      </c>
      <c r="W179" s="44">
        <v>44277</v>
      </c>
      <c r="X179" s="41" t="s">
        <v>1279</v>
      </c>
      <c r="Y179" s="41" t="s">
        <v>1263</v>
      </c>
      <c r="Z179" s="41" t="s">
        <v>4016</v>
      </c>
      <c r="AA179" s="41" t="s">
        <v>1256</v>
      </c>
      <c r="AB179" s="41" t="s">
        <v>4017</v>
      </c>
      <c r="AC179" s="41" t="s">
        <v>4017</v>
      </c>
      <c r="AD179" s="41" t="s">
        <v>4018</v>
      </c>
      <c r="AE179" s="41" t="s">
        <v>4023</v>
      </c>
      <c r="AF179" s="41" t="s">
        <v>1265</v>
      </c>
      <c r="AG179" s="45" t="s">
        <v>4020</v>
      </c>
      <c r="AH179" s="45" t="s">
        <v>4039</v>
      </c>
      <c r="AI179" s="45" t="s">
        <v>3989</v>
      </c>
      <c r="AJ179" s="45" t="s">
        <v>4391</v>
      </c>
      <c r="AK179" s="45" t="s">
        <v>4392</v>
      </c>
    </row>
    <row r="180" spans="2:37" ht="49.5" thickTop="1" thickBot="1" x14ac:dyDescent="0.3">
      <c r="B180" s="41" t="s">
        <v>4394</v>
      </c>
      <c r="C180" s="41" t="s">
        <v>2145</v>
      </c>
      <c r="D180" s="42" t="s">
        <v>1265</v>
      </c>
      <c r="E180" s="41" t="s">
        <v>2146</v>
      </c>
      <c r="F180" s="41" t="s">
        <v>2061</v>
      </c>
      <c r="G180" s="43" t="s">
        <v>1281</v>
      </c>
      <c r="H180" s="41" t="s">
        <v>1308</v>
      </c>
      <c r="I180" s="41" t="s">
        <v>1260</v>
      </c>
      <c r="J180" s="41" t="s">
        <v>1317</v>
      </c>
      <c r="K180" s="41" t="s">
        <v>1388</v>
      </c>
      <c r="L180" s="44">
        <v>39839</v>
      </c>
      <c r="M180" s="41" t="s">
        <v>1256</v>
      </c>
      <c r="N180" s="41">
        <v>208248.9014</v>
      </c>
      <c r="O180" s="41" t="s">
        <v>2147</v>
      </c>
      <c r="P180" s="41" t="s">
        <v>2148</v>
      </c>
      <c r="Q180" s="43" t="s">
        <v>2149</v>
      </c>
      <c r="R180" s="43" t="s">
        <v>2150</v>
      </c>
      <c r="S180" s="41" t="s">
        <v>1328</v>
      </c>
      <c r="T180" s="43" t="s">
        <v>2151</v>
      </c>
      <c r="U180" s="41" t="s">
        <v>1685</v>
      </c>
      <c r="V180" s="44">
        <v>40020</v>
      </c>
      <c r="W180" s="44">
        <v>44042</v>
      </c>
      <c r="X180" s="41" t="s">
        <v>1279</v>
      </c>
      <c r="Y180" s="41" t="s">
        <v>1263</v>
      </c>
      <c r="Z180" s="41" t="s">
        <v>4016</v>
      </c>
      <c r="AA180" s="41" t="s">
        <v>4097</v>
      </c>
      <c r="AB180" s="41" t="s">
        <v>4017</v>
      </c>
      <c r="AC180" s="41" t="s">
        <v>4017</v>
      </c>
      <c r="AD180" s="41" t="s">
        <v>4018</v>
      </c>
      <c r="AE180" s="41" t="s">
        <v>4023</v>
      </c>
      <c r="AF180" s="41" t="s">
        <v>1265</v>
      </c>
      <c r="AG180" s="45" t="s">
        <v>4020</v>
      </c>
      <c r="AH180" s="45" t="s">
        <v>3989</v>
      </c>
      <c r="AI180" s="45" t="s">
        <v>3989</v>
      </c>
      <c r="AJ180" s="45" t="s">
        <v>4393</v>
      </c>
      <c r="AK180" s="45" t="s">
        <v>4394</v>
      </c>
    </row>
    <row r="181" spans="2:37" ht="61.5" thickTop="1" thickBot="1" x14ac:dyDescent="0.3">
      <c r="B181" s="41" t="s">
        <v>4396</v>
      </c>
      <c r="C181" s="41" t="s">
        <v>2152</v>
      </c>
      <c r="D181" s="42" t="s">
        <v>1265</v>
      </c>
      <c r="E181" s="41" t="s">
        <v>1257</v>
      </c>
      <c r="F181" s="41" t="s">
        <v>2153</v>
      </c>
      <c r="G181" s="43" t="s">
        <v>1285</v>
      </c>
      <c r="H181" s="41" t="s">
        <v>1286</v>
      </c>
      <c r="I181" s="41" t="s">
        <v>1260</v>
      </c>
      <c r="J181" s="41" t="s">
        <v>1287</v>
      </c>
      <c r="K181" s="41" t="s">
        <v>1325</v>
      </c>
      <c r="L181" s="44">
        <v>42727</v>
      </c>
      <c r="M181" s="41" t="s">
        <v>1256</v>
      </c>
      <c r="N181" s="41">
        <v>157235.77499999999</v>
      </c>
      <c r="O181" s="41" t="s">
        <v>2154</v>
      </c>
      <c r="P181" s="41" t="s">
        <v>1643</v>
      </c>
      <c r="Q181" s="43" t="s">
        <v>2155</v>
      </c>
      <c r="R181" s="43" t="s">
        <v>2156</v>
      </c>
      <c r="S181" s="41" t="s">
        <v>2157</v>
      </c>
      <c r="T181" s="43" t="s">
        <v>1294</v>
      </c>
      <c r="U181" s="41" t="s">
        <v>1278</v>
      </c>
      <c r="V181" s="44">
        <v>43313</v>
      </c>
      <c r="W181" s="44">
        <v>44408</v>
      </c>
      <c r="X181" s="41" t="s">
        <v>1295</v>
      </c>
      <c r="Y181" s="41" t="s">
        <v>1263</v>
      </c>
      <c r="Z181" s="41" t="s">
        <v>3997</v>
      </c>
      <c r="AA181" s="41" t="s">
        <v>1256</v>
      </c>
      <c r="AB181" s="41" t="s">
        <v>3999</v>
      </c>
      <c r="AC181" s="41" t="s">
        <v>3999</v>
      </c>
      <c r="AD181" s="41" t="s">
        <v>4046</v>
      </c>
      <c r="AE181" s="41" t="s">
        <v>4001</v>
      </c>
      <c r="AF181" s="41" t="s">
        <v>1265</v>
      </c>
      <c r="AG181" s="45" t="s">
        <v>4002</v>
      </c>
      <c r="AH181" s="45" t="s">
        <v>3989</v>
      </c>
      <c r="AI181" s="45" t="s">
        <v>3989</v>
      </c>
      <c r="AJ181" s="45" t="s">
        <v>4395</v>
      </c>
      <c r="AK181" s="45" t="s">
        <v>4396</v>
      </c>
    </row>
    <row r="182" spans="2:37" ht="61.5" thickTop="1" thickBot="1" x14ac:dyDescent="0.3">
      <c r="B182" s="41" t="s">
        <v>4398</v>
      </c>
      <c r="C182" s="41" t="s">
        <v>2152</v>
      </c>
      <c r="D182" s="42" t="s">
        <v>1304</v>
      </c>
      <c r="E182" s="41" t="s">
        <v>2158</v>
      </c>
      <c r="F182" s="41" t="s">
        <v>1633</v>
      </c>
      <c r="G182" s="43" t="s">
        <v>2159</v>
      </c>
      <c r="H182" s="41" t="s">
        <v>1286</v>
      </c>
      <c r="I182" s="41" t="s">
        <v>1260</v>
      </c>
      <c r="J182" s="41" t="s">
        <v>1324</v>
      </c>
      <c r="K182" s="41" t="s">
        <v>1325</v>
      </c>
      <c r="L182" s="44">
        <v>40618</v>
      </c>
      <c r="M182" s="41" t="s">
        <v>1256</v>
      </c>
      <c r="N182" s="41">
        <v>268938.3</v>
      </c>
      <c r="O182" s="41" t="s">
        <v>2160</v>
      </c>
      <c r="P182" s="41" t="s">
        <v>1261</v>
      </c>
      <c r="Q182" s="43" t="s">
        <v>2161</v>
      </c>
      <c r="R182" s="43" t="s">
        <v>2162</v>
      </c>
      <c r="S182" s="41" t="s">
        <v>2157</v>
      </c>
      <c r="T182" s="43" t="s">
        <v>2163</v>
      </c>
      <c r="U182" s="41" t="s">
        <v>1256</v>
      </c>
      <c r="V182" s="41" t="s">
        <v>1256</v>
      </c>
      <c r="W182" s="41" t="s">
        <v>1256</v>
      </c>
      <c r="X182" s="41" t="s">
        <v>1279</v>
      </c>
      <c r="Y182" s="41" t="s">
        <v>1263</v>
      </c>
      <c r="Z182" s="41" t="s">
        <v>4005</v>
      </c>
      <c r="AA182" s="41" t="s">
        <v>1256</v>
      </c>
      <c r="AB182" s="41" t="s">
        <v>4076</v>
      </c>
      <c r="AC182" s="41" t="s">
        <v>4076</v>
      </c>
      <c r="AD182" s="41" t="s">
        <v>4038</v>
      </c>
      <c r="AE182" s="41" t="s">
        <v>4054</v>
      </c>
      <c r="AF182" s="41" t="s">
        <v>1304</v>
      </c>
      <c r="AG182" s="45" t="s">
        <v>4078</v>
      </c>
      <c r="AH182" s="45" t="s">
        <v>3989</v>
      </c>
      <c r="AI182" s="45" t="s">
        <v>3989</v>
      </c>
      <c r="AJ182" s="45" t="s">
        <v>4397</v>
      </c>
      <c r="AK182" s="45" t="s">
        <v>4398</v>
      </c>
    </row>
    <row r="183" spans="2:37" ht="49.5" thickTop="1" thickBot="1" x14ac:dyDescent="0.3">
      <c r="B183" s="41" t="s">
        <v>4400</v>
      </c>
      <c r="C183" s="41" t="s">
        <v>2164</v>
      </c>
      <c r="D183" s="42" t="s">
        <v>1265</v>
      </c>
      <c r="E183" s="41" t="s">
        <v>1257</v>
      </c>
      <c r="F183" s="41" t="s">
        <v>2153</v>
      </c>
      <c r="G183" s="43" t="s">
        <v>1285</v>
      </c>
      <c r="H183" s="41" t="s">
        <v>1286</v>
      </c>
      <c r="I183" s="41" t="s">
        <v>1260</v>
      </c>
      <c r="J183" s="41" t="s">
        <v>1287</v>
      </c>
      <c r="K183" s="41" t="s">
        <v>1325</v>
      </c>
      <c r="L183" s="44">
        <v>42727</v>
      </c>
      <c r="M183" s="41" t="s">
        <v>1256</v>
      </c>
      <c r="N183" s="41">
        <v>185374.49299999999</v>
      </c>
      <c r="O183" s="41" t="s">
        <v>2165</v>
      </c>
      <c r="P183" s="41" t="s">
        <v>1643</v>
      </c>
      <c r="Q183" s="43" t="s">
        <v>2166</v>
      </c>
      <c r="R183" s="43" t="s">
        <v>2167</v>
      </c>
      <c r="S183" s="41" t="s">
        <v>2168</v>
      </c>
      <c r="T183" s="43" t="s">
        <v>1294</v>
      </c>
      <c r="U183" s="41" t="s">
        <v>1278</v>
      </c>
      <c r="V183" s="44">
        <v>42970</v>
      </c>
      <c r="W183" s="44">
        <v>44065</v>
      </c>
      <c r="X183" s="41" t="s">
        <v>1295</v>
      </c>
      <c r="Y183" s="41" t="s">
        <v>1263</v>
      </c>
      <c r="Z183" s="41" t="s">
        <v>3997</v>
      </c>
      <c r="AA183" s="41" t="s">
        <v>1256</v>
      </c>
      <c r="AB183" s="41" t="s">
        <v>3999</v>
      </c>
      <c r="AC183" s="41" t="s">
        <v>3999</v>
      </c>
      <c r="AD183" s="41" t="s">
        <v>4046</v>
      </c>
      <c r="AE183" s="41" t="s">
        <v>4001</v>
      </c>
      <c r="AF183" s="41" t="s">
        <v>1265</v>
      </c>
      <c r="AG183" s="45" t="s">
        <v>4002</v>
      </c>
      <c r="AH183" s="45" t="s">
        <v>3989</v>
      </c>
      <c r="AI183" s="45" t="s">
        <v>3989</v>
      </c>
      <c r="AJ183" s="45" t="s">
        <v>4399</v>
      </c>
      <c r="AK183" s="45" t="s">
        <v>4400</v>
      </c>
    </row>
    <row r="184" spans="2:37" ht="61.5" thickTop="1" thickBot="1" x14ac:dyDescent="0.3">
      <c r="B184" s="41" t="s">
        <v>4402</v>
      </c>
      <c r="C184" s="41" t="s">
        <v>2164</v>
      </c>
      <c r="D184" s="42" t="s">
        <v>1304</v>
      </c>
      <c r="E184" s="41" t="s">
        <v>2169</v>
      </c>
      <c r="F184" s="41" t="s">
        <v>1633</v>
      </c>
      <c r="G184" s="43" t="s">
        <v>2159</v>
      </c>
      <c r="H184" s="41" t="s">
        <v>1286</v>
      </c>
      <c r="I184" s="41" t="s">
        <v>1260</v>
      </c>
      <c r="J184" s="41" t="s">
        <v>1324</v>
      </c>
      <c r="K184" s="41" t="s">
        <v>1325</v>
      </c>
      <c r="L184" s="44">
        <v>40618</v>
      </c>
      <c r="M184" s="41" t="s">
        <v>1256</v>
      </c>
      <c r="N184" s="41">
        <v>356517.19</v>
      </c>
      <c r="O184" s="41" t="s">
        <v>2170</v>
      </c>
      <c r="P184" s="41" t="s">
        <v>1261</v>
      </c>
      <c r="Q184" s="43" t="s">
        <v>2171</v>
      </c>
      <c r="R184" s="43" t="s">
        <v>2172</v>
      </c>
      <c r="S184" s="41" t="s">
        <v>2168</v>
      </c>
      <c r="T184" s="43" t="s">
        <v>2163</v>
      </c>
      <c r="U184" s="41" t="s">
        <v>1256</v>
      </c>
      <c r="V184" s="41" t="s">
        <v>1256</v>
      </c>
      <c r="W184" s="41" t="s">
        <v>1256</v>
      </c>
      <c r="X184" s="41" t="s">
        <v>1279</v>
      </c>
      <c r="Y184" s="41" t="s">
        <v>1263</v>
      </c>
      <c r="Z184" s="41" t="s">
        <v>4005</v>
      </c>
      <c r="AA184" s="41" t="s">
        <v>1256</v>
      </c>
      <c r="AB184" s="41" t="s">
        <v>4076</v>
      </c>
      <c r="AC184" s="41" t="s">
        <v>4076</v>
      </c>
      <c r="AD184" s="41" t="s">
        <v>4038</v>
      </c>
      <c r="AE184" s="41" t="s">
        <v>4054</v>
      </c>
      <c r="AF184" s="41" t="s">
        <v>1304</v>
      </c>
      <c r="AG184" s="45" t="s">
        <v>4078</v>
      </c>
      <c r="AH184" s="45" t="s">
        <v>3989</v>
      </c>
      <c r="AI184" s="45" t="s">
        <v>3989</v>
      </c>
      <c r="AJ184" s="45" t="s">
        <v>4401</v>
      </c>
      <c r="AK184" s="45" t="s">
        <v>4402</v>
      </c>
    </row>
    <row r="185" spans="2:37" ht="37.5" thickTop="1" thickBot="1" x14ac:dyDescent="0.3">
      <c r="B185" s="41" t="s">
        <v>4404</v>
      </c>
      <c r="C185" s="41" t="s">
        <v>2173</v>
      </c>
      <c r="D185" s="42" t="s">
        <v>1265</v>
      </c>
      <c r="E185" s="41" t="s">
        <v>1257</v>
      </c>
      <c r="F185" s="41" t="s">
        <v>2153</v>
      </c>
      <c r="G185" s="43" t="s">
        <v>1285</v>
      </c>
      <c r="H185" s="41" t="s">
        <v>1286</v>
      </c>
      <c r="I185" s="41" t="s">
        <v>1260</v>
      </c>
      <c r="J185" s="41" t="s">
        <v>1287</v>
      </c>
      <c r="K185" s="41" t="s">
        <v>1641</v>
      </c>
      <c r="L185" s="44">
        <v>42726</v>
      </c>
      <c r="M185" s="41" t="s">
        <v>1256</v>
      </c>
      <c r="N185" s="41">
        <v>234882.52439999999</v>
      </c>
      <c r="O185" s="41" t="s">
        <v>2174</v>
      </c>
      <c r="P185" s="41" t="s">
        <v>1643</v>
      </c>
      <c r="Q185" s="43" t="s">
        <v>2175</v>
      </c>
      <c r="R185" s="43" t="s">
        <v>2176</v>
      </c>
      <c r="S185" s="41" t="s">
        <v>1293</v>
      </c>
      <c r="T185" s="43" t="s">
        <v>1294</v>
      </c>
      <c r="U185" s="41" t="s">
        <v>1860</v>
      </c>
      <c r="V185" s="44">
        <v>42726</v>
      </c>
      <c r="W185" s="44">
        <v>43638</v>
      </c>
      <c r="X185" s="41" t="s">
        <v>1295</v>
      </c>
      <c r="Y185" s="41" t="s">
        <v>1263</v>
      </c>
      <c r="Z185" s="41" t="s">
        <v>3997</v>
      </c>
      <c r="AA185" s="41" t="s">
        <v>1256</v>
      </c>
      <c r="AB185" s="41" t="s">
        <v>3999</v>
      </c>
      <c r="AC185" s="41" t="s">
        <v>3999</v>
      </c>
      <c r="AD185" s="41" t="s">
        <v>4046</v>
      </c>
      <c r="AE185" s="41" t="s">
        <v>4001</v>
      </c>
      <c r="AF185" s="41" t="s">
        <v>1265</v>
      </c>
      <c r="AG185" s="45" t="s">
        <v>4002</v>
      </c>
      <c r="AH185" s="45" t="s">
        <v>3989</v>
      </c>
      <c r="AI185" s="45" t="s">
        <v>3989</v>
      </c>
      <c r="AJ185" s="45" t="s">
        <v>4403</v>
      </c>
      <c r="AK185" s="45" t="s">
        <v>4404</v>
      </c>
    </row>
    <row r="186" spans="2:37" ht="61.5" thickTop="1" thickBot="1" x14ac:dyDescent="0.3">
      <c r="B186" s="41" t="s">
        <v>4406</v>
      </c>
      <c r="C186" s="41" t="s">
        <v>2173</v>
      </c>
      <c r="D186" s="42" t="s">
        <v>1304</v>
      </c>
      <c r="E186" s="41" t="s">
        <v>2177</v>
      </c>
      <c r="F186" s="41" t="s">
        <v>1633</v>
      </c>
      <c r="G186" s="43" t="s">
        <v>2159</v>
      </c>
      <c r="H186" s="41" t="s">
        <v>1286</v>
      </c>
      <c r="I186" s="41" t="s">
        <v>1260</v>
      </c>
      <c r="J186" s="41" t="s">
        <v>1324</v>
      </c>
      <c r="K186" s="41" t="s">
        <v>1325</v>
      </c>
      <c r="L186" s="44">
        <v>40618</v>
      </c>
      <c r="M186" s="41" t="s">
        <v>1256</v>
      </c>
      <c r="N186" s="41">
        <v>33652.089999999997</v>
      </c>
      <c r="O186" s="41" t="s">
        <v>2178</v>
      </c>
      <c r="P186" s="41" t="s">
        <v>1261</v>
      </c>
      <c r="Q186" s="43" t="s">
        <v>2179</v>
      </c>
      <c r="R186" s="43" t="s">
        <v>2180</v>
      </c>
      <c r="S186" s="41" t="s">
        <v>1293</v>
      </c>
      <c r="T186" s="43" t="s">
        <v>2163</v>
      </c>
      <c r="U186" s="41" t="s">
        <v>1256</v>
      </c>
      <c r="V186" s="41" t="s">
        <v>1256</v>
      </c>
      <c r="W186" s="41" t="s">
        <v>1256</v>
      </c>
      <c r="X186" s="41" t="s">
        <v>1279</v>
      </c>
      <c r="Y186" s="41" t="s">
        <v>1263</v>
      </c>
      <c r="Z186" s="41" t="s">
        <v>4005</v>
      </c>
      <c r="AA186" s="41" t="s">
        <v>1256</v>
      </c>
      <c r="AB186" s="41" t="s">
        <v>4076</v>
      </c>
      <c r="AC186" s="41" t="s">
        <v>4076</v>
      </c>
      <c r="AD186" s="41" t="s">
        <v>4038</v>
      </c>
      <c r="AE186" s="41" t="s">
        <v>4054</v>
      </c>
      <c r="AF186" s="41" t="s">
        <v>1304</v>
      </c>
      <c r="AG186" s="45" t="s">
        <v>4078</v>
      </c>
      <c r="AH186" s="45" t="s">
        <v>3989</v>
      </c>
      <c r="AI186" s="45" t="s">
        <v>3989</v>
      </c>
      <c r="AJ186" s="45" t="s">
        <v>4405</v>
      </c>
      <c r="AK186" s="45" t="s">
        <v>4406</v>
      </c>
    </row>
    <row r="187" spans="2:37" ht="106.5" thickTop="1" thickBot="1" x14ac:dyDescent="0.3">
      <c r="B187" s="41" t="s">
        <v>4408</v>
      </c>
      <c r="C187" s="41" t="s">
        <v>2181</v>
      </c>
      <c r="D187" s="42" t="s">
        <v>1265</v>
      </c>
      <c r="E187" s="41" t="s">
        <v>2182</v>
      </c>
      <c r="F187" s="41" t="s">
        <v>2061</v>
      </c>
      <c r="G187" s="43" t="s">
        <v>1258</v>
      </c>
      <c r="H187" s="41" t="s">
        <v>1286</v>
      </c>
      <c r="I187" s="41" t="s">
        <v>1260</v>
      </c>
      <c r="J187" s="41" t="s">
        <v>2183</v>
      </c>
      <c r="K187" s="41" t="s">
        <v>1325</v>
      </c>
      <c r="L187" s="44">
        <v>39806</v>
      </c>
      <c r="M187" s="41" t="s">
        <v>1256</v>
      </c>
      <c r="N187" s="41">
        <v>124394.57</v>
      </c>
      <c r="O187" s="41" t="s">
        <v>2184</v>
      </c>
      <c r="P187" s="41" t="s">
        <v>2185</v>
      </c>
      <c r="Q187" s="43" t="s">
        <v>2186</v>
      </c>
      <c r="R187" s="43" t="s">
        <v>2187</v>
      </c>
      <c r="S187" s="41" t="s">
        <v>1727</v>
      </c>
      <c r="T187" s="43" t="s">
        <v>2188</v>
      </c>
      <c r="U187" s="41" t="s">
        <v>1278</v>
      </c>
      <c r="V187" s="44">
        <v>39988</v>
      </c>
      <c r="W187" s="44">
        <v>41514</v>
      </c>
      <c r="X187" s="41" t="s">
        <v>1279</v>
      </c>
      <c r="Y187" s="41" t="s">
        <v>1263</v>
      </c>
      <c r="Z187" s="41" t="s">
        <v>4060</v>
      </c>
      <c r="AA187" s="41" t="s">
        <v>1256</v>
      </c>
      <c r="AB187" s="41" t="s">
        <v>4045</v>
      </c>
      <c r="AC187" s="41" t="s">
        <v>4045</v>
      </c>
      <c r="AD187" s="41" t="s">
        <v>4046</v>
      </c>
      <c r="AE187" s="41" t="s">
        <v>4047</v>
      </c>
      <c r="AF187" s="41" t="s">
        <v>1265</v>
      </c>
      <c r="AG187" s="45" t="s">
        <v>4048</v>
      </c>
      <c r="AH187" s="45" t="s">
        <v>3989</v>
      </c>
      <c r="AI187" s="45" t="s">
        <v>3989</v>
      </c>
      <c r="AJ187" s="45" t="s">
        <v>4407</v>
      </c>
      <c r="AK187" s="45" t="s">
        <v>4408</v>
      </c>
    </row>
    <row r="188" spans="2:37" ht="31.5" thickTop="1" thickBot="1" x14ac:dyDescent="0.3">
      <c r="B188" s="41" t="s">
        <v>4410</v>
      </c>
      <c r="C188" s="41" t="s">
        <v>2189</v>
      </c>
      <c r="D188" s="42" t="s">
        <v>1255</v>
      </c>
      <c r="E188" s="41" t="s">
        <v>1256</v>
      </c>
      <c r="F188" s="41" t="s">
        <v>1257</v>
      </c>
      <c r="G188" s="43" t="s">
        <v>1814</v>
      </c>
      <c r="H188" s="41" t="s">
        <v>1308</v>
      </c>
      <c r="I188" s="41" t="s">
        <v>1260</v>
      </c>
      <c r="J188" s="41" t="s">
        <v>1256</v>
      </c>
      <c r="K188" s="41" t="s">
        <v>1256</v>
      </c>
      <c r="L188" s="41" t="s">
        <v>1256</v>
      </c>
      <c r="M188" s="41" t="s">
        <v>1256</v>
      </c>
      <c r="N188" s="41">
        <v>0</v>
      </c>
      <c r="O188" s="41" t="s">
        <v>1256</v>
      </c>
      <c r="P188" s="41" t="s">
        <v>1339</v>
      </c>
      <c r="Q188" s="43" t="s">
        <v>1256</v>
      </c>
      <c r="R188" s="43" t="s">
        <v>1256</v>
      </c>
      <c r="S188" s="41" t="s">
        <v>1256</v>
      </c>
      <c r="T188" s="43" t="s">
        <v>1256</v>
      </c>
      <c r="U188" s="41" t="s">
        <v>1256</v>
      </c>
      <c r="V188" s="41" t="s">
        <v>1256</v>
      </c>
      <c r="W188" s="41" t="s">
        <v>1256</v>
      </c>
      <c r="X188" s="41" t="s">
        <v>1256</v>
      </c>
      <c r="Y188" s="41" t="s">
        <v>1263</v>
      </c>
      <c r="Z188" s="41" t="s">
        <v>1256</v>
      </c>
      <c r="AA188" s="41" t="s">
        <v>1256</v>
      </c>
      <c r="AB188" s="41" t="s">
        <v>1256</v>
      </c>
      <c r="AC188" s="41" t="s">
        <v>1256</v>
      </c>
      <c r="AD188" s="41" t="s">
        <v>1256</v>
      </c>
      <c r="AE188" s="41" t="s">
        <v>1256</v>
      </c>
      <c r="AF188" s="41" t="s">
        <v>3988</v>
      </c>
      <c r="AG188" s="45" t="s">
        <v>1256</v>
      </c>
      <c r="AH188" s="45" t="s">
        <v>3989</v>
      </c>
      <c r="AI188" s="45" t="s">
        <v>3989</v>
      </c>
      <c r="AJ188" s="45" t="s">
        <v>4409</v>
      </c>
      <c r="AK188" s="45" t="s">
        <v>4410</v>
      </c>
    </row>
    <row r="189" spans="2:37" ht="106.5" thickTop="1" thickBot="1" x14ac:dyDescent="0.3">
      <c r="B189" s="41" t="s">
        <v>4412</v>
      </c>
      <c r="C189" s="41" t="s">
        <v>2190</v>
      </c>
      <c r="D189" s="42" t="s">
        <v>1600</v>
      </c>
      <c r="E189" s="41" t="s">
        <v>1257</v>
      </c>
      <c r="F189" s="41" t="s">
        <v>1284</v>
      </c>
      <c r="G189" s="43" t="s">
        <v>1258</v>
      </c>
      <c r="H189" s="41" t="s">
        <v>1308</v>
      </c>
      <c r="I189" s="41" t="s">
        <v>1260</v>
      </c>
      <c r="J189" s="41" t="s">
        <v>1317</v>
      </c>
      <c r="K189" s="41" t="s">
        <v>1288</v>
      </c>
      <c r="L189" s="44">
        <v>38499</v>
      </c>
      <c r="M189" s="41" t="s">
        <v>1256</v>
      </c>
      <c r="N189" s="41">
        <v>27959.85</v>
      </c>
      <c r="O189" s="41" t="s">
        <v>2191</v>
      </c>
      <c r="P189" s="41" t="s">
        <v>1261</v>
      </c>
      <c r="Q189" s="43" t="s">
        <v>1629</v>
      </c>
      <c r="R189" s="43" t="s">
        <v>1630</v>
      </c>
      <c r="S189" s="41" t="s">
        <v>1311</v>
      </c>
      <c r="T189" s="43" t="s">
        <v>1378</v>
      </c>
      <c r="U189" s="41" t="s">
        <v>1256</v>
      </c>
      <c r="V189" s="41" t="s">
        <v>1256</v>
      </c>
      <c r="W189" s="41" t="s">
        <v>1256</v>
      </c>
      <c r="X189" s="41" t="s">
        <v>1279</v>
      </c>
      <c r="Y189" s="41" t="s">
        <v>1263</v>
      </c>
      <c r="Z189" s="41" t="s">
        <v>4060</v>
      </c>
      <c r="AA189" s="41" t="s">
        <v>4173</v>
      </c>
      <c r="AB189" s="41" t="s">
        <v>4045</v>
      </c>
      <c r="AC189" s="41" t="s">
        <v>4045</v>
      </c>
      <c r="AD189" s="41" t="s">
        <v>4046</v>
      </c>
      <c r="AE189" s="41" t="s">
        <v>4047</v>
      </c>
      <c r="AF189" s="41" t="s">
        <v>1600</v>
      </c>
      <c r="AG189" s="45" t="s">
        <v>4048</v>
      </c>
      <c r="AH189" s="45" t="s">
        <v>3989</v>
      </c>
      <c r="AI189" s="45" t="s">
        <v>3989</v>
      </c>
      <c r="AJ189" s="45" t="s">
        <v>4411</v>
      </c>
      <c r="AK189" s="45" t="s">
        <v>4412</v>
      </c>
    </row>
    <row r="190" spans="2:37" ht="31.5" thickTop="1" thickBot="1" x14ac:dyDescent="0.3">
      <c r="B190" s="41" t="s">
        <v>4414</v>
      </c>
      <c r="C190" s="41" t="s">
        <v>2192</v>
      </c>
      <c r="D190" s="42" t="s">
        <v>1304</v>
      </c>
      <c r="E190" s="41" t="s">
        <v>2193</v>
      </c>
      <c r="F190" s="41" t="s">
        <v>1306</v>
      </c>
      <c r="G190" s="43" t="s">
        <v>1307</v>
      </c>
      <c r="H190" s="41" t="s">
        <v>1308</v>
      </c>
      <c r="I190" s="41" t="s">
        <v>1270</v>
      </c>
      <c r="J190" s="41" t="s">
        <v>1271</v>
      </c>
      <c r="K190" s="41" t="s">
        <v>1272</v>
      </c>
      <c r="L190" s="44">
        <v>39183</v>
      </c>
      <c r="M190" s="44">
        <v>41498</v>
      </c>
      <c r="N190" s="41">
        <v>117413.2353</v>
      </c>
      <c r="O190" s="41" t="s">
        <v>1273</v>
      </c>
      <c r="P190" s="41" t="s">
        <v>1261</v>
      </c>
      <c r="Q190" s="43" t="s">
        <v>2194</v>
      </c>
      <c r="R190" s="43" t="s">
        <v>2195</v>
      </c>
      <c r="S190" s="41" t="s">
        <v>1621</v>
      </c>
      <c r="T190" s="43" t="s">
        <v>1312</v>
      </c>
      <c r="U190" s="41" t="s">
        <v>1256</v>
      </c>
      <c r="V190" s="41" t="s">
        <v>1256</v>
      </c>
      <c r="W190" s="41" t="s">
        <v>1256</v>
      </c>
      <c r="X190" s="41" t="s">
        <v>1279</v>
      </c>
      <c r="Y190" s="41" t="s">
        <v>1263</v>
      </c>
      <c r="Z190" s="41" t="s">
        <v>4044</v>
      </c>
      <c r="AA190" s="41" t="s">
        <v>1256</v>
      </c>
      <c r="AB190" s="41" t="s">
        <v>1256</v>
      </c>
      <c r="AC190" s="41" t="s">
        <v>1256</v>
      </c>
      <c r="AD190" s="41" t="s">
        <v>1256</v>
      </c>
      <c r="AE190" s="41" t="s">
        <v>1256</v>
      </c>
      <c r="AF190" s="41" t="s">
        <v>1304</v>
      </c>
      <c r="AG190" s="45" t="s">
        <v>1256</v>
      </c>
      <c r="AH190" s="45" t="s">
        <v>3989</v>
      </c>
      <c r="AI190" s="45" t="s">
        <v>3989</v>
      </c>
      <c r="AJ190" s="45" t="s">
        <v>4413</v>
      </c>
      <c r="AK190" s="45" t="s">
        <v>4414</v>
      </c>
    </row>
    <row r="191" spans="2:37" ht="31.5" thickTop="1" thickBot="1" x14ac:dyDescent="0.3">
      <c r="B191" s="41" t="s">
        <v>4416</v>
      </c>
      <c r="C191" s="41" t="s">
        <v>2196</v>
      </c>
      <c r="D191" s="42" t="s">
        <v>1314</v>
      </c>
      <c r="E191" s="41" t="s">
        <v>1257</v>
      </c>
      <c r="F191" s="41" t="s">
        <v>1284</v>
      </c>
      <c r="G191" s="43" t="s">
        <v>1281</v>
      </c>
      <c r="H191" s="41" t="s">
        <v>1308</v>
      </c>
      <c r="I191" s="41" t="s">
        <v>1260</v>
      </c>
      <c r="J191" s="41" t="s">
        <v>1317</v>
      </c>
      <c r="K191" s="41" t="s">
        <v>1288</v>
      </c>
      <c r="L191" s="44">
        <v>38660</v>
      </c>
      <c r="M191" s="41" t="s">
        <v>1256</v>
      </c>
      <c r="N191" s="41">
        <v>30800.271000000001</v>
      </c>
      <c r="O191" s="41" t="s">
        <v>2197</v>
      </c>
      <c r="P191" s="41" t="s">
        <v>1261</v>
      </c>
      <c r="Q191" s="43" t="s">
        <v>2198</v>
      </c>
      <c r="R191" s="43" t="s">
        <v>2199</v>
      </c>
      <c r="S191" s="41" t="s">
        <v>1328</v>
      </c>
      <c r="T191" s="43" t="s">
        <v>1329</v>
      </c>
      <c r="U191" s="41" t="s">
        <v>1256</v>
      </c>
      <c r="V191" s="41" t="s">
        <v>1256</v>
      </c>
      <c r="W191" s="41" t="s">
        <v>1256</v>
      </c>
      <c r="X191" s="41" t="s">
        <v>1279</v>
      </c>
      <c r="Y191" s="41" t="s">
        <v>1263</v>
      </c>
      <c r="Z191" s="41" t="s">
        <v>1256</v>
      </c>
      <c r="AA191" s="41" t="s">
        <v>4106</v>
      </c>
      <c r="AB191" s="41" t="s">
        <v>4069</v>
      </c>
      <c r="AC191" s="41" t="s">
        <v>4069</v>
      </c>
      <c r="AD191" s="41" t="s">
        <v>4038</v>
      </c>
      <c r="AE191" s="41" t="s">
        <v>4001</v>
      </c>
      <c r="AF191" s="41" t="s">
        <v>4013</v>
      </c>
      <c r="AG191" s="45" t="s">
        <v>4070</v>
      </c>
      <c r="AH191" s="45" t="s">
        <v>3989</v>
      </c>
      <c r="AI191" s="45" t="s">
        <v>3989</v>
      </c>
      <c r="AJ191" s="45" t="s">
        <v>4415</v>
      </c>
      <c r="AK191" s="45" t="s">
        <v>4416</v>
      </c>
    </row>
    <row r="192" spans="2:37" ht="106.5" thickTop="1" thickBot="1" x14ac:dyDescent="0.3">
      <c r="B192" s="41" t="s">
        <v>4418</v>
      </c>
      <c r="C192" s="41" t="s">
        <v>2200</v>
      </c>
      <c r="D192" s="42" t="s">
        <v>1600</v>
      </c>
      <c r="E192" s="41" t="s">
        <v>1257</v>
      </c>
      <c r="F192" s="41" t="s">
        <v>1284</v>
      </c>
      <c r="G192" s="43" t="s">
        <v>1258</v>
      </c>
      <c r="H192" s="41" t="s">
        <v>1308</v>
      </c>
      <c r="I192" s="41" t="s">
        <v>1260</v>
      </c>
      <c r="J192" s="41" t="s">
        <v>1317</v>
      </c>
      <c r="K192" s="41" t="s">
        <v>1483</v>
      </c>
      <c r="L192" s="44">
        <v>38268</v>
      </c>
      <c r="M192" s="41" t="s">
        <v>1256</v>
      </c>
      <c r="N192" s="41">
        <v>38772.910000000003</v>
      </c>
      <c r="O192" s="41" t="s">
        <v>2201</v>
      </c>
      <c r="P192" s="41" t="s">
        <v>1261</v>
      </c>
      <c r="Q192" s="43" t="s">
        <v>2202</v>
      </c>
      <c r="R192" s="43" t="s">
        <v>2203</v>
      </c>
      <c r="S192" s="41" t="s">
        <v>1311</v>
      </c>
      <c r="T192" s="43" t="s">
        <v>1378</v>
      </c>
      <c r="U192" s="41" t="s">
        <v>1256</v>
      </c>
      <c r="V192" s="41" t="s">
        <v>1256</v>
      </c>
      <c r="W192" s="41" t="s">
        <v>1256</v>
      </c>
      <c r="X192" s="41" t="s">
        <v>1279</v>
      </c>
      <c r="Y192" s="41" t="s">
        <v>1263</v>
      </c>
      <c r="Z192" s="41" t="s">
        <v>4060</v>
      </c>
      <c r="AA192" s="41" t="s">
        <v>4037</v>
      </c>
      <c r="AB192" s="41" t="s">
        <v>4069</v>
      </c>
      <c r="AC192" s="41" t="s">
        <v>4069</v>
      </c>
      <c r="AD192" s="41" t="s">
        <v>4046</v>
      </c>
      <c r="AE192" s="41" t="s">
        <v>4047</v>
      </c>
      <c r="AF192" s="41" t="s">
        <v>1600</v>
      </c>
      <c r="AG192" s="45" t="s">
        <v>4070</v>
      </c>
      <c r="AH192" s="45" t="s">
        <v>3989</v>
      </c>
      <c r="AI192" s="45" t="s">
        <v>3989</v>
      </c>
      <c r="AJ192" s="45" t="s">
        <v>4417</v>
      </c>
      <c r="AK192" s="45" t="s">
        <v>4418</v>
      </c>
    </row>
    <row r="193" spans="2:37" ht="39.75" thickTop="1" thickBot="1" x14ac:dyDescent="0.3">
      <c r="B193" s="41" t="s">
        <v>4420</v>
      </c>
      <c r="C193" s="41" t="s">
        <v>2204</v>
      </c>
      <c r="D193" s="42" t="s">
        <v>1323</v>
      </c>
      <c r="E193" s="41" t="s">
        <v>1257</v>
      </c>
      <c r="F193" s="41" t="s">
        <v>1332</v>
      </c>
      <c r="G193" s="43" t="s">
        <v>1281</v>
      </c>
      <c r="H193" s="41" t="s">
        <v>1259</v>
      </c>
      <c r="I193" s="41" t="s">
        <v>1260</v>
      </c>
      <c r="J193" s="41" t="s">
        <v>1324</v>
      </c>
      <c r="K193" s="41" t="s">
        <v>1288</v>
      </c>
      <c r="L193" s="44">
        <v>39051</v>
      </c>
      <c r="M193" s="41" t="s">
        <v>1256</v>
      </c>
      <c r="N193" s="41">
        <v>25481.49</v>
      </c>
      <c r="O193" s="41" t="s">
        <v>1273</v>
      </c>
      <c r="P193" s="41" t="s">
        <v>1261</v>
      </c>
      <c r="Q193" s="43" t="s">
        <v>2205</v>
      </c>
      <c r="R193" s="43" t="s">
        <v>2206</v>
      </c>
      <c r="S193" s="41" t="s">
        <v>1443</v>
      </c>
      <c r="T193" s="43" t="s">
        <v>1329</v>
      </c>
      <c r="U193" s="41" t="s">
        <v>1690</v>
      </c>
      <c r="V193" s="44">
        <v>41655</v>
      </c>
      <c r="W193" s="44">
        <v>42126</v>
      </c>
      <c r="X193" s="41" t="s">
        <v>1279</v>
      </c>
      <c r="Y193" s="41" t="s">
        <v>1263</v>
      </c>
      <c r="Z193" s="41" t="s">
        <v>4016</v>
      </c>
      <c r="AA193" s="41" t="s">
        <v>4097</v>
      </c>
      <c r="AB193" s="41" t="s">
        <v>4017</v>
      </c>
      <c r="AC193" s="41" t="s">
        <v>4017</v>
      </c>
      <c r="AD193" s="41" t="s">
        <v>4018</v>
      </c>
      <c r="AE193" s="41" t="s">
        <v>4047</v>
      </c>
      <c r="AF193" s="41" t="s">
        <v>4019</v>
      </c>
      <c r="AG193" s="45" t="s">
        <v>4020</v>
      </c>
      <c r="AH193" s="45" t="s">
        <v>3989</v>
      </c>
      <c r="AI193" s="45" t="s">
        <v>3989</v>
      </c>
      <c r="AJ193" s="45" t="s">
        <v>4419</v>
      </c>
      <c r="AK193" s="45" t="s">
        <v>4420</v>
      </c>
    </row>
    <row r="194" spans="2:37" ht="49.5" thickTop="1" thickBot="1" x14ac:dyDescent="0.3">
      <c r="B194" s="41" t="s">
        <v>4422</v>
      </c>
      <c r="C194" s="41" t="s">
        <v>2207</v>
      </c>
      <c r="D194" s="42" t="s">
        <v>1323</v>
      </c>
      <c r="E194" s="41" t="s">
        <v>1257</v>
      </c>
      <c r="F194" s="41" t="s">
        <v>1284</v>
      </c>
      <c r="G194" s="43" t="s">
        <v>1315</v>
      </c>
      <c r="H194" s="41" t="s">
        <v>1316</v>
      </c>
      <c r="I194" s="41" t="s">
        <v>1260</v>
      </c>
      <c r="J194" s="41" t="s">
        <v>1317</v>
      </c>
      <c r="K194" s="41" t="s">
        <v>1388</v>
      </c>
      <c r="L194" s="44">
        <v>39562</v>
      </c>
      <c r="M194" s="41" t="s">
        <v>1256</v>
      </c>
      <c r="N194" s="41">
        <v>284315.21899999998</v>
      </c>
      <c r="O194" s="41" t="s">
        <v>2208</v>
      </c>
      <c r="P194" s="41" t="s">
        <v>1261</v>
      </c>
      <c r="Q194" s="43" t="s">
        <v>2209</v>
      </c>
      <c r="R194" s="43" t="s">
        <v>2210</v>
      </c>
      <c r="S194" s="41" t="s">
        <v>1320</v>
      </c>
      <c r="T194" s="43" t="s">
        <v>1321</v>
      </c>
      <c r="U194" s="41" t="s">
        <v>1690</v>
      </c>
      <c r="V194" s="44">
        <v>42480</v>
      </c>
      <c r="W194" s="44">
        <v>43940</v>
      </c>
      <c r="X194" s="41" t="s">
        <v>1279</v>
      </c>
      <c r="Y194" s="41" t="s">
        <v>1263</v>
      </c>
      <c r="Z194" s="41" t="s">
        <v>4112</v>
      </c>
      <c r="AA194" s="41" t="s">
        <v>4109</v>
      </c>
      <c r="AB194" s="41" t="s">
        <v>4017</v>
      </c>
      <c r="AC194" s="41" t="s">
        <v>4017</v>
      </c>
      <c r="AD194" s="41" t="s">
        <v>4018</v>
      </c>
      <c r="AE194" s="41" t="s">
        <v>4047</v>
      </c>
      <c r="AF194" s="41" t="s">
        <v>4019</v>
      </c>
      <c r="AG194" s="45" t="s">
        <v>4020</v>
      </c>
      <c r="AH194" s="45" t="s">
        <v>3989</v>
      </c>
      <c r="AI194" s="45" t="s">
        <v>3989</v>
      </c>
      <c r="AJ194" s="45" t="s">
        <v>4421</v>
      </c>
      <c r="AK194" s="45" t="s">
        <v>4422</v>
      </c>
    </row>
    <row r="195" spans="2:37" ht="91.5" thickTop="1" thickBot="1" x14ac:dyDescent="0.3">
      <c r="B195" s="41" t="s">
        <v>4424</v>
      </c>
      <c r="C195" s="41" t="s">
        <v>2211</v>
      </c>
      <c r="D195" s="42" t="s">
        <v>1255</v>
      </c>
      <c r="E195" s="41" t="s">
        <v>1256</v>
      </c>
      <c r="F195" s="41" t="s">
        <v>1257</v>
      </c>
      <c r="G195" s="43" t="s">
        <v>1608</v>
      </c>
      <c r="H195" s="41" t="s">
        <v>1316</v>
      </c>
      <c r="I195" s="41" t="s">
        <v>1260</v>
      </c>
      <c r="J195" s="41" t="s">
        <v>1256</v>
      </c>
      <c r="K195" s="41" t="s">
        <v>1256</v>
      </c>
      <c r="L195" s="41" t="s">
        <v>1256</v>
      </c>
      <c r="M195" s="44">
        <v>44277</v>
      </c>
      <c r="N195" s="41">
        <v>0</v>
      </c>
      <c r="O195" s="41" t="s">
        <v>1256</v>
      </c>
      <c r="P195" s="41" t="s">
        <v>1339</v>
      </c>
      <c r="Q195" s="43" t="s">
        <v>1256</v>
      </c>
      <c r="R195" s="43" t="s">
        <v>1256</v>
      </c>
      <c r="S195" s="41" t="s">
        <v>1256</v>
      </c>
      <c r="T195" s="43" t="s">
        <v>1256</v>
      </c>
      <c r="U195" s="41" t="s">
        <v>1256</v>
      </c>
      <c r="V195" s="41" t="s">
        <v>1256</v>
      </c>
      <c r="W195" s="41" t="s">
        <v>1256</v>
      </c>
      <c r="X195" s="41" t="s">
        <v>1256</v>
      </c>
      <c r="Y195" s="41" t="s">
        <v>1263</v>
      </c>
      <c r="Z195" s="41" t="s">
        <v>1256</v>
      </c>
      <c r="AA195" s="41" t="s">
        <v>1256</v>
      </c>
      <c r="AB195" s="41" t="s">
        <v>1256</v>
      </c>
      <c r="AC195" s="41" t="s">
        <v>1256</v>
      </c>
      <c r="AD195" s="41" t="s">
        <v>1256</v>
      </c>
      <c r="AE195" s="41" t="s">
        <v>1256</v>
      </c>
      <c r="AF195" s="41" t="s">
        <v>3988</v>
      </c>
      <c r="AG195" s="45" t="s">
        <v>1256</v>
      </c>
      <c r="AH195" s="45" t="s">
        <v>3989</v>
      </c>
      <c r="AI195" s="45" t="s">
        <v>3989</v>
      </c>
      <c r="AJ195" s="45" t="s">
        <v>4423</v>
      </c>
      <c r="AK195" s="45" t="s">
        <v>4424</v>
      </c>
    </row>
    <row r="196" spans="2:37" ht="46.5" thickTop="1" thickBot="1" x14ac:dyDescent="0.3">
      <c r="B196" s="41" t="s">
        <v>4426</v>
      </c>
      <c r="C196" s="41" t="s">
        <v>2212</v>
      </c>
      <c r="D196" s="42" t="s">
        <v>1600</v>
      </c>
      <c r="E196" s="41" t="s">
        <v>1257</v>
      </c>
      <c r="F196" s="41" t="s">
        <v>1284</v>
      </c>
      <c r="G196" s="43" t="s">
        <v>1610</v>
      </c>
      <c r="H196" s="41" t="s">
        <v>1308</v>
      </c>
      <c r="I196" s="41" t="s">
        <v>1260</v>
      </c>
      <c r="J196" s="41" t="s">
        <v>1317</v>
      </c>
      <c r="K196" s="41" t="s">
        <v>1288</v>
      </c>
      <c r="L196" s="44">
        <v>38300</v>
      </c>
      <c r="M196" s="41" t="s">
        <v>1256</v>
      </c>
      <c r="N196" s="41">
        <v>35226.71</v>
      </c>
      <c r="O196" s="41" t="s">
        <v>2213</v>
      </c>
      <c r="P196" s="41" t="s">
        <v>1261</v>
      </c>
      <c r="Q196" s="43" t="s">
        <v>1485</v>
      </c>
      <c r="R196" s="43" t="s">
        <v>1486</v>
      </c>
      <c r="S196" s="41" t="s">
        <v>1311</v>
      </c>
      <c r="T196" s="43" t="s">
        <v>1614</v>
      </c>
      <c r="U196" s="41" t="s">
        <v>1256</v>
      </c>
      <c r="V196" s="41" t="s">
        <v>1256</v>
      </c>
      <c r="W196" s="41" t="s">
        <v>1256</v>
      </c>
      <c r="X196" s="41" t="s">
        <v>1279</v>
      </c>
      <c r="Y196" s="41" t="s">
        <v>1263</v>
      </c>
      <c r="Z196" s="41" t="s">
        <v>4081</v>
      </c>
      <c r="AA196" s="41" t="s">
        <v>4216</v>
      </c>
      <c r="AB196" s="41" t="s">
        <v>4082</v>
      </c>
      <c r="AC196" s="41" t="s">
        <v>4082</v>
      </c>
      <c r="AD196" s="41" t="s">
        <v>4046</v>
      </c>
      <c r="AE196" s="41" t="s">
        <v>4054</v>
      </c>
      <c r="AF196" s="41" t="s">
        <v>1600</v>
      </c>
      <c r="AG196" s="45" t="s">
        <v>4083</v>
      </c>
      <c r="AH196" s="45" t="s">
        <v>3989</v>
      </c>
      <c r="AI196" s="45" t="s">
        <v>3989</v>
      </c>
      <c r="AJ196" s="45" t="s">
        <v>4425</v>
      </c>
      <c r="AK196" s="45" t="s">
        <v>4426</v>
      </c>
    </row>
    <row r="197" spans="2:37" ht="31.5" thickTop="1" thickBot="1" x14ac:dyDescent="0.3">
      <c r="B197" s="41" t="s">
        <v>4428</v>
      </c>
      <c r="C197" s="41" t="s">
        <v>2214</v>
      </c>
      <c r="D197" s="42" t="s">
        <v>1265</v>
      </c>
      <c r="E197" s="41" t="s">
        <v>2215</v>
      </c>
      <c r="F197" s="41" t="s">
        <v>1284</v>
      </c>
      <c r="G197" s="43" t="s">
        <v>1298</v>
      </c>
      <c r="H197" s="41" t="s">
        <v>1269</v>
      </c>
      <c r="I197" s="41" t="s">
        <v>1260</v>
      </c>
      <c r="J197" s="41" t="s">
        <v>1317</v>
      </c>
      <c r="K197" s="41" t="s">
        <v>1288</v>
      </c>
      <c r="L197" s="44">
        <v>39826</v>
      </c>
      <c r="M197" s="41" t="s">
        <v>1256</v>
      </c>
      <c r="N197" s="41">
        <v>10679.335800000001</v>
      </c>
      <c r="O197" s="41" t="s">
        <v>2216</v>
      </c>
      <c r="P197" s="41" t="s">
        <v>1261</v>
      </c>
      <c r="Q197" s="43" t="s">
        <v>2217</v>
      </c>
      <c r="R197" s="43" t="s">
        <v>2218</v>
      </c>
      <c r="S197" s="41" t="s">
        <v>2219</v>
      </c>
      <c r="T197" s="43" t="s">
        <v>1302</v>
      </c>
      <c r="U197" s="41" t="s">
        <v>1778</v>
      </c>
      <c r="V197" s="44">
        <v>40625</v>
      </c>
      <c r="W197" s="44">
        <v>40990</v>
      </c>
      <c r="X197" s="41" t="s">
        <v>1279</v>
      </c>
      <c r="Y197" s="41" t="s">
        <v>1263</v>
      </c>
      <c r="Z197" s="41" t="s">
        <v>4005</v>
      </c>
      <c r="AA197" s="41" t="s">
        <v>4012</v>
      </c>
      <c r="AB197" s="41" t="s">
        <v>4082</v>
      </c>
      <c r="AC197" s="41" t="s">
        <v>4082</v>
      </c>
      <c r="AD197" s="41" t="s">
        <v>4077</v>
      </c>
      <c r="AE197" s="41" t="s">
        <v>4023</v>
      </c>
      <c r="AF197" s="41" t="s">
        <v>1265</v>
      </c>
      <c r="AG197" s="45" t="s">
        <v>4083</v>
      </c>
      <c r="AH197" s="45" t="s">
        <v>3989</v>
      </c>
      <c r="AI197" s="45" t="s">
        <v>3989</v>
      </c>
      <c r="AJ197" s="45" t="s">
        <v>4427</v>
      </c>
      <c r="AK197" s="45" t="s">
        <v>4428</v>
      </c>
    </row>
    <row r="198" spans="2:37" ht="16.5" thickTop="1" thickBot="1" x14ac:dyDescent="0.3">
      <c r="B198" s="41" t="s">
        <v>4430</v>
      </c>
      <c r="C198" s="41" t="s">
        <v>2220</v>
      </c>
      <c r="D198" s="42" t="s">
        <v>1304</v>
      </c>
      <c r="E198" s="41" t="s">
        <v>2221</v>
      </c>
      <c r="F198" s="41" t="s">
        <v>1306</v>
      </c>
      <c r="G198" s="43" t="s">
        <v>1281</v>
      </c>
      <c r="H198" s="41" t="s">
        <v>1577</v>
      </c>
      <c r="I198" s="41" t="s">
        <v>1270</v>
      </c>
      <c r="J198" s="41" t="s">
        <v>1271</v>
      </c>
      <c r="K198" s="41" t="s">
        <v>1272</v>
      </c>
      <c r="L198" s="44">
        <v>39806</v>
      </c>
      <c r="M198" s="44">
        <v>41436</v>
      </c>
      <c r="N198" s="41">
        <v>731833.91599999997</v>
      </c>
      <c r="O198" s="41" t="s">
        <v>1273</v>
      </c>
      <c r="P198" s="41" t="s">
        <v>1261</v>
      </c>
      <c r="Q198" s="43" t="s">
        <v>1256</v>
      </c>
      <c r="R198" s="43" t="s">
        <v>1256</v>
      </c>
      <c r="S198" s="41" t="s">
        <v>1256</v>
      </c>
      <c r="T198" s="43" t="s">
        <v>1329</v>
      </c>
      <c r="U198" s="41" t="s">
        <v>1256</v>
      </c>
      <c r="V198" s="41" t="s">
        <v>1256</v>
      </c>
      <c r="W198" s="41" t="s">
        <v>1256</v>
      </c>
      <c r="X198" s="41" t="s">
        <v>1279</v>
      </c>
      <c r="Y198" s="41" t="s">
        <v>1582</v>
      </c>
      <c r="Z198" s="41" t="s">
        <v>4016</v>
      </c>
      <c r="AA198" s="41" t="s">
        <v>1256</v>
      </c>
      <c r="AB198" s="41" t="s">
        <v>1256</v>
      </c>
      <c r="AC198" s="41" t="s">
        <v>1256</v>
      </c>
      <c r="AD198" s="41" t="s">
        <v>1256</v>
      </c>
      <c r="AE198" s="41" t="s">
        <v>1256</v>
      </c>
      <c r="AF198" s="41" t="s">
        <v>1304</v>
      </c>
      <c r="AG198" s="45" t="s">
        <v>1256</v>
      </c>
      <c r="AH198" s="45" t="s">
        <v>3989</v>
      </c>
      <c r="AI198" s="45" t="s">
        <v>3989</v>
      </c>
      <c r="AJ198" s="45" t="s">
        <v>4429</v>
      </c>
      <c r="AK198" s="45" t="s">
        <v>4430</v>
      </c>
    </row>
    <row r="199" spans="2:37" ht="73.5" thickTop="1" thickBot="1" x14ac:dyDescent="0.3">
      <c r="B199" s="41" t="s">
        <v>4432</v>
      </c>
      <c r="C199" s="41" t="s">
        <v>2222</v>
      </c>
      <c r="D199" s="42" t="s">
        <v>1304</v>
      </c>
      <c r="E199" s="41" t="s">
        <v>1257</v>
      </c>
      <c r="F199" s="41" t="s">
        <v>1306</v>
      </c>
      <c r="G199" s="43" t="s">
        <v>1387</v>
      </c>
      <c r="H199" s="41" t="s">
        <v>1488</v>
      </c>
      <c r="I199" s="41" t="s">
        <v>1270</v>
      </c>
      <c r="J199" s="41" t="s">
        <v>1271</v>
      </c>
      <c r="K199" s="41" t="s">
        <v>1272</v>
      </c>
      <c r="L199" s="44">
        <v>38698</v>
      </c>
      <c r="M199" s="44">
        <v>39741</v>
      </c>
      <c r="N199" s="41">
        <v>135000</v>
      </c>
      <c r="O199" s="41" t="s">
        <v>1273</v>
      </c>
      <c r="P199" s="41" t="s">
        <v>1261</v>
      </c>
      <c r="Q199" s="43" t="s">
        <v>2223</v>
      </c>
      <c r="R199" s="43" t="s">
        <v>2224</v>
      </c>
      <c r="S199" s="41" t="s">
        <v>2225</v>
      </c>
      <c r="T199" s="43" t="s">
        <v>1392</v>
      </c>
      <c r="U199" s="41" t="s">
        <v>1256</v>
      </c>
      <c r="V199" s="41" t="s">
        <v>1256</v>
      </c>
      <c r="W199" s="41" t="s">
        <v>1256</v>
      </c>
      <c r="X199" s="41" t="s">
        <v>1279</v>
      </c>
      <c r="Y199" s="41" t="s">
        <v>1263</v>
      </c>
      <c r="Z199" s="41" t="s">
        <v>4060</v>
      </c>
      <c r="AA199" s="41" t="s">
        <v>1256</v>
      </c>
      <c r="AB199" s="41" t="s">
        <v>1256</v>
      </c>
      <c r="AC199" s="41" t="s">
        <v>1256</v>
      </c>
      <c r="AD199" s="41" t="s">
        <v>1256</v>
      </c>
      <c r="AE199" s="41" t="s">
        <v>1256</v>
      </c>
      <c r="AF199" s="41" t="s">
        <v>1304</v>
      </c>
      <c r="AG199" s="45" t="s">
        <v>1256</v>
      </c>
      <c r="AH199" s="45" t="s">
        <v>3989</v>
      </c>
      <c r="AI199" s="45" t="s">
        <v>3989</v>
      </c>
      <c r="AJ199" s="45" t="s">
        <v>4431</v>
      </c>
      <c r="AK199" s="45" t="s">
        <v>4432</v>
      </c>
    </row>
    <row r="200" spans="2:37" ht="49.5" thickTop="1" thickBot="1" x14ac:dyDescent="0.3">
      <c r="B200" s="41" t="s">
        <v>4434</v>
      </c>
      <c r="C200" s="41" t="s">
        <v>2226</v>
      </c>
      <c r="D200" s="42" t="s">
        <v>1304</v>
      </c>
      <c r="E200" s="41" t="s">
        <v>1257</v>
      </c>
      <c r="F200" s="41" t="s">
        <v>1306</v>
      </c>
      <c r="G200" s="43" t="s">
        <v>2053</v>
      </c>
      <c r="H200" s="41" t="s">
        <v>1308</v>
      </c>
      <c r="I200" s="41" t="s">
        <v>1270</v>
      </c>
      <c r="J200" s="41" t="s">
        <v>1271</v>
      </c>
      <c r="K200" s="41" t="s">
        <v>1272</v>
      </c>
      <c r="L200" s="44">
        <v>38707</v>
      </c>
      <c r="M200" s="44">
        <v>39706</v>
      </c>
      <c r="N200" s="41">
        <v>267268.10269999999</v>
      </c>
      <c r="O200" s="41" t="s">
        <v>1273</v>
      </c>
      <c r="P200" s="41" t="s">
        <v>1261</v>
      </c>
      <c r="Q200" s="43" t="s">
        <v>2227</v>
      </c>
      <c r="R200" s="43" t="s">
        <v>2228</v>
      </c>
      <c r="S200" s="41" t="s">
        <v>1311</v>
      </c>
      <c r="T200" s="43" t="s">
        <v>2229</v>
      </c>
      <c r="U200" s="41" t="s">
        <v>1256</v>
      </c>
      <c r="V200" s="41" t="s">
        <v>1256</v>
      </c>
      <c r="W200" s="41" t="s">
        <v>1256</v>
      </c>
      <c r="X200" s="41" t="s">
        <v>1279</v>
      </c>
      <c r="Y200" s="41" t="s">
        <v>1263</v>
      </c>
      <c r="Z200" s="41" t="s">
        <v>4044</v>
      </c>
      <c r="AA200" s="41" t="s">
        <v>1256</v>
      </c>
      <c r="AB200" s="41" t="s">
        <v>1256</v>
      </c>
      <c r="AC200" s="41" t="s">
        <v>1256</v>
      </c>
      <c r="AD200" s="41" t="s">
        <v>1256</v>
      </c>
      <c r="AE200" s="41" t="s">
        <v>1256</v>
      </c>
      <c r="AF200" s="41" t="s">
        <v>1304</v>
      </c>
      <c r="AG200" s="45" t="s">
        <v>1256</v>
      </c>
      <c r="AH200" s="45" t="s">
        <v>3989</v>
      </c>
      <c r="AI200" s="45" t="s">
        <v>3989</v>
      </c>
      <c r="AJ200" s="45" t="s">
        <v>4433</v>
      </c>
      <c r="AK200" s="45" t="s">
        <v>4434</v>
      </c>
    </row>
    <row r="201" spans="2:37" ht="46.5" thickTop="1" thickBot="1" x14ac:dyDescent="0.3">
      <c r="B201" s="41" t="s">
        <v>4436</v>
      </c>
      <c r="C201" s="41" t="s">
        <v>2230</v>
      </c>
      <c r="D201" s="42" t="s">
        <v>1304</v>
      </c>
      <c r="E201" s="41" t="s">
        <v>1257</v>
      </c>
      <c r="F201" s="41" t="s">
        <v>1306</v>
      </c>
      <c r="G201" s="43" t="s">
        <v>2231</v>
      </c>
      <c r="H201" s="41" t="s">
        <v>1308</v>
      </c>
      <c r="I201" s="41" t="s">
        <v>1270</v>
      </c>
      <c r="J201" s="41" t="s">
        <v>1271</v>
      </c>
      <c r="K201" s="41" t="s">
        <v>1272</v>
      </c>
      <c r="L201" s="44">
        <v>38580</v>
      </c>
      <c r="M201" s="44">
        <v>39723</v>
      </c>
      <c r="N201" s="41">
        <v>14070.9951</v>
      </c>
      <c r="O201" s="41" t="s">
        <v>1273</v>
      </c>
      <c r="P201" s="41" t="s">
        <v>1261</v>
      </c>
      <c r="Q201" s="43" t="s">
        <v>2232</v>
      </c>
      <c r="R201" s="43" t="s">
        <v>2233</v>
      </c>
      <c r="S201" s="41" t="s">
        <v>1311</v>
      </c>
      <c r="T201" s="43" t="s">
        <v>2234</v>
      </c>
      <c r="U201" s="41" t="s">
        <v>1256</v>
      </c>
      <c r="V201" s="41" t="s">
        <v>1256</v>
      </c>
      <c r="W201" s="41" t="s">
        <v>1256</v>
      </c>
      <c r="X201" s="41" t="s">
        <v>1279</v>
      </c>
      <c r="Y201" s="41" t="s">
        <v>1263</v>
      </c>
      <c r="Z201" s="41" t="s">
        <v>4044</v>
      </c>
      <c r="AA201" s="41" t="s">
        <v>1256</v>
      </c>
      <c r="AB201" s="41" t="s">
        <v>1256</v>
      </c>
      <c r="AC201" s="41" t="s">
        <v>1256</v>
      </c>
      <c r="AD201" s="41" t="s">
        <v>1256</v>
      </c>
      <c r="AE201" s="41" t="s">
        <v>1256</v>
      </c>
      <c r="AF201" s="41" t="s">
        <v>1304</v>
      </c>
      <c r="AG201" s="45" t="s">
        <v>1256</v>
      </c>
      <c r="AH201" s="45" t="s">
        <v>3989</v>
      </c>
      <c r="AI201" s="45" t="s">
        <v>3989</v>
      </c>
      <c r="AJ201" s="45" t="s">
        <v>4435</v>
      </c>
      <c r="AK201" s="45" t="s">
        <v>4436</v>
      </c>
    </row>
    <row r="202" spans="2:37" ht="46.5" thickTop="1" thickBot="1" x14ac:dyDescent="0.3">
      <c r="B202" s="41" t="s">
        <v>4438</v>
      </c>
      <c r="C202" s="41" t="s">
        <v>2235</v>
      </c>
      <c r="D202" s="42" t="s">
        <v>1314</v>
      </c>
      <c r="E202" s="41" t="s">
        <v>1257</v>
      </c>
      <c r="F202" s="41" t="s">
        <v>1284</v>
      </c>
      <c r="G202" s="43" t="s">
        <v>2236</v>
      </c>
      <c r="H202" s="41" t="s">
        <v>1488</v>
      </c>
      <c r="I202" s="41" t="s">
        <v>1260</v>
      </c>
      <c r="J202" s="41" t="s">
        <v>1317</v>
      </c>
      <c r="K202" s="41" t="s">
        <v>1388</v>
      </c>
      <c r="L202" s="44">
        <v>39366</v>
      </c>
      <c r="M202" s="41" t="s">
        <v>1256</v>
      </c>
      <c r="N202" s="41">
        <v>13744.6</v>
      </c>
      <c r="O202" s="41" t="s">
        <v>2237</v>
      </c>
      <c r="P202" s="41" t="s">
        <v>1261</v>
      </c>
      <c r="Q202" s="43" t="s">
        <v>2238</v>
      </c>
      <c r="R202" s="43" t="s">
        <v>2239</v>
      </c>
      <c r="S202" s="41" t="s">
        <v>2240</v>
      </c>
      <c r="T202" s="43" t="s">
        <v>2241</v>
      </c>
      <c r="U202" s="41" t="s">
        <v>1546</v>
      </c>
      <c r="V202" s="44">
        <v>42615</v>
      </c>
      <c r="W202" s="44">
        <v>43709</v>
      </c>
      <c r="X202" s="41" t="s">
        <v>1256</v>
      </c>
      <c r="Y202" s="41" t="s">
        <v>1263</v>
      </c>
      <c r="Z202" s="41" t="s">
        <v>4117</v>
      </c>
      <c r="AA202" s="41" t="s">
        <v>4216</v>
      </c>
      <c r="AB202" s="41" t="s">
        <v>4069</v>
      </c>
      <c r="AC202" s="41" t="s">
        <v>4069</v>
      </c>
      <c r="AD202" s="41" t="s">
        <v>4038</v>
      </c>
      <c r="AE202" s="41" t="s">
        <v>4001</v>
      </c>
      <c r="AF202" s="41" t="s">
        <v>4013</v>
      </c>
      <c r="AG202" s="45" t="s">
        <v>4070</v>
      </c>
      <c r="AH202" s="45" t="s">
        <v>3989</v>
      </c>
      <c r="AI202" s="45" t="s">
        <v>3989</v>
      </c>
      <c r="AJ202" s="45" t="s">
        <v>4437</v>
      </c>
      <c r="AK202" s="45" t="s">
        <v>4438</v>
      </c>
    </row>
    <row r="203" spans="2:37" ht="46.5" thickTop="1" thickBot="1" x14ac:dyDescent="0.3">
      <c r="B203" s="41" t="s">
        <v>4440</v>
      </c>
      <c r="C203" s="41" t="s">
        <v>2242</v>
      </c>
      <c r="D203" s="42" t="s">
        <v>1265</v>
      </c>
      <c r="E203" s="41" t="s">
        <v>2243</v>
      </c>
      <c r="F203" s="41" t="s">
        <v>1284</v>
      </c>
      <c r="G203" s="43" t="s">
        <v>1617</v>
      </c>
      <c r="H203" s="41" t="s">
        <v>1308</v>
      </c>
      <c r="I203" s="41" t="s">
        <v>1260</v>
      </c>
      <c r="J203" s="41" t="s">
        <v>1439</v>
      </c>
      <c r="K203" s="41" t="s">
        <v>1288</v>
      </c>
      <c r="L203" s="44">
        <v>39335</v>
      </c>
      <c r="M203" s="41" t="s">
        <v>1256</v>
      </c>
      <c r="N203" s="41">
        <v>44211.44</v>
      </c>
      <c r="O203" s="41" t="s">
        <v>2244</v>
      </c>
      <c r="P203" s="41" t="s">
        <v>1261</v>
      </c>
      <c r="Q203" s="43" t="s">
        <v>2245</v>
      </c>
      <c r="R203" s="43" t="s">
        <v>2246</v>
      </c>
      <c r="S203" s="41" t="s">
        <v>1311</v>
      </c>
      <c r="T203" s="43" t="s">
        <v>1622</v>
      </c>
      <c r="U203" s="41" t="s">
        <v>1690</v>
      </c>
      <c r="V203" s="44">
        <v>42330</v>
      </c>
      <c r="W203" s="44">
        <v>43060</v>
      </c>
      <c r="X203" s="41" t="s">
        <v>1279</v>
      </c>
      <c r="Y203" s="41" t="s">
        <v>1263</v>
      </c>
      <c r="Z203" s="41" t="s">
        <v>4033</v>
      </c>
      <c r="AA203" s="41" t="s">
        <v>4088</v>
      </c>
      <c r="AB203" s="41" t="s">
        <v>4053</v>
      </c>
      <c r="AC203" s="41" t="s">
        <v>4053</v>
      </c>
      <c r="AD203" s="41" t="s">
        <v>4000</v>
      </c>
      <c r="AE203" s="41" t="s">
        <v>4047</v>
      </c>
      <c r="AF203" s="41" t="s">
        <v>1265</v>
      </c>
      <c r="AG203" s="45" t="s">
        <v>4055</v>
      </c>
      <c r="AH203" s="45" t="s">
        <v>3989</v>
      </c>
      <c r="AI203" s="45" t="s">
        <v>3989</v>
      </c>
      <c r="AJ203" s="45" t="s">
        <v>4439</v>
      </c>
      <c r="AK203" s="45" t="s">
        <v>4440</v>
      </c>
    </row>
    <row r="204" spans="2:37" ht="49.5" thickTop="1" thickBot="1" x14ac:dyDescent="0.3">
      <c r="B204" s="41" t="s">
        <v>4442</v>
      </c>
      <c r="C204" s="41" t="s">
        <v>2247</v>
      </c>
      <c r="D204" s="42" t="s">
        <v>1323</v>
      </c>
      <c r="E204" s="41" t="s">
        <v>1257</v>
      </c>
      <c r="F204" s="41" t="s">
        <v>1332</v>
      </c>
      <c r="G204" s="43" t="s">
        <v>1281</v>
      </c>
      <c r="H204" s="41" t="s">
        <v>1259</v>
      </c>
      <c r="I204" s="41" t="s">
        <v>1260</v>
      </c>
      <c r="J204" s="41" t="s">
        <v>1324</v>
      </c>
      <c r="K204" s="41" t="s">
        <v>1325</v>
      </c>
      <c r="L204" s="44">
        <v>39010</v>
      </c>
      <c r="M204" s="41" t="s">
        <v>1256</v>
      </c>
      <c r="N204" s="41">
        <v>162369.54</v>
      </c>
      <c r="O204" s="41" t="s">
        <v>1273</v>
      </c>
      <c r="P204" s="41" t="s">
        <v>1261</v>
      </c>
      <c r="Q204" s="43" t="s">
        <v>2248</v>
      </c>
      <c r="R204" s="43" t="s">
        <v>2249</v>
      </c>
      <c r="S204" s="41" t="s">
        <v>2250</v>
      </c>
      <c r="T204" s="43" t="s">
        <v>1329</v>
      </c>
      <c r="U204" s="41" t="s">
        <v>1384</v>
      </c>
      <c r="V204" s="44">
        <v>40106</v>
      </c>
      <c r="W204" s="44">
        <v>40470</v>
      </c>
      <c r="X204" s="41" t="s">
        <v>1279</v>
      </c>
      <c r="Y204" s="41" t="s">
        <v>1263</v>
      </c>
      <c r="Z204" s="41" t="s">
        <v>4016</v>
      </c>
      <c r="AA204" s="41" t="s">
        <v>1256</v>
      </c>
      <c r="AB204" s="41" t="s">
        <v>4017</v>
      </c>
      <c r="AC204" s="41" t="s">
        <v>4017</v>
      </c>
      <c r="AD204" s="41" t="s">
        <v>4018</v>
      </c>
      <c r="AE204" s="41" t="s">
        <v>4023</v>
      </c>
      <c r="AF204" s="41" t="s">
        <v>4019</v>
      </c>
      <c r="AG204" s="45" t="s">
        <v>4020</v>
      </c>
      <c r="AH204" s="45" t="s">
        <v>3989</v>
      </c>
      <c r="AI204" s="45" t="s">
        <v>3989</v>
      </c>
      <c r="AJ204" s="45" t="s">
        <v>4441</v>
      </c>
      <c r="AK204" s="45" t="s">
        <v>4442</v>
      </c>
    </row>
    <row r="205" spans="2:37" ht="31.5" thickTop="1" thickBot="1" x14ac:dyDescent="0.3">
      <c r="B205" s="41" t="s">
        <v>4444</v>
      </c>
      <c r="C205" s="41" t="s">
        <v>2251</v>
      </c>
      <c r="D205" s="42" t="s">
        <v>1255</v>
      </c>
      <c r="E205" s="41" t="s">
        <v>1256</v>
      </c>
      <c r="F205" s="41" t="s">
        <v>1257</v>
      </c>
      <c r="G205" s="43" t="s">
        <v>1708</v>
      </c>
      <c r="H205" s="41" t="s">
        <v>1316</v>
      </c>
      <c r="I205" s="41" t="s">
        <v>1260</v>
      </c>
      <c r="J205" s="41" t="s">
        <v>1256</v>
      </c>
      <c r="K205" s="41" t="s">
        <v>1256</v>
      </c>
      <c r="L205" s="41" t="s">
        <v>1256</v>
      </c>
      <c r="M205" s="44">
        <v>43309</v>
      </c>
      <c r="N205" s="41">
        <v>0</v>
      </c>
      <c r="O205" s="41" t="s">
        <v>1256</v>
      </c>
      <c r="P205" s="41" t="s">
        <v>1339</v>
      </c>
      <c r="Q205" s="43" t="s">
        <v>1256</v>
      </c>
      <c r="R205" s="43" t="s">
        <v>1256</v>
      </c>
      <c r="S205" s="41" t="s">
        <v>1256</v>
      </c>
      <c r="T205" s="43" t="s">
        <v>1256</v>
      </c>
      <c r="U205" s="41" t="s">
        <v>1256</v>
      </c>
      <c r="V205" s="41" t="s">
        <v>1256</v>
      </c>
      <c r="W205" s="41" t="s">
        <v>1256</v>
      </c>
      <c r="X205" s="41" t="s">
        <v>1256</v>
      </c>
      <c r="Y205" s="41" t="s">
        <v>1263</v>
      </c>
      <c r="Z205" s="41" t="s">
        <v>1256</v>
      </c>
      <c r="AA205" s="41" t="s">
        <v>1256</v>
      </c>
      <c r="AB205" s="41" t="s">
        <v>1256</v>
      </c>
      <c r="AC205" s="41" t="s">
        <v>1256</v>
      </c>
      <c r="AD205" s="41" t="s">
        <v>1256</v>
      </c>
      <c r="AE205" s="41" t="s">
        <v>1256</v>
      </c>
      <c r="AF205" s="41" t="s">
        <v>3988</v>
      </c>
      <c r="AG205" s="45" t="s">
        <v>1256</v>
      </c>
      <c r="AH205" s="45" t="s">
        <v>3989</v>
      </c>
      <c r="AI205" s="45" t="s">
        <v>3989</v>
      </c>
      <c r="AJ205" s="45" t="s">
        <v>4443</v>
      </c>
      <c r="AK205" s="45" t="s">
        <v>4444</v>
      </c>
    </row>
    <row r="206" spans="2:37" ht="31.5" thickTop="1" thickBot="1" x14ac:dyDescent="0.3">
      <c r="B206" s="41" t="s">
        <v>4446</v>
      </c>
      <c r="C206" s="41" t="s">
        <v>2252</v>
      </c>
      <c r="D206" s="42" t="s">
        <v>1265</v>
      </c>
      <c r="E206" s="41" t="s">
        <v>2253</v>
      </c>
      <c r="F206" s="41" t="s">
        <v>1284</v>
      </c>
      <c r="G206" s="43" t="s">
        <v>1495</v>
      </c>
      <c r="H206" s="41" t="s">
        <v>1308</v>
      </c>
      <c r="I206" s="41" t="s">
        <v>1260</v>
      </c>
      <c r="J206" s="41" t="s">
        <v>1317</v>
      </c>
      <c r="K206" s="41" t="s">
        <v>1325</v>
      </c>
      <c r="L206" s="44">
        <v>39335</v>
      </c>
      <c r="M206" s="41" t="s">
        <v>1256</v>
      </c>
      <c r="N206" s="41">
        <v>44303.24</v>
      </c>
      <c r="O206" s="41" t="s">
        <v>2254</v>
      </c>
      <c r="P206" s="41" t="s">
        <v>1261</v>
      </c>
      <c r="Q206" s="43" t="s">
        <v>2245</v>
      </c>
      <c r="R206" s="43" t="s">
        <v>2246</v>
      </c>
      <c r="S206" s="41" t="s">
        <v>1311</v>
      </c>
      <c r="T206" s="43" t="s">
        <v>2255</v>
      </c>
      <c r="U206" s="41" t="s">
        <v>1256</v>
      </c>
      <c r="V206" s="41" t="s">
        <v>1256</v>
      </c>
      <c r="W206" s="41" t="s">
        <v>1256</v>
      </c>
      <c r="X206" s="41" t="s">
        <v>1279</v>
      </c>
      <c r="Y206" s="41" t="s">
        <v>1263</v>
      </c>
      <c r="Z206" s="41" t="s">
        <v>4036</v>
      </c>
      <c r="AA206" s="41" t="s">
        <v>4216</v>
      </c>
      <c r="AB206" s="41" t="s">
        <v>3999</v>
      </c>
      <c r="AC206" s="41" t="s">
        <v>3999</v>
      </c>
      <c r="AD206" s="41" t="s">
        <v>4038</v>
      </c>
      <c r="AE206" s="41" t="s">
        <v>4023</v>
      </c>
      <c r="AF206" s="41" t="s">
        <v>1265</v>
      </c>
      <c r="AG206" s="45" t="s">
        <v>4002</v>
      </c>
      <c r="AH206" s="45" t="s">
        <v>4039</v>
      </c>
      <c r="AI206" s="45" t="s">
        <v>3989</v>
      </c>
      <c r="AJ206" s="45" t="s">
        <v>4445</v>
      </c>
      <c r="AK206" s="45" t="s">
        <v>4446</v>
      </c>
    </row>
    <row r="207" spans="2:37" ht="31.5" thickTop="1" thickBot="1" x14ac:dyDescent="0.3">
      <c r="B207" s="41" t="s">
        <v>4448</v>
      </c>
      <c r="C207" s="41" t="s">
        <v>2256</v>
      </c>
      <c r="D207" s="42" t="s">
        <v>1304</v>
      </c>
      <c r="E207" s="41" t="s">
        <v>1257</v>
      </c>
      <c r="F207" s="41" t="s">
        <v>1306</v>
      </c>
      <c r="G207" s="43" t="s">
        <v>1528</v>
      </c>
      <c r="H207" s="41" t="s">
        <v>1259</v>
      </c>
      <c r="I207" s="41" t="s">
        <v>1270</v>
      </c>
      <c r="J207" s="41" t="s">
        <v>1271</v>
      </c>
      <c r="K207" s="41" t="s">
        <v>1272</v>
      </c>
      <c r="L207" s="44">
        <v>38685</v>
      </c>
      <c r="M207" s="44">
        <v>39741</v>
      </c>
      <c r="N207" s="41">
        <v>37463.6967</v>
      </c>
      <c r="O207" s="41" t="s">
        <v>1273</v>
      </c>
      <c r="P207" s="41" t="s">
        <v>1261</v>
      </c>
      <c r="Q207" s="43" t="s">
        <v>2257</v>
      </c>
      <c r="R207" s="43" t="s">
        <v>2258</v>
      </c>
      <c r="S207" s="41" t="s">
        <v>1434</v>
      </c>
      <c r="T207" s="43" t="s">
        <v>1533</v>
      </c>
      <c r="U207" s="41" t="s">
        <v>1256</v>
      </c>
      <c r="V207" s="41" t="s">
        <v>1256</v>
      </c>
      <c r="W207" s="41" t="s">
        <v>1256</v>
      </c>
      <c r="X207" s="41" t="s">
        <v>1279</v>
      </c>
      <c r="Y207" s="41" t="s">
        <v>1263</v>
      </c>
      <c r="Z207" s="41" t="s">
        <v>4044</v>
      </c>
      <c r="AA207" s="41" t="s">
        <v>1256</v>
      </c>
      <c r="AB207" s="41" t="s">
        <v>1256</v>
      </c>
      <c r="AC207" s="41" t="s">
        <v>1256</v>
      </c>
      <c r="AD207" s="41" t="s">
        <v>1256</v>
      </c>
      <c r="AE207" s="41" t="s">
        <v>1256</v>
      </c>
      <c r="AF207" s="41" t="s">
        <v>1304</v>
      </c>
      <c r="AG207" s="45" t="s">
        <v>1256</v>
      </c>
      <c r="AH207" s="45" t="s">
        <v>3989</v>
      </c>
      <c r="AI207" s="45" t="s">
        <v>3989</v>
      </c>
      <c r="AJ207" s="45" t="s">
        <v>4447</v>
      </c>
      <c r="AK207" s="45" t="s">
        <v>4448</v>
      </c>
    </row>
    <row r="208" spans="2:37" ht="37.5" thickTop="1" thickBot="1" x14ac:dyDescent="0.3">
      <c r="B208" s="41" t="s">
        <v>4450</v>
      </c>
      <c r="C208" s="41" t="s">
        <v>2259</v>
      </c>
      <c r="D208" s="42" t="s">
        <v>1265</v>
      </c>
      <c r="E208" s="41" t="s">
        <v>2260</v>
      </c>
      <c r="F208" s="41" t="s">
        <v>1284</v>
      </c>
      <c r="G208" s="43" t="s">
        <v>2261</v>
      </c>
      <c r="H208" s="41" t="s">
        <v>1316</v>
      </c>
      <c r="I208" s="41" t="s">
        <v>1260</v>
      </c>
      <c r="J208" s="41" t="s">
        <v>1317</v>
      </c>
      <c r="K208" s="41" t="s">
        <v>1388</v>
      </c>
      <c r="L208" s="44">
        <v>39363</v>
      </c>
      <c r="M208" s="41" t="s">
        <v>1256</v>
      </c>
      <c r="N208" s="41">
        <v>29277.99</v>
      </c>
      <c r="O208" s="41" t="s">
        <v>2262</v>
      </c>
      <c r="P208" s="41" t="s">
        <v>1261</v>
      </c>
      <c r="Q208" s="43" t="s">
        <v>2263</v>
      </c>
      <c r="R208" s="43" t="s">
        <v>2264</v>
      </c>
      <c r="S208" s="41" t="s">
        <v>2265</v>
      </c>
      <c r="T208" s="43" t="s">
        <v>2266</v>
      </c>
      <c r="U208" s="41" t="s">
        <v>1256</v>
      </c>
      <c r="V208" s="41" t="s">
        <v>1256</v>
      </c>
      <c r="W208" s="41" t="s">
        <v>1256</v>
      </c>
      <c r="X208" s="41" t="s">
        <v>1279</v>
      </c>
      <c r="Y208" s="41" t="s">
        <v>1263</v>
      </c>
      <c r="Z208" s="41" t="s">
        <v>4060</v>
      </c>
      <c r="AA208" s="41" t="s">
        <v>4106</v>
      </c>
      <c r="AB208" s="41" t="s">
        <v>4076</v>
      </c>
      <c r="AC208" s="41" t="s">
        <v>4076</v>
      </c>
      <c r="AD208" s="41" t="s">
        <v>4046</v>
      </c>
      <c r="AE208" s="41" t="s">
        <v>4047</v>
      </c>
      <c r="AF208" s="41" t="s">
        <v>1265</v>
      </c>
      <c r="AG208" s="45" t="s">
        <v>4078</v>
      </c>
      <c r="AH208" s="45" t="s">
        <v>3989</v>
      </c>
      <c r="AI208" s="45" t="s">
        <v>3989</v>
      </c>
      <c r="AJ208" s="45" t="s">
        <v>4449</v>
      </c>
      <c r="AK208" s="45" t="s">
        <v>4450</v>
      </c>
    </row>
    <row r="209" spans="2:37" ht="31.5" thickTop="1" thickBot="1" x14ac:dyDescent="0.3">
      <c r="B209" s="41" t="s">
        <v>4452</v>
      </c>
      <c r="C209" s="41" t="s">
        <v>2267</v>
      </c>
      <c r="D209" s="42" t="s">
        <v>1265</v>
      </c>
      <c r="E209" s="41" t="s">
        <v>2268</v>
      </c>
      <c r="F209" s="41" t="s">
        <v>1267</v>
      </c>
      <c r="G209" s="43" t="s">
        <v>1307</v>
      </c>
      <c r="H209" s="41" t="s">
        <v>1308</v>
      </c>
      <c r="I209" s="41" t="s">
        <v>1270</v>
      </c>
      <c r="J209" s="41" t="s">
        <v>1271</v>
      </c>
      <c r="K209" s="41" t="s">
        <v>1272</v>
      </c>
      <c r="L209" s="44">
        <v>39555</v>
      </c>
      <c r="M209" s="44">
        <v>41708</v>
      </c>
      <c r="N209" s="41">
        <v>45341.31</v>
      </c>
      <c r="O209" s="41" t="s">
        <v>1273</v>
      </c>
      <c r="P209" s="41" t="s">
        <v>1261</v>
      </c>
      <c r="Q209" s="43" t="s">
        <v>2269</v>
      </c>
      <c r="R209" s="43" t="s">
        <v>2270</v>
      </c>
      <c r="S209" s="41" t="s">
        <v>1311</v>
      </c>
      <c r="T209" s="43" t="s">
        <v>2271</v>
      </c>
      <c r="U209" s="41" t="s">
        <v>1256</v>
      </c>
      <c r="V209" s="41" t="s">
        <v>1256</v>
      </c>
      <c r="W209" s="41" t="s">
        <v>1256</v>
      </c>
      <c r="X209" s="41" t="s">
        <v>1279</v>
      </c>
      <c r="Y209" s="41" t="s">
        <v>1263</v>
      </c>
      <c r="Z209" s="41" t="s">
        <v>4044</v>
      </c>
      <c r="AA209" s="41" t="s">
        <v>1256</v>
      </c>
      <c r="AB209" s="41" t="s">
        <v>1256</v>
      </c>
      <c r="AC209" s="41" t="s">
        <v>1256</v>
      </c>
      <c r="AD209" s="41" t="s">
        <v>1256</v>
      </c>
      <c r="AE209" s="41" t="s">
        <v>1256</v>
      </c>
      <c r="AF209" s="41" t="s">
        <v>1265</v>
      </c>
      <c r="AG209" s="45" t="s">
        <v>1256</v>
      </c>
      <c r="AH209" s="45" t="s">
        <v>3989</v>
      </c>
      <c r="AI209" s="45" t="s">
        <v>3989</v>
      </c>
      <c r="AJ209" s="45" t="s">
        <v>4451</v>
      </c>
      <c r="AK209" s="45" t="s">
        <v>4452</v>
      </c>
    </row>
    <row r="210" spans="2:37" ht="31.5" thickTop="1" thickBot="1" x14ac:dyDescent="0.3">
      <c r="B210" s="41" t="s">
        <v>4454</v>
      </c>
      <c r="C210" s="41" t="s">
        <v>2272</v>
      </c>
      <c r="D210" s="42" t="s">
        <v>1304</v>
      </c>
      <c r="E210" s="41" t="s">
        <v>1257</v>
      </c>
      <c r="F210" s="41" t="s">
        <v>1306</v>
      </c>
      <c r="G210" s="43" t="s">
        <v>1473</v>
      </c>
      <c r="H210" s="41" t="s">
        <v>1308</v>
      </c>
      <c r="I210" s="41" t="s">
        <v>1270</v>
      </c>
      <c r="J210" s="41" t="s">
        <v>1271</v>
      </c>
      <c r="K210" s="41" t="s">
        <v>1272</v>
      </c>
      <c r="L210" s="44">
        <v>38602</v>
      </c>
      <c r="M210" s="44">
        <v>39741</v>
      </c>
      <c r="N210" s="41">
        <v>240000.10459999999</v>
      </c>
      <c r="O210" s="41" t="s">
        <v>1273</v>
      </c>
      <c r="P210" s="41" t="s">
        <v>1261</v>
      </c>
      <c r="Q210" s="43" t="s">
        <v>1612</v>
      </c>
      <c r="R210" s="43" t="s">
        <v>1613</v>
      </c>
      <c r="S210" s="41" t="s">
        <v>1328</v>
      </c>
      <c r="T210" s="43" t="s">
        <v>1476</v>
      </c>
      <c r="U210" s="41" t="s">
        <v>1256</v>
      </c>
      <c r="V210" s="41" t="s">
        <v>1256</v>
      </c>
      <c r="W210" s="41" t="s">
        <v>1256</v>
      </c>
      <c r="X210" s="41" t="s">
        <v>1279</v>
      </c>
      <c r="Y210" s="41" t="s">
        <v>1263</v>
      </c>
      <c r="Z210" s="41" t="s">
        <v>4081</v>
      </c>
      <c r="AA210" s="41" t="s">
        <v>1256</v>
      </c>
      <c r="AB210" s="41" t="s">
        <v>1256</v>
      </c>
      <c r="AC210" s="41" t="s">
        <v>1256</v>
      </c>
      <c r="AD210" s="41" t="s">
        <v>1256</v>
      </c>
      <c r="AE210" s="41" t="s">
        <v>1256</v>
      </c>
      <c r="AF210" s="41" t="s">
        <v>1304</v>
      </c>
      <c r="AG210" s="45" t="s">
        <v>1256</v>
      </c>
      <c r="AH210" s="45" t="s">
        <v>3989</v>
      </c>
      <c r="AI210" s="45" t="s">
        <v>3989</v>
      </c>
      <c r="AJ210" s="45" t="s">
        <v>4453</v>
      </c>
      <c r="AK210" s="45" t="s">
        <v>4454</v>
      </c>
    </row>
    <row r="211" spans="2:37" ht="37.5" thickTop="1" thickBot="1" x14ac:dyDescent="0.3">
      <c r="B211" s="41" t="s">
        <v>4456</v>
      </c>
      <c r="C211" s="41" t="s">
        <v>2273</v>
      </c>
      <c r="D211" s="42" t="s">
        <v>1600</v>
      </c>
      <c r="E211" s="41" t="s">
        <v>1257</v>
      </c>
      <c r="F211" s="41" t="s">
        <v>1284</v>
      </c>
      <c r="G211" s="43" t="s">
        <v>2274</v>
      </c>
      <c r="H211" s="41" t="s">
        <v>1308</v>
      </c>
      <c r="I211" s="41" t="s">
        <v>1260</v>
      </c>
      <c r="J211" s="41" t="s">
        <v>1324</v>
      </c>
      <c r="K211" s="41" t="s">
        <v>1325</v>
      </c>
      <c r="L211" s="44">
        <v>38320</v>
      </c>
      <c r="M211" s="41" t="s">
        <v>1256</v>
      </c>
      <c r="N211" s="41">
        <v>10200</v>
      </c>
      <c r="O211" s="41" t="s">
        <v>1273</v>
      </c>
      <c r="P211" s="41" t="s">
        <v>1261</v>
      </c>
      <c r="Q211" s="43" t="s">
        <v>2275</v>
      </c>
      <c r="R211" s="43" t="s">
        <v>2276</v>
      </c>
      <c r="S211" s="41" t="s">
        <v>1311</v>
      </c>
      <c r="T211" s="43" t="s">
        <v>2277</v>
      </c>
      <c r="U211" s="41" t="s">
        <v>1256</v>
      </c>
      <c r="V211" s="41" t="s">
        <v>1256</v>
      </c>
      <c r="W211" s="41" t="s">
        <v>1256</v>
      </c>
      <c r="X211" s="41" t="s">
        <v>1279</v>
      </c>
      <c r="Y211" s="41" t="s">
        <v>1263</v>
      </c>
      <c r="Z211" s="41" t="s">
        <v>4030</v>
      </c>
      <c r="AA211" s="41" t="s">
        <v>1256</v>
      </c>
      <c r="AB211" s="41" t="s">
        <v>4076</v>
      </c>
      <c r="AC211" s="41" t="s">
        <v>4076</v>
      </c>
      <c r="AD211" s="41" t="s">
        <v>4038</v>
      </c>
      <c r="AE211" s="41" t="s">
        <v>4001</v>
      </c>
      <c r="AF211" s="41" t="s">
        <v>1600</v>
      </c>
      <c r="AG211" s="45" t="s">
        <v>4078</v>
      </c>
      <c r="AH211" s="45" t="s">
        <v>3989</v>
      </c>
      <c r="AI211" s="45" t="s">
        <v>3989</v>
      </c>
      <c r="AJ211" s="45" t="s">
        <v>4455</v>
      </c>
      <c r="AK211" s="45" t="s">
        <v>4456</v>
      </c>
    </row>
    <row r="212" spans="2:37" ht="46.5" thickTop="1" thickBot="1" x14ac:dyDescent="0.3">
      <c r="B212" s="41" t="s">
        <v>4458</v>
      </c>
      <c r="C212" s="41" t="s">
        <v>2278</v>
      </c>
      <c r="D212" s="42" t="s">
        <v>1314</v>
      </c>
      <c r="E212" s="41" t="s">
        <v>1257</v>
      </c>
      <c r="F212" s="41" t="s">
        <v>1284</v>
      </c>
      <c r="G212" s="43" t="s">
        <v>2236</v>
      </c>
      <c r="H212" s="41" t="s">
        <v>1308</v>
      </c>
      <c r="I212" s="41" t="s">
        <v>1260</v>
      </c>
      <c r="J212" s="41" t="s">
        <v>1317</v>
      </c>
      <c r="K212" s="41" t="s">
        <v>1288</v>
      </c>
      <c r="L212" s="44">
        <v>39366</v>
      </c>
      <c r="M212" s="41" t="s">
        <v>1256</v>
      </c>
      <c r="N212" s="41">
        <v>6038.7870000000003</v>
      </c>
      <c r="O212" s="41" t="s">
        <v>2279</v>
      </c>
      <c r="P212" s="41" t="s">
        <v>1261</v>
      </c>
      <c r="Q212" s="43" t="s">
        <v>1737</v>
      </c>
      <c r="R212" s="43" t="s">
        <v>1738</v>
      </c>
      <c r="S212" s="41" t="s">
        <v>1311</v>
      </c>
      <c r="T212" s="43" t="s">
        <v>2280</v>
      </c>
      <c r="U212" s="41" t="s">
        <v>1256</v>
      </c>
      <c r="V212" s="41" t="s">
        <v>1256</v>
      </c>
      <c r="W212" s="41" t="s">
        <v>1256</v>
      </c>
      <c r="X212" s="41" t="s">
        <v>1256</v>
      </c>
      <c r="Y212" s="41" t="s">
        <v>1263</v>
      </c>
      <c r="Z212" s="41" t="s">
        <v>1256</v>
      </c>
      <c r="AA212" s="41" t="s">
        <v>4216</v>
      </c>
      <c r="AB212" s="41" t="s">
        <v>4069</v>
      </c>
      <c r="AC212" s="41" t="s">
        <v>4069</v>
      </c>
      <c r="AD212" s="41" t="s">
        <v>4038</v>
      </c>
      <c r="AE212" s="41" t="s">
        <v>4001</v>
      </c>
      <c r="AF212" s="41" t="s">
        <v>4013</v>
      </c>
      <c r="AG212" s="45" t="s">
        <v>4070</v>
      </c>
      <c r="AH212" s="45" t="s">
        <v>3989</v>
      </c>
      <c r="AI212" s="45" t="s">
        <v>3989</v>
      </c>
      <c r="AJ212" s="45" t="s">
        <v>4457</v>
      </c>
      <c r="AK212" s="45" t="s">
        <v>4458</v>
      </c>
    </row>
    <row r="213" spans="2:37" ht="46.5" thickTop="1" thickBot="1" x14ac:dyDescent="0.3">
      <c r="B213" s="41" t="s">
        <v>4460</v>
      </c>
      <c r="C213" s="41" t="s">
        <v>2281</v>
      </c>
      <c r="D213" s="42" t="s">
        <v>1600</v>
      </c>
      <c r="E213" s="41" t="s">
        <v>1257</v>
      </c>
      <c r="F213" s="41" t="s">
        <v>1284</v>
      </c>
      <c r="G213" s="43" t="s">
        <v>2282</v>
      </c>
      <c r="H213" s="41" t="s">
        <v>1488</v>
      </c>
      <c r="I213" s="41" t="s">
        <v>1260</v>
      </c>
      <c r="J213" s="41" t="s">
        <v>1317</v>
      </c>
      <c r="K213" s="41" t="s">
        <v>1388</v>
      </c>
      <c r="L213" s="44">
        <v>38229</v>
      </c>
      <c r="M213" s="41" t="s">
        <v>1256</v>
      </c>
      <c r="N213" s="41">
        <v>45975.61</v>
      </c>
      <c r="O213" s="41" t="s">
        <v>2283</v>
      </c>
      <c r="P213" s="41" t="s">
        <v>1261</v>
      </c>
      <c r="Q213" s="43" t="s">
        <v>2284</v>
      </c>
      <c r="R213" s="43" t="s">
        <v>2285</v>
      </c>
      <c r="S213" s="41" t="s">
        <v>2286</v>
      </c>
      <c r="T213" s="43" t="s">
        <v>2287</v>
      </c>
      <c r="U213" s="41" t="s">
        <v>1690</v>
      </c>
      <c r="V213" s="44">
        <v>41306</v>
      </c>
      <c r="W213" s="44">
        <v>44169</v>
      </c>
      <c r="X213" s="41" t="s">
        <v>1279</v>
      </c>
      <c r="Y213" s="41" t="s">
        <v>1263</v>
      </c>
      <c r="Z213" s="41" t="s">
        <v>3992</v>
      </c>
      <c r="AA213" s="41" t="s">
        <v>4088</v>
      </c>
      <c r="AB213" s="41" t="s">
        <v>4076</v>
      </c>
      <c r="AC213" s="41" t="s">
        <v>4076</v>
      </c>
      <c r="AD213" s="41" t="s">
        <v>4038</v>
      </c>
      <c r="AE213" s="41" t="s">
        <v>4023</v>
      </c>
      <c r="AF213" s="41" t="s">
        <v>1600</v>
      </c>
      <c r="AG213" s="45" t="s">
        <v>4078</v>
      </c>
      <c r="AH213" s="45" t="s">
        <v>3989</v>
      </c>
      <c r="AI213" s="45" t="s">
        <v>3989</v>
      </c>
      <c r="AJ213" s="45" t="s">
        <v>4459</v>
      </c>
      <c r="AK213" s="45" t="s">
        <v>4460</v>
      </c>
    </row>
    <row r="214" spans="2:37" ht="31.5" thickTop="1" thickBot="1" x14ac:dyDescent="0.3">
      <c r="B214" s="41" t="s">
        <v>4462</v>
      </c>
      <c r="C214" s="41" t="s">
        <v>2288</v>
      </c>
      <c r="D214" s="42" t="s">
        <v>1314</v>
      </c>
      <c r="E214" s="41" t="s">
        <v>1256</v>
      </c>
      <c r="F214" s="41" t="s">
        <v>1284</v>
      </c>
      <c r="G214" s="43" t="s">
        <v>1473</v>
      </c>
      <c r="H214" s="41" t="s">
        <v>1259</v>
      </c>
      <c r="I214" s="41" t="s">
        <v>1260</v>
      </c>
      <c r="J214" s="41" t="s">
        <v>1317</v>
      </c>
      <c r="K214" s="41" t="s">
        <v>1288</v>
      </c>
      <c r="L214" s="44">
        <v>42608</v>
      </c>
      <c r="M214" s="41" t="s">
        <v>1256</v>
      </c>
      <c r="N214" s="41">
        <v>18932</v>
      </c>
      <c r="O214" s="41" t="s">
        <v>1256</v>
      </c>
      <c r="P214" s="41" t="s">
        <v>1261</v>
      </c>
      <c r="Q214" s="43" t="s">
        <v>2289</v>
      </c>
      <c r="R214" s="43" t="s">
        <v>2290</v>
      </c>
      <c r="S214" s="41" t="s">
        <v>1434</v>
      </c>
      <c r="T214" s="43" t="s">
        <v>1476</v>
      </c>
      <c r="U214" s="41" t="s">
        <v>1256</v>
      </c>
      <c r="V214" s="41" t="s">
        <v>1256</v>
      </c>
      <c r="W214" s="41" t="s">
        <v>1256</v>
      </c>
      <c r="X214" s="41" t="s">
        <v>1279</v>
      </c>
      <c r="Y214" s="41" t="s">
        <v>1263</v>
      </c>
      <c r="Z214" s="41" t="s">
        <v>1256</v>
      </c>
      <c r="AA214" s="41" t="s">
        <v>4161</v>
      </c>
      <c r="AB214" s="41" t="s">
        <v>4069</v>
      </c>
      <c r="AC214" s="41" t="s">
        <v>4069</v>
      </c>
      <c r="AD214" s="41" t="s">
        <v>4038</v>
      </c>
      <c r="AE214" s="41" t="s">
        <v>4001</v>
      </c>
      <c r="AF214" s="41" t="s">
        <v>4013</v>
      </c>
      <c r="AG214" s="45" t="s">
        <v>4070</v>
      </c>
      <c r="AH214" s="45" t="s">
        <v>3989</v>
      </c>
      <c r="AI214" s="45" t="s">
        <v>3989</v>
      </c>
      <c r="AJ214" s="45" t="s">
        <v>4461</v>
      </c>
      <c r="AK214" s="45" t="s">
        <v>4462</v>
      </c>
    </row>
    <row r="215" spans="2:37" ht="31.5" thickTop="1" thickBot="1" x14ac:dyDescent="0.3">
      <c r="B215" s="41" t="s">
        <v>4464</v>
      </c>
      <c r="C215" s="41" t="s">
        <v>2291</v>
      </c>
      <c r="D215" s="42" t="s">
        <v>1255</v>
      </c>
      <c r="E215" s="41" t="s">
        <v>1256</v>
      </c>
      <c r="F215" s="41" t="s">
        <v>1257</v>
      </c>
      <c r="G215" s="43" t="s">
        <v>1728</v>
      </c>
      <c r="H215" s="41" t="s">
        <v>1308</v>
      </c>
      <c r="I215" s="41" t="s">
        <v>1260</v>
      </c>
      <c r="J215" s="41" t="s">
        <v>1256</v>
      </c>
      <c r="K215" s="41" t="s">
        <v>1256</v>
      </c>
      <c r="L215" s="41" t="s">
        <v>1256</v>
      </c>
      <c r="M215" s="41" t="s">
        <v>1256</v>
      </c>
      <c r="N215" s="41">
        <v>0</v>
      </c>
      <c r="O215" s="41" t="s">
        <v>1256</v>
      </c>
      <c r="P215" s="41" t="s">
        <v>1339</v>
      </c>
      <c r="Q215" s="43" t="s">
        <v>1256</v>
      </c>
      <c r="R215" s="43" t="s">
        <v>1256</v>
      </c>
      <c r="S215" s="41" t="s">
        <v>1256</v>
      </c>
      <c r="T215" s="43" t="s">
        <v>1256</v>
      </c>
      <c r="U215" s="41" t="s">
        <v>1256</v>
      </c>
      <c r="V215" s="41" t="s">
        <v>1256</v>
      </c>
      <c r="W215" s="41" t="s">
        <v>1256</v>
      </c>
      <c r="X215" s="41" t="s">
        <v>1256</v>
      </c>
      <c r="Y215" s="41" t="s">
        <v>1263</v>
      </c>
      <c r="Z215" s="41" t="s">
        <v>1256</v>
      </c>
      <c r="AA215" s="41" t="s">
        <v>1256</v>
      </c>
      <c r="AB215" s="41" t="s">
        <v>1256</v>
      </c>
      <c r="AC215" s="41" t="s">
        <v>1256</v>
      </c>
      <c r="AD215" s="41" t="s">
        <v>1256</v>
      </c>
      <c r="AE215" s="41" t="s">
        <v>1256</v>
      </c>
      <c r="AF215" s="41" t="s">
        <v>3988</v>
      </c>
      <c r="AG215" s="45" t="s">
        <v>1256</v>
      </c>
      <c r="AH215" s="45" t="s">
        <v>3989</v>
      </c>
      <c r="AI215" s="45" t="s">
        <v>3989</v>
      </c>
      <c r="AJ215" s="45" t="s">
        <v>4463</v>
      </c>
      <c r="AK215" s="45" t="s">
        <v>4464</v>
      </c>
    </row>
    <row r="216" spans="2:37" ht="37.5" thickTop="1" thickBot="1" x14ac:dyDescent="0.3">
      <c r="B216" s="41" t="s">
        <v>4466</v>
      </c>
      <c r="C216" s="41" t="s">
        <v>2292</v>
      </c>
      <c r="D216" s="42" t="s">
        <v>1265</v>
      </c>
      <c r="E216" s="41" t="s">
        <v>2293</v>
      </c>
      <c r="F216" s="41" t="s">
        <v>1284</v>
      </c>
      <c r="G216" s="43" t="s">
        <v>2294</v>
      </c>
      <c r="H216" s="41" t="s">
        <v>1316</v>
      </c>
      <c r="I216" s="41" t="s">
        <v>1260</v>
      </c>
      <c r="J216" s="41" t="s">
        <v>1324</v>
      </c>
      <c r="K216" s="41" t="s">
        <v>1288</v>
      </c>
      <c r="L216" s="44">
        <v>39153</v>
      </c>
      <c r="M216" s="41" t="s">
        <v>1256</v>
      </c>
      <c r="N216" s="41">
        <v>24116.63</v>
      </c>
      <c r="O216" s="41" t="s">
        <v>2295</v>
      </c>
      <c r="P216" s="41" t="s">
        <v>1261</v>
      </c>
      <c r="Q216" s="43" t="s">
        <v>2296</v>
      </c>
      <c r="R216" s="43" t="s">
        <v>2297</v>
      </c>
      <c r="S216" s="41" t="s">
        <v>1982</v>
      </c>
      <c r="T216" s="43" t="s">
        <v>2298</v>
      </c>
      <c r="U216" s="41" t="s">
        <v>1256</v>
      </c>
      <c r="V216" s="41" t="s">
        <v>1256</v>
      </c>
      <c r="W216" s="41" t="s">
        <v>1256</v>
      </c>
      <c r="X216" s="41" t="s">
        <v>1279</v>
      </c>
      <c r="Y216" s="41" t="s">
        <v>1263</v>
      </c>
      <c r="Z216" s="41" t="s">
        <v>4044</v>
      </c>
      <c r="AA216" s="41" t="s">
        <v>4088</v>
      </c>
      <c r="AB216" s="41" t="s">
        <v>4076</v>
      </c>
      <c r="AC216" s="41" t="s">
        <v>4076</v>
      </c>
      <c r="AD216" s="41" t="s">
        <v>4046</v>
      </c>
      <c r="AE216" s="41" t="s">
        <v>4001</v>
      </c>
      <c r="AF216" s="41" t="s">
        <v>1265</v>
      </c>
      <c r="AG216" s="45" t="s">
        <v>4078</v>
      </c>
      <c r="AH216" s="45" t="s">
        <v>3989</v>
      </c>
      <c r="AI216" s="45" t="s">
        <v>3989</v>
      </c>
      <c r="AJ216" s="45" t="s">
        <v>4465</v>
      </c>
      <c r="AK216" s="45" t="s">
        <v>4466</v>
      </c>
    </row>
    <row r="217" spans="2:37" ht="46.5" thickTop="1" thickBot="1" x14ac:dyDescent="0.3">
      <c r="B217" s="41" t="s">
        <v>4468</v>
      </c>
      <c r="C217" s="41" t="s">
        <v>2292</v>
      </c>
      <c r="D217" s="42" t="s">
        <v>1304</v>
      </c>
      <c r="E217" s="41" t="s">
        <v>2299</v>
      </c>
      <c r="F217" s="41" t="s">
        <v>1306</v>
      </c>
      <c r="G217" s="43" t="s">
        <v>2300</v>
      </c>
      <c r="H217" s="41" t="s">
        <v>1316</v>
      </c>
      <c r="I217" s="41" t="s">
        <v>1270</v>
      </c>
      <c r="J217" s="41" t="s">
        <v>1271</v>
      </c>
      <c r="K217" s="41" t="s">
        <v>1272</v>
      </c>
      <c r="L217" s="44">
        <v>38944</v>
      </c>
      <c r="M217" s="44">
        <v>39741</v>
      </c>
      <c r="N217" s="41">
        <v>24116.627499999999</v>
      </c>
      <c r="O217" s="41" t="s">
        <v>1273</v>
      </c>
      <c r="P217" s="41" t="s">
        <v>1261</v>
      </c>
      <c r="Q217" s="43" t="s">
        <v>2296</v>
      </c>
      <c r="R217" s="43" t="s">
        <v>2297</v>
      </c>
      <c r="S217" s="41" t="s">
        <v>1982</v>
      </c>
      <c r="T217" s="43" t="s">
        <v>2301</v>
      </c>
      <c r="U217" s="41" t="s">
        <v>1256</v>
      </c>
      <c r="V217" s="41" t="s">
        <v>1256</v>
      </c>
      <c r="W217" s="41" t="s">
        <v>1256</v>
      </c>
      <c r="X217" s="41" t="s">
        <v>1279</v>
      </c>
      <c r="Y217" s="41" t="s">
        <v>1263</v>
      </c>
      <c r="Z217" s="41" t="s">
        <v>4044</v>
      </c>
      <c r="AA217" s="41" t="s">
        <v>1256</v>
      </c>
      <c r="AB217" s="41" t="s">
        <v>1256</v>
      </c>
      <c r="AC217" s="41" t="s">
        <v>1256</v>
      </c>
      <c r="AD217" s="41" t="s">
        <v>1256</v>
      </c>
      <c r="AE217" s="41" t="s">
        <v>1256</v>
      </c>
      <c r="AF217" s="41" t="s">
        <v>1304</v>
      </c>
      <c r="AG217" s="45" t="s">
        <v>1256</v>
      </c>
      <c r="AH217" s="45" t="s">
        <v>3989</v>
      </c>
      <c r="AI217" s="45" t="s">
        <v>3989</v>
      </c>
      <c r="AJ217" s="45" t="s">
        <v>4467</v>
      </c>
      <c r="AK217" s="45" t="s">
        <v>4468</v>
      </c>
    </row>
    <row r="218" spans="2:37" ht="109.5" thickTop="1" thickBot="1" x14ac:dyDescent="0.3">
      <c r="B218" s="41" t="s">
        <v>4470</v>
      </c>
      <c r="C218" s="41" t="s">
        <v>2302</v>
      </c>
      <c r="D218" s="42" t="s">
        <v>1304</v>
      </c>
      <c r="E218" s="41" t="s">
        <v>2133</v>
      </c>
      <c r="F218" s="41" t="s">
        <v>1306</v>
      </c>
      <c r="G218" s="43" t="s">
        <v>1528</v>
      </c>
      <c r="H218" s="41" t="s">
        <v>1529</v>
      </c>
      <c r="I218" s="41" t="s">
        <v>1270</v>
      </c>
      <c r="J218" s="41" t="s">
        <v>1271</v>
      </c>
      <c r="K218" s="41" t="s">
        <v>1272</v>
      </c>
      <c r="L218" s="44">
        <v>40007</v>
      </c>
      <c r="M218" s="44">
        <v>41341</v>
      </c>
      <c r="N218" s="41">
        <v>162363.7836</v>
      </c>
      <c r="O218" s="41" t="s">
        <v>1273</v>
      </c>
      <c r="P218" s="41" t="s">
        <v>1261</v>
      </c>
      <c r="Q218" s="43" t="s">
        <v>2303</v>
      </c>
      <c r="R218" s="43" t="s">
        <v>2304</v>
      </c>
      <c r="S218" s="41" t="s">
        <v>2305</v>
      </c>
      <c r="T218" s="43" t="s">
        <v>1533</v>
      </c>
      <c r="U218" s="41" t="s">
        <v>1256</v>
      </c>
      <c r="V218" s="41" t="s">
        <v>1256</v>
      </c>
      <c r="W218" s="41" t="s">
        <v>1256</v>
      </c>
      <c r="X218" s="41" t="s">
        <v>1279</v>
      </c>
      <c r="Y218" s="41" t="s">
        <v>1263</v>
      </c>
      <c r="Z218" s="41" t="s">
        <v>4044</v>
      </c>
      <c r="AA218" s="41" t="s">
        <v>1256</v>
      </c>
      <c r="AB218" s="41" t="s">
        <v>1256</v>
      </c>
      <c r="AC218" s="41" t="s">
        <v>1256</v>
      </c>
      <c r="AD218" s="41" t="s">
        <v>1256</v>
      </c>
      <c r="AE218" s="41" t="s">
        <v>1256</v>
      </c>
      <c r="AF218" s="41" t="s">
        <v>1304</v>
      </c>
      <c r="AG218" s="45" t="s">
        <v>1256</v>
      </c>
      <c r="AH218" s="45" t="s">
        <v>3989</v>
      </c>
      <c r="AI218" s="45" t="s">
        <v>3989</v>
      </c>
      <c r="AJ218" s="45" t="s">
        <v>4469</v>
      </c>
      <c r="AK218" s="45" t="s">
        <v>4470</v>
      </c>
    </row>
    <row r="219" spans="2:37" ht="31.5" thickTop="1" thickBot="1" x14ac:dyDescent="0.3">
      <c r="B219" s="41" t="s">
        <v>4472</v>
      </c>
      <c r="C219" s="41" t="s">
        <v>2306</v>
      </c>
      <c r="D219" s="42" t="s">
        <v>1255</v>
      </c>
      <c r="E219" s="41" t="s">
        <v>1256</v>
      </c>
      <c r="F219" s="41" t="s">
        <v>1257</v>
      </c>
      <c r="G219" s="43" t="s">
        <v>1315</v>
      </c>
      <c r="H219" s="41" t="s">
        <v>1316</v>
      </c>
      <c r="I219" s="41" t="s">
        <v>1260</v>
      </c>
      <c r="J219" s="41" t="s">
        <v>1256</v>
      </c>
      <c r="K219" s="41" t="s">
        <v>1256</v>
      </c>
      <c r="L219" s="44">
        <v>37968</v>
      </c>
      <c r="M219" s="44">
        <v>48200</v>
      </c>
      <c r="N219" s="41">
        <v>0</v>
      </c>
      <c r="O219" s="41" t="s">
        <v>1256</v>
      </c>
      <c r="P219" s="41" t="s">
        <v>1261</v>
      </c>
      <c r="Q219" s="43" t="s">
        <v>1256</v>
      </c>
      <c r="R219" s="43" t="s">
        <v>1256</v>
      </c>
      <c r="S219" s="41" t="s">
        <v>1256</v>
      </c>
      <c r="T219" s="43" t="s">
        <v>2307</v>
      </c>
      <c r="U219" s="41" t="s">
        <v>1256</v>
      </c>
      <c r="V219" s="41" t="s">
        <v>1256</v>
      </c>
      <c r="W219" s="41" t="s">
        <v>1256</v>
      </c>
      <c r="X219" s="41" t="s">
        <v>1256</v>
      </c>
      <c r="Y219" s="41" t="s">
        <v>1263</v>
      </c>
      <c r="Z219" s="41" t="s">
        <v>1256</v>
      </c>
      <c r="AA219" s="41" t="s">
        <v>1256</v>
      </c>
      <c r="AB219" s="41" t="s">
        <v>1256</v>
      </c>
      <c r="AC219" s="41" t="s">
        <v>1256</v>
      </c>
      <c r="AD219" s="41" t="s">
        <v>1256</v>
      </c>
      <c r="AE219" s="41" t="s">
        <v>1256</v>
      </c>
      <c r="AF219" s="41" t="s">
        <v>3988</v>
      </c>
      <c r="AG219" s="45" t="s">
        <v>1256</v>
      </c>
      <c r="AH219" s="45" t="s">
        <v>3989</v>
      </c>
      <c r="AI219" s="45" t="s">
        <v>3989</v>
      </c>
      <c r="AJ219" s="45" t="s">
        <v>4471</v>
      </c>
      <c r="AK219" s="45" t="s">
        <v>4472</v>
      </c>
    </row>
    <row r="220" spans="2:37" ht="46.5" thickTop="1" thickBot="1" x14ac:dyDescent="0.3">
      <c r="B220" s="41" t="s">
        <v>4474</v>
      </c>
      <c r="C220" s="41" t="s">
        <v>2308</v>
      </c>
      <c r="D220" s="42" t="s">
        <v>1304</v>
      </c>
      <c r="E220" s="41" t="s">
        <v>1257</v>
      </c>
      <c r="F220" s="41" t="s">
        <v>1306</v>
      </c>
      <c r="G220" s="43" t="s">
        <v>2309</v>
      </c>
      <c r="H220" s="41" t="s">
        <v>2310</v>
      </c>
      <c r="I220" s="41" t="s">
        <v>1270</v>
      </c>
      <c r="J220" s="41" t="s">
        <v>1271</v>
      </c>
      <c r="K220" s="41" t="s">
        <v>1272</v>
      </c>
      <c r="L220" s="44">
        <v>38460</v>
      </c>
      <c r="M220" s="44">
        <v>39549</v>
      </c>
      <c r="N220" s="41">
        <v>1506338.1664</v>
      </c>
      <c r="O220" s="41" t="s">
        <v>1273</v>
      </c>
      <c r="P220" s="41" t="s">
        <v>1261</v>
      </c>
      <c r="Q220" s="43" t="s">
        <v>1256</v>
      </c>
      <c r="R220" s="43" t="s">
        <v>1256</v>
      </c>
      <c r="S220" s="41" t="s">
        <v>1256</v>
      </c>
      <c r="T220" s="43" t="s">
        <v>2311</v>
      </c>
      <c r="U220" s="41" t="s">
        <v>1256</v>
      </c>
      <c r="V220" s="41" t="s">
        <v>1256</v>
      </c>
      <c r="W220" s="41" t="s">
        <v>1256</v>
      </c>
      <c r="X220" s="41" t="s">
        <v>1279</v>
      </c>
      <c r="Y220" s="41" t="s">
        <v>1582</v>
      </c>
      <c r="Z220" s="41" t="s">
        <v>3997</v>
      </c>
      <c r="AA220" s="41" t="s">
        <v>1256</v>
      </c>
      <c r="AB220" s="41" t="s">
        <v>1256</v>
      </c>
      <c r="AC220" s="41" t="s">
        <v>1256</v>
      </c>
      <c r="AD220" s="41" t="s">
        <v>1256</v>
      </c>
      <c r="AE220" s="41" t="s">
        <v>1256</v>
      </c>
      <c r="AF220" s="41" t="s">
        <v>1304</v>
      </c>
      <c r="AG220" s="45" t="s">
        <v>1256</v>
      </c>
      <c r="AH220" s="45" t="s">
        <v>3989</v>
      </c>
      <c r="AI220" s="45" t="s">
        <v>3989</v>
      </c>
      <c r="AJ220" s="45" t="s">
        <v>4473</v>
      </c>
      <c r="AK220" s="45" t="s">
        <v>4474</v>
      </c>
    </row>
    <row r="221" spans="2:37" ht="46.5" thickTop="1" thickBot="1" x14ac:dyDescent="0.3">
      <c r="B221" s="41" t="s">
        <v>4476</v>
      </c>
      <c r="C221" s="41" t="s">
        <v>2312</v>
      </c>
      <c r="D221" s="42" t="s">
        <v>1265</v>
      </c>
      <c r="E221" s="41" t="s">
        <v>2313</v>
      </c>
      <c r="F221" s="41" t="s">
        <v>1284</v>
      </c>
      <c r="G221" s="43" t="s">
        <v>1845</v>
      </c>
      <c r="H221" s="41" t="s">
        <v>2310</v>
      </c>
      <c r="I221" s="41" t="s">
        <v>1260</v>
      </c>
      <c r="J221" s="41" t="s">
        <v>1324</v>
      </c>
      <c r="K221" s="41" t="s">
        <v>1325</v>
      </c>
      <c r="L221" s="44">
        <v>38814</v>
      </c>
      <c r="M221" s="41" t="s">
        <v>1256</v>
      </c>
      <c r="N221" s="41">
        <v>480560.66259999998</v>
      </c>
      <c r="O221" s="41" t="s">
        <v>1273</v>
      </c>
      <c r="P221" s="41" t="s">
        <v>1261</v>
      </c>
      <c r="Q221" s="43" t="s">
        <v>1848</v>
      </c>
      <c r="R221" s="43" t="s">
        <v>1588</v>
      </c>
      <c r="S221" s="41" t="s">
        <v>1849</v>
      </c>
      <c r="T221" s="43" t="s">
        <v>1876</v>
      </c>
      <c r="U221" s="41" t="s">
        <v>1256</v>
      </c>
      <c r="V221" s="41" t="s">
        <v>1256</v>
      </c>
      <c r="W221" s="41" t="s">
        <v>1256</v>
      </c>
      <c r="X221" s="41" t="s">
        <v>1279</v>
      </c>
      <c r="Y221" s="41" t="s">
        <v>1582</v>
      </c>
      <c r="Z221" s="41" t="s">
        <v>3997</v>
      </c>
      <c r="AA221" s="41" t="s">
        <v>1256</v>
      </c>
      <c r="AB221" s="41" t="s">
        <v>4053</v>
      </c>
      <c r="AC221" s="41" t="s">
        <v>4053</v>
      </c>
      <c r="AD221" s="41" t="s">
        <v>4077</v>
      </c>
      <c r="AE221" s="41" t="s">
        <v>4023</v>
      </c>
      <c r="AF221" s="41" t="s">
        <v>1265</v>
      </c>
      <c r="AG221" s="45" t="s">
        <v>4055</v>
      </c>
      <c r="AH221" s="45" t="s">
        <v>3989</v>
      </c>
      <c r="AI221" s="45" t="s">
        <v>3989</v>
      </c>
      <c r="AJ221" s="45" t="s">
        <v>4475</v>
      </c>
      <c r="AK221" s="45" t="s">
        <v>4476</v>
      </c>
    </row>
    <row r="222" spans="2:37" ht="31.5" thickTop="1" thickBot="1" x14ac:dyDescent="0.3">
      <c r="B222" s="41" t="s">
        <v>4478</v>
      </c>
      <c r="C222" s="41" t="s">
        <v>2314</v>
      </c>
      <c r="D222" s="42" t="s">
        <v>1265</v>
      </c>
      <c r="E222" s="41" t="s">
        <v>2315</v>
      </c>
      <c r="F222" s="41" t="s">
        <v>1284</v>
      </c>
      <c r="G222" s="43" t="s">
        <v>1281</v>
      </c>
      <c r="H222" s="41" t="s">
        <v>2310</v>
      </c>
      <c r="I222" s="41" t="s">
        <v>1260</v>
      </c>
      <c r="J222" s="41" t="s">
        <v>1317</v>
      </c>
      <c r="K222" s="41" t="s">
        <v>1388</v>
      </c>
      <c r="L222" s="44">
        <v>38814</v>
      </c>
      <c r="M222" s="41" t="s">
        <v>1256</v>
      </c>
      <c r="N222" s="41">
        <v>473490.41200000001</v>
      </c>
      <c r="O222" s="41" t="s">
        <v>2316</v>
      </c>
      <c r="P222" s="41" t="s">
        <v>1261</v>
      </c>
      <c r="Q222" s="43" t="s">
        <v>1848</v>
      </c>
      <c r="R222" s="43" t="s">
        <v>1588</v>
      </c>
      <c r="S222" s="41" t="s">
        <v>1849</v>
      </c>
      <c r="T222" s="43" t="s">
        <v>1329</v>
      </c>
      <c r="U222" s="41" t="s">
        <v>1384</v>
      </c>
      <c r="V222" s="44">
        <v>42293</v>
      </c>
      <c r="W222" s="44">
        <v>43799</v>
      </c>
      <c r="X222" s="41" t="s">
        <v>1279</v>
      </c>
      <c r="Y222" s="41" t="s">
        <v>1582</v>
      </c>
      <c r="Z222" s="41" t="s">
        <v>3997</v>
      </c>
      <c r="AA222" s="41" t="s">
        <v>4253</v>
      </c>
      <c r="AB222" s="41" t="s">
        <v>4017</v>
      </c>
      <c r="AC222" s="41" t="s">
        <v>4017</v>
      </c>
      <c r="AD222" s="41" t="s">
        <v>4018</v>
      </c>
      <c r="AE222" s="41" t="s">
        <v>4047</v>
      </c>
      <c r="AF222" s="41" t="s">
        <v>1265</v>
      </c>
      <c r="AG222" s="45" t="s">
        <v>4020</v>
      </c>
      <c r="AH222" s="45" t="s">
        <v>3989</v>
      </c>
      <c r="AI222" s="45" t="s">
        <v>3989</v>
      </c>
      <c r="AJ222" s="45" t="s">
        <v>4477</v>
      </c>
      <c r="AK222" s="45" t="s">
        <v>4478</v>
      </c>
    </row>
    <row r="223" spans="2:37" ht="37.5" thickTop="1" thickBot="1" x14ac:dyDescent="0.3">
      <c r="B223" s="41" t="s">
        <v>4480</v>
      </c>
      <c r="C223" s="41" t="s">
        <v>2317</v>
      </c>
      <c r="D223" s="42" t="s">
        <v>1265</v>
      </c>
      <c r="E223" s="41" t="s">
        <v>2318</v>
      </c>
      <c r="F223" s="41" t="s">
        <v>1284</v>
      </c>
      <c r="G223" s="43" t="s">
        <v>2073</v>
      </c>
      <c r="H223" s="41" t="s">
        <v>1308</v>
      </c>
      <c r="I223" s="41" t="s">
        <v>1270</v>
      </c>
      <c r="J223" s="41" t="s">
        <v>1271</v>
      </c>
      <c r="K223" s="41" t="s">
        <v>1272</v>
      </c>
      <c r="L223" s="44">
        <v>38810</v>
      </c>
      <c r="M223" s="44">
        <v>42825</v>
      </c>
      <c r="N223" s="41">
        <v>17411.84</v>
      </c>
      <c r="O223" s="41" t="s">
        <v>1273</v>
      </c>
      <c r="P223" s="41" t="s">
        <v>1261</v>
      </c>
      <c r="Q223" s="43" t="s">
        <v>1612</v>
      </c>
      <c r="R223" s="43" t="s">
        <v>1613</v>
      </c>
      <c r="S223" s="41" t="s">
        <v>1328</v>
      </c>
      <c r="T223" s="43" t="s">
        <v>2319</v>
      </c>
      <c r="U223" s="41" t="s">
        <v>1256</v>
      </c>
      <c r="V223" s="41" t="s">
        <v>1256</v>
      </c>
      <c r="W223" s="41" t="s">
        <v>1256</v>
      </c>
      <c r="X223" s="41" t="s">
        <v>1279</v>
      </c>
      <c r="Y223" s="41" t="s">
        <v>1263</v>
      </c>
      <c r="Z223" s="41" t="s">
        <v>4008</v>
      </c>
      <c r="AA223" s="41" t="s">
        <v>1256</v>
      </c>
      <c r="AB223" s="41" t="s">
        <v>1256</v>
      </c>
      <c r="AC223" s="41" t="s">
        <v>1256</v>
      </c>
      <c r="AD223" s="41" t="s">
        <v>1256</v>
      </c>
      <c r="AE223" s="41" t="s">
        <v>1256</v>
      </c>
      <c r="AF223" s="41" t="s">
        <v>1265</v>
      </c>
      <c r="AG223" s="45" t="s">
        <v>1256</v>
      </c>
      <c r="AH223" s="45" t="s">
        <v>3989</v>
      </c>
      <c r="AI223" s="45" t="s">
        <v>3989</v>
      </c>
      <c r="AJ223" s="45" t="s">
        <v>4479</v>
      </c>
      <c r="AK223" s="45" t="s">
        <v>4480</v>
      </c>
    </row>
    <row r="224" spans="2:37" ht="31.5" thickTop="1" thickBot="1" x14ac:dyDescent="0.3">
      <c r="B224" s="41" t="s">
        <v>4482</v>
      </c>
      <c r="C224" s="41" t="s">
        <v>2320</v>
      </c>
      <c r="D224" s="42" t="s">
        <v>1265</v>
      </c>
      <c r="E224" s="41" t="s">
        <v>2321</v>
      </c>
      <c r="F224" s="41" t="s">
        <v>1284</v>
      </c>
      <c r="G224" s="43" t="s">
        <v>2322</v>
      </c>
      <c r="H224" s="41" t="s">
        <v>1316</v>
      </c>
      <c r="I224" s="41" t="s">
        <v>1270</v>
      </c>
      <c r="J224" s="41" t="s">
        <v>1271</v>
      </c>
      <c r="K224" s="41" t="s">
        <v>1272</v>
      </c>
      <c r="L224" s="44">
        <v>39337</v>
      </c>
      <c r="M224" s="44">
        <v>41708</v>
      </c>
      <c r="N224" s="41">
        <v>3607.13</v>
      </c>
      <c r="O224" s="41" t="s">
        <v>1273</v>
      </c>
      <c r="P224" s="41" t="s">
        <v>1261</v>
      </c>
      <c r="Q224" s="43" t="s">
        <v>2323</v>
      </c>
      <c r="R224" s="43" t="s">
        <v>1661</v>
      </c>
      <c r="S224" s="41" t="s">
        <v>1293</v>
      </c>
      <c r="T224" s="43" t="s">
        <v>2324</v>
      </c>
      <c r="U224" s="41" t="s">
        <v>1256</v>
      </c>
      <c r="V224" s="41" t="s">
        <v>1256</v>
      </c>
      <c r="W224" s="41" t="s">
        <v>1256</v>
      </c>
      <c r="X224" s="41" t="s">
        <v>1279</v>
      </c>
      <c r="Y224" s="41" t="s">
        <v>1263</v>
      </c>
      <c r="Z224" s="41" t="s">
        <v>4044</v>
      </c>
      <c r="AA224" s="41" t="s">
        <v>1256</v>
      </c>
      <c r="AB224" s="41" t="s">
        <v>1256</v>
      </c>
      <c r="AC224" s="41" t="s">
        <v>1256</v>
      </c>
      <c r="AD224" s="41" t="s">
        <v>1256</v>
      </c>
      <c r="AE224" s="41" t="s">
        <v>1256</v>
      </c>
      <c r="AF224" s="41" t="s">
        <v>1265</v>
      </c>
      <c r="AG224" s="45" t="s">
        <v>1256</v>
      </c>
      <c r="AH224" s="45" t="s">
        <v>3989</v>
      </c>
      <c r="AI224" s="45" t="s">
        <v>3989</v>
      </c>
      <c r="AJ224" s="45" t="s">
        <v>4481</v>
      </c>
      <c r="AK224" s="45" t="s">
        <v>4482</v>
      </c>
    </row>
    <row r="225" spans="2:37" ht="133.5" thickTop="1" thickBot="1" x14ac:dyDescent="0.3">
      <c r="B225" s="41" t="s">
        <v>4484</v>
      </c>
      <c r="C225" s="41" t="s">
        <v>2325</v>
      </c>
      <c r="D225" s="42" t="s">
        <v>1265</v>
      </c>
      <c r="E225" s="41" t="s">
        <v>2326</v>
      </c>
      <c r="F225" s="41" t="s">
        <v>1284</v>
      </c>
      <c r="G225" s="43" t="s">
        <v>1528</v>
      </c>
      <c r="H225" s="41" t="s">
        <v>1529</v>
      </c>
      <c r="I225" s="41" t="s">
        <v>1270</v>
      </c>
      <c r="J225" s="41" t="s">
        <v>1271</v>
      </c>
      <c r="K225" s="41" t="s">
        <v>1272</v>
      </c>
      <c r="L225" s="44">
        <v>40661</v>
      </c>
      <c r="M225" s="44">
        <v>42425</v>
      </c>
      <c r="N225" s="41">
        <v>146383.29</v>
      </c>
      <c r="O225" s="41" t="s">
        <v>1273</v>
      </c>
      <c r="P225" s="41" t="s">
        <v>1261</v>
      </c>
      <c r="Q225" s="43" t="s">
        <v>2327</v>
      </c>
      <c r="R225" s="43" t="s">
        <v>2328</v>
      </c>
      <c r="S225" s="41" t="s">
        <v>1544</v>
      </c>
      <c r="T225" s="43" t="s">
        <v>1533</v>
      </c>
      <c r="U225" s="41" t="s">
        <v>1256</v>
      </c>
      <c r="V225" s="41" t="s">
        <v>1256</v>
      </c>
      <c r="W225" s="41" t="s">
        <v>1256</v>
      </c>
      <c r="X225" s="41" t="s">
        <v>1279</v>
      </c>
      <c r="Y225" s="41" t="s">
        <v>1263</v>
      </c>
      <c r="Z225" s="41" t="s">
        <v>4044</v>
      </c>
      <c r="AA225" s="41" t="s">
        <v>1256</v>
      </c>
      <c r="AB225" s="41" t="s">
        <v>1256</v>
      </c>
      <c r="AC225" s="41" t="s">
        <v>1256</v>
      </c>
      <c r="AD225" s="41" t="s">
        <v>1256</v>
      </c>
      <c r="AE225" s="41" t="s">
        <v>1256</v>
      </c>
      <c r="AF225" s="41" t="s">
        <v>1265</v>
      </c>
      <c r="AG225" s="45" t="s">
        <v>1256</v>
      </c>
      <c r="AH225" s="45" t="s">
        <v>3989</v>
      </c>
      <c r="AI225" s="45" t="s">
        <v>3989</v>
      </c>
      <c r="AJ225" s="45" t="s">
        <v>4483</v>
      </c>
      <c r="AK225" s="45" t="s">
        <v>4484</v>
      </c>
    </row>
    <row r="226" spans="2:37" ht="31.5" thickTop="1" thickBot="1" x14ac:dyDescent="0.3">
      <c r="B226" s="41" t="s">
        <v>4486</v>
      </c>
      <c r="C226" s="41" t="s">
        <v>2329</v>
      </c>
      <c r="D226" s="42" t="s">
        <v>1255</v>
      </c>
      <c r="E226" s="41" t="s">
        <v>1256</v>
      </c>
      <c r="F226" s="41" t="s">
        <v>1257</v>
      </c>
      <c r="G226" s="43" t="s">
        <v>1728</v>
      </c>
      <c r="H226" s="41" t="s">
        <v>1308</v>
      </c>
      <c r="I226" s="41" t="s">
        <v>1260</v>
      </c>
      <c r="J226" s="41" t="s">
        <v>1256</v>
      </c>
      <c r="K226" s="41" t="s">
        <v>1256</v>
      </c>
      <c r="L226" s="41" t="s">
        <v>1256</v>
      </c>
      <c r="M226" s="41" t="s">
        <v>1256</v>
      </c>
      <c r="N226" s="41">
        <v>0</v>
      </c>
      <c r="O226" s="41" t="s">
        <v>1256</v>
      </c>
      <c r="P226" s="41" t="s">
        <v>1339</v>
      </c>
      <c r="Q226" s="43" t="s">
        <v>1256</v>
      </c>
      <c r="R226" s="43" t="s">
        <v>1256</v>
      </c>
      <c r="S226" s="41" t="s">
        <v>1256</v>
      </c>
      <c r="T226" s="43" t="s">
        <v>1256</v>
      </c>
      <c r="U226" s="41" t="s">
        <v>1256</v>
      </c>
      <c r="V226" s="41" t="s">
        <v>1256</v>
      </c>
      <c r="W226" s="41" t="s">
        <v>1256</v>
      </c>
      <c r="X226" s="41" t="s">
        <v>1256</v>
      </c>
      <c r="Y226" s="41" t="s">
        <v>1263</v>
      </c>
      <c r="Z226" s="41" t="s">
        <v>1256</v>
      </c>
      <c r="AA226" s="41" t="s">
        <v>1256</v>
      </c>
      <c r="AB226" s="41" t="s">
        <v>1256</v>
      </c>
      <c r="AC226" s="41" t="s">
        <v>1256</v>
      </c>
      <c r="AD226" s="41" t="s">
        <v>1256</v>
      </c>
      <c r="AE226" s="41" t="s">
        <v>1256</v>
      </c>
      <c r="AF226" s="41" t="s">
        <v>3988</v>
      </c>
      <c r="AG226" s="45" t="s">
        <v>1256</v>
      </c>
      <c r="AH226" s="45" t="s">
        <v>3989</v>
      </c>
      <c r="AI226" s="45" t="s">
        <v>3989</v>
      </c>
      <c r="AJ226" s="45" t="s">
        <v>4485</v>
      </c>
      <c r="AK226" s="45" t="s">
        <v>4486</v>
      </c>
    </row>
    <row r="227" spans="2:37" ht="46.5" thickTop="1" thickBot="1" x14ac:dyDescent="0.3">
      <c r="B227" s="41" t="s">
        <v>4489</v>
      </c>
      <c r="C227" s="41" t="s">
        <v>2330</v>
      </c>
      <c r="D227" s="42" t="s">
        <v>1265</v>
      </c>
      <c r="E227" s="41" t="s">
        <v>1257</v>
      </c>
      <c r="F227" s="41" t="s">
        <v>1284</v>
      </c>
      <c r="G227" s="43" t="s">
        <v>1307</v>
      </c>
      <c r="H227" s="41" t="s">
        <v>1308</v>
      </c>
      <c r="I227" s="41" t="s">
        <v>1260</v>
      </c>
      <c r="J227" s="41" t="s">
        <v>1317</v>
      </c>
      <c r="K227" s="41" t="s">
        <v>1483</v>
      </c>
      <c r="L227" s="44">
        <v>38650</v>
      </c>
      <c r="M227" s="41" t="s">
        <v>1256</v>
      </c>
      <c r="N227" s="41">
        <v>44950.75</v>
      </c>
      <c r="O227" s="41" t="s">
        <v>2331</v>
      </c>
      <c r="P227" s="41" t="s">
        <v>1261</v>
      </c>
      <c r="Q227" s="43" t="s">
        <v>2332</v>
      </c>
      <c r="R227" s="43" t="s">
        <v>2333</v>
      </c>
      <c r="S227" s="41" t="s">
        <v>1311</v>
      </c>
      <c r="T227" s="43" t="s">
        <v>2334</v>
      </c>
      <c r="U227" s="41" t="s">
        <v>1256</v>
      </c>
      <c r="V227" s="41" t="s">
        <v>1256</v>
      </c>
      <c r="W227" s="41" t="s">
        <v>1256</v>
      </c>
      <c r="X227" s="41" t="s">
        <v>1279</v>
      </c>
      <c r="Y227" s="41" t="s">
        <v>1263</v>
      </c>
      <c r="Z227" s="41" t="s">
        <v>3992</v>
      </c>
      <c r="AA227" s="41" t="s">
        <v>4487</v>
      </c>
      <c r="AB227" s="41" t="s">
        <v>4053</v>
      </c>
      <c r="AC227" s="41" t="s">
        <v>4053</v>
      </c>
      <c r="AD227" s="41" t="s">
        <v>4000</v>
      </c>
      <c r="AE227" s="41" t="s">
        <v>4001</v>
      </c>
      <c r="AF227" s="41" t="s">
        <v>1265</v>
      </c>
      <c r="AG227" s="45" t="s">
        <v>4055</v>
      </c>
      <c r="AH227" s="45" t="s">
        <v>3989</v>
      </c>
      <c r="AI227" s="45" t="s">
        <v>3989</v>
      </c>
      <c r="AJ227" s="45" t="s">
        <v>4488</v>
      </c>
      <c r="AK227" s="45" t="s">
        <v>4489</v>
      </c>
    </row>
    <row r="228" spans="2:37" ht="61.5" thickTop="1" thickBot="1" x14ac:dyDescent="0.3">
      <c r="B228" s="41" t="s">
        <v>4491</v>
      </c>
      <c r="C228" s="41" t="s">
        <v>2335</v>
      </c>
      <c r="D228" s="42" t="s">
        <v>1323</v>
      </c>
      <c r="E228" s="41" t="s">
        <v>1257</v>
      </c>
      <c r="F228" s="41" t="s">
        <v>1332</v>
      </c>
      <c r="G228" s="43" t="s">
        <v>2336</v>
      </c>
      <c r="H228" s="41" t="s">
        <v>1333</v>
      </c>
      <c r="I228" s="41" t="s">
        <v>1260</v>
      </c>
      <c r="J228" s="41" t="s">
        <v>2183</v>
      </c>
      <c r="K228" s="41" t="s">
        <v>1388</v>
      </c>
      <c r="L228" s="44">
        <v>39010</v>
      </c>
      <c r="M228" s="41" t="s">
        <v>1256</v>
      </c>
      <c r="N228" s="41">
        <v>21809.16</v>
      </c>
      <c r="O228" s="41" t="s">
        <v>2337</v>
      </c>
      <c r="P228" s="41" t="s">
        <v>1261</v>
      </c>
      <c r="Q228" s="43" t="s">
        <v>2338</v>
      </c>
      <c r="R228" s="43" t="s">
        <v>2339</v>
      </c>
      <c r="S228" s="41" t="s">
        <v>1336</v>
      </c>
      <c r="T228" s="43" t="s">
        <v>2340</v>
      </c>
      <c r="U228" s="41" t="s">
        <v>2341</v>
      </c>
      <c r="V228" s="44">
        <v>41463</v>
      </c>
      <c r="W228" s="44">
        <v>42668</v>
      </c>
      <c r="X228" s="41" t="s">
        <v>1279</v>
      </c>
      <c r="Y228" s="41" t="s">
        <v>1263</v>
      </c>
      <c r="Z228" s="41" t="s">
        <v>4005</v>
      </c>
      <c r="AA228" s="41" t="s">
        <v>4253</v>
      </c>
      <c r="AB228" s="41" t="s">
        <v>4076</v>
      </c>
      <c r="AC228" s="41" t="s">
        <v>4076</v>
      </c>
      <c r="AD228" s="41" t="s">
        <v>4077</v>
      </c>
      <c r="AE228" s="41" t="s">
        <v>4054</v>
      </c>
      <c r="AF228" s="41" t="s">
        <v>4019</v>
      </c>
      <c r="AG228" s="45" t="s">
        <v>4078</v>
      </c>
      <c r="AH228" s="45" t="s">
        <v>3989</v>
      </c>
      <c r="AI228" s="45" t="s">
        <v>3989</v>
      </c>
      <c r="AJ228" s="45" t="s">
        <v>4490</v>
      </c>
      <c r="AK228" s="45" t="s">
        <v>4491</v>
      </c>
    </row>
    <row r="229" spans="2:37" ht="31.5" thickTop="1" thickBot="1" x14ac:dyDescent="0.3">
      <c r="B229" s="41" t="s">
        <v>4493</v>
      </c>
      <c r="C229" s="41" t="s">
        <v>2342</v>
      </c>
      <c r="D229" s="42" t="s">
        <v>1265</v>
      </c>
      <c r="E229" s="41" t="s">
        <v>2343</v>
      </c>
      <c r="F229" s="41" t="s">
        <v>1411</v>
      </c>
      <c r="G229" s="43" t="s">
        <v>1473</v>
      </c>
      <c r="H229" s="41" t="s">
        <v>1724</v>
      </c>
      <c r="I229" s="41" t="s">
        <v>1260</v>
      </c>
      <c r="J229" s="41" t="s">
        <v>1317</v>
      </c>
      <c r="K229" s="41" t="s">
        <v>1325</v>
      </c>
      <c r="L229" s="44">
        <v>41247</v>
      </c>
      <c r="M229" s="41" t="s">
        <v>1256</v>
      </c>
      <c r="N229" s="41">
        <v>125807.5775</v>
      </c>
      <c r="O229" s="41" t="s">
        <v>2344</v>
      </c>
      <c r="P229" s="41" t="s">
        <v>2345</v>
      </c>
      <c r="Q229" s="43" t="s">
        <v>2346</v>
      </c>
      <c r="R229" s="43" t="s">
        <v>2347</v>
      </c>
      <c r="S229" s="41" t="s">
        <v>1727</v>
      </c>
      <c r="T229" s="43" t="s">
        <v>1476</v>
      </c>
      <c r="U229" s="41" t="s">
        <v>1278</v>
      </c>
      <c r="V229" s="44">
        <v>42345</v>
      </c>
      <c r="W229" s="44">
        <v>43683</v>
      </c>
      <c r="X229" s="41" t="s">
        <v>1279</v>
      </c>
      <c r="Y229" s="41" t="s">
        <v>1263</v>
      </c>
      <c r="Z229" s="41" t="s">
        <v>4081</v>
      </c>
      <c r="AA229" s="41" t="s">
        <v>1256</v>
      </c>
      <c r="AB229" s="41" t="s">
        <v>4045</v>
      </c>
      <c r="AC229" s="41" t="s">
        <v>4045</v>
      </c>
      <c r="AD229" s="41" t="s">
        <v>4000</v>
      </c>
      <c r="AE229" s="41" t="s">
        <v>4001</v>
      </c>
      <c r="AF229" s="41" t="s">
        <v>1265</v>
      </c>
      <c r="AG229" s="45" t="s">
        <v>4048</v>
      </c>
      <c r="AH229" s="45" t="s">
        <v>4039</v>
      </c>
      <c r="AI229" s="45" t="s">
        <v>3989</v>
      </c>
      <c r="AJ229" s="45" t="s">
        <v>4492</v>
      </c>
      <c r="AK229" s="45" t="s">
        <v>4493</v>
      </c>
    </row>
    <row r="230" spans="2:37" ht="31.5" thickTop="1" thickBot="1" x14ac:dyDescent="0.3">
      <c r="B230" s="41" t="s">
        <v>4495</v>
      </c>
      <c r="C230" s="41" t="s">
        <v>2348</v>
      </c>
      <c r="D230" s="42" t="s">
        <v>1265</v>
      </c>
      <c r="E230" s="41" t="s">
        <v>2349</v>
      </c>
      <c r="F230" s="41" t="s">
        <v>1856</v>
      </c>
      <c r="G230" s="43" t="s">
        <v>1348</v>
      </c>
      <c r="H230" s="41" t="s">
        <v>2350</v>
      </c>
      <c r="I230" s="41" t="s">
        <v>1260</v>
      </c>
      <c r="J230" s="41" t="s">
        <v>1317</v>
      </c>
      <c r="K230" s="41" t="s">
        <v>1641</v>
      </c>
      <c r="L230" s="44">
        <v>43557</v>
      </c>
      <c r="M230" s="41" t="s">
        <v>1256</v>
      </c>
      <c r="N230" s="41">
        <v>400000</v>
      </c>
      <c r="O230" s="41" t="s">
        <v>1256</v>
      </c>
      <c r="P230" s="41" t="s">
        <v>1290</v>
      </c>
      <c r="Q230" s="43" t="s">
        <v>1848</v>
      </c>
      <c r="R230" s="43" t="s">
        <v>1588</v>
      </c>
      <c r="S230" s="41" t="s">
        <v>1849</v>
      </c>
      <c r="T230" s="43" t="s">
        <v>1352</v>
      </c>
      <c r="U230" s="41" t="s">
        <v>1860</v>
      </c>
      <c r="V230" s="44">
        <v>43557</v>
      </c>
      <c r="W230" s="44">
        <v>44287</v>
      </c>
      <c r="X230" s="41" t="s">
        <v>1279</v>
      </c>
      <c r="Y230" s="41" t="s">
        <v>1582</v>
      </c>
      <c r="Z230" s="41" t="s">
        <v>3997</v>
      </c>
      <c r="AA230" s="41" t="s">
        <v>1256</v>
      </c>
      <c r="AB230" s="41" t="s">
        <v>3999</v>
      </c>
      <c r="AC230" s="41" t="s">
        <v>3999</v>
      </c>
      <c r="AD230" s="41" t="s">
        <v>4000</v>
      </c>
      <c r="AE230" s="41" t="s">
        <v>4054</v>
      </c>
      <c r="AF230" s="41" t="s">
        <v>1265</v>
      </c>
      <c r="AG230" s="45" t="s">
        <v>4002</v>
      </c>
      <c r="AH230" s="45" t="s">
        <v>3989</v>
      </c>
      <c r="AI230" s="45" t="s">
        <v>3989</v>
      </c>
      <c r="AJ230" s="45" t="s">
        <v>4494</v>
      </c>
      <c r="AK230" s="45" t="s">
        <v>4495</v>
      </c>
    </row>
    <row r="231" spans="2:37" ht="37.5" thickTop="1" thickBot="1" x14ac:dyDescent="0.3">
      <c r="B231" s="41" t="s">
        <v>4497</v>
      </c>
      <c r="C231" s="41" t="s">
        <v>2348</v>
      </c>
      <c r="D231" s="42" t="s">
        <v>1304</v>
      </c>
      <c r="E231" s="41" t="s">
        <v>2351</v>
      </c>
      <c r="F231" s="41" t="s">
        <v>1411</v>
      </c>
      <c r="G231" s="43" t="s">
        <v>1348</v>
      </c>
      <c r="H231" s="41" t="s">
        <v>2350</v>
      </c>
      <c r="I231" s="41" t="s">
        <v>1260</v>
      </c>
      <c r="J231" s="41" t="s">
        <v>1324</v>
      </c>
      <c r="K231" s="41" t="s">
        <v>1325</v>
      </c>
      <c r="L231" s="44">
        <v>41240</v>
      </c>
      <c r="M231" s="41" t="s">
        <v>1256</v>
      </c>
      <c r="N231" s="41">
        <v>1228357.83</v>
      </c>
      <c r="O231" s="41" t="s">
        <v>2352</v>
      </c>
      <c r="P231" s="41" t="s">
        <v>1261</v>
      </c>
      <c r="Q231" s="43" t="s">
        <v>1848</v>
      </c>
      <c r="R231" s="43" t="s">
        <v>1588</v>
      </c>
      <c r="S231" s="41" t="s">
        <v>1849</v>
      </c>
      <c r="T231" s="43" t="s">
        <v>2353</v>
      </c>
      <c r="U231" s="41" t="s">
        <v>1256</v>
      </c>
      <c r="V231" s="41" t="s">
        <v>1256</v>
      </c>
      <c r="W231" s="41" t="s">
        <v>1256</v>
      </c>
      <c r="X231" s="41" t="s">
        <v>1279</v>
      </c>
      <c r="Y231" s="41" t="s">
        <v>1582</v>
      </c>
      <c r="Z231" s="41" t="s">
        <v>3997</v>
      </c>
      <c r="AA231" s="41" t="s">
        <v>1256</v>
      </c>
      <c r="AB231" s="41" t="s">
        <v>3999</v>
      </c>
      <c r="AC231" s="41" t="s">
        <v>3999</v>
      </c>
      <c r="AD231" s="41" t="s">
        <v>4000</v>
      </c>
      <c r="AE231" s="41" t="s">
        <v>4054</v>
      </c>
      <c r="AF231" s="41" t="s">
        <v>1304</v>
      </c>
      <c r="AG231" s="45" t="s">
        <v>4002</v>
      </c>
      <c r="AH231" s="45" t="s">
        <v>3989</v>
      </c>
      <c r="AI231" s="45" t="s">
        <v>3989</v>
      </c>
      <c r="AJ231" s="45" t="s">
        <v>4496</v>
      </c>
      <c r="AK231" s="45" t="s">
        <v>4497</v>
      </c>
    </row>
    <row r="232" spans="2:37" ht="31.5" thickTop="1" thickBot="1" x14ac:dyDescent="0.3">
      <c r="B232" s="41" t="s">
        <v>4499</v>
      </c>
      <c r="C232" s="41" t="s">
        <v>2354</v>
      </c>
      <c r="D232" s="42" t="s">
        <v>1265</v>
      </c>
      <c r="E232" s="41" t="s">
        <v>2355</v>
      </c>
      <c r="F232" s="41" t="s">
        <v>1411</v>
      </c>
      <c r="G232" s="43" t="s">
        <v>2127</v>
      </c>
      <c r="H232" s="41" t="s">
        <v>2350</v>
      </c>
      <c r="I232" s="41" t="s">
        <v>1260</v>
      </c>
      <c r="J232" s="41" t="s">
        <v>1324</v>
      </c>
      <c r="K232" s="41" t="s">
        <v>1325</v>
      </c>
      <c r="L232" s="44">
        <v>41246</v>
      </c>
      <c r="M232" s="41" t="s">
        <v>1256</v>
      </c>
      <c r="N232" s="41">
        <v>117134.9565</v>
      </c>
      <c r="O232" s="41" t="s">
        <v>2356</v>
      </c>
      <c r="P232" s="41" t="s">
        <v>1643</v>
      </c>
      <c r="Q232" s="43" t="s">
        <v>1848</v>
      </c>
      <c r="R232" s="43" t="s">
        <v>1588</v>
      </c>
      <c r="S232" s="41" t="s">
        <v>1849</v>
      </c>
      <c r="T232" s="43" t="s">
        <v>2357</v>
      </c>
      <c r="U232" s="41" t="s">
        <v>1330</v>
      </c>
      <c r="V232" s="44">
        <v>42690</v>
      </c>
      <c r="W232" s="44">
        <v>42691</v>
      </c>
      <c r="X232" s="41" t="s">
        <v>1279</v>
      </c>
      <c r="Y232" s="41" t="s">
        <v>1582</v>
      </c>
      <c r="Z232" s="41" t="s">
        <v>4030</v>
      </c>
      <c r="AA232" s="41" t="s">
        <v>1256</v>
      </c>
      <c r="AB232" s="41" t="s">
        <v>4069</v>
      </c>
      <c r="AC232" s="41" t="s">
        <v>4069</v>
      </c>
      <c r="AD232" s="41" t="s">
        <v>4000</v>
      </c>
      <c r="AE232" s="41" t="s">
        <v>4047</v>
      </c>
      <c r="AF232" s="41" t="s">
        <v>1265</v>
      </c>
      <c r="AG232" s="45" t="s">
        <v>4070</v>
      </c>
      <c r="AH232" s="45" t="s">
        <v>3989</v>
      </c>
      <c r="AI232" s="45" t="s">
        <v>3989</v>
      </c>
      <c r="AJ232" s="45" t="s">
        <v>4498</v>
      </c>
      <c r="AK232" s="45" t="s">
        <v>4499</v>
      </c>
    </row>
    <row r="233" spans="2:37" ht="37.5" thickTop="1" thickBot="1" x14ac:dyDescent="0.3">
      <c r="B233" s="41" t="s">
        <v>4501</v>
      </c>
      <c r="C233" s="41" t="s">
        <v>2358</v>
      </c>
      <c r="D233" s="42" t="s">
        <v>1265</v>
      </c>
      <c r="E233" s="41" t="s">
        <v>2359</v>
      </c>
      <c r="F233" s="41" t="s">
        <v>1856</v>
      </c>
      <c r="G233" s="43" t="s">
        <v>1857</v>
      </c>
      <c r="H233" s="41" t="s">
        <v>2350</v>
      </c>
      <c r="I233" s="41" t="s">
        <v>1260</v>
      </c>
      <c r="J233" s="41" t="s">
        <v>1317</v>
      </c>
      <c r="K233" s="41" t="s">
        <v>1325</v>
      </c>
      <c r="L233" s="44">
        <v>43532</v>
      </c>
      <c r="M233" s="41" t="s">
        <v>1256</v>
      </c>
      <c r="N233" s="41">
        <v>479874.94420000003</v>
      </c>
      <c r="O233" s="41" t="s">
        <v>2360</v>
      </c>
      <c r="P233" s="41" t="s">
        <v>1290</v>
      </c>
      <c r="Q233" s="43" t="s">
        <v>1848</v>
      </c>
      <c r="R233" s="43" t="s">
        <v>1588</v>
      </c>
      <c r="S233" s="41" t="s">
        <v>1849</v>
      </c>
      <c r="T233" s="43" t="s">
        <v>1859</v>
      </c>
      <c r="U233" s="41" t="s">
        <v>1860</v>
      </c>
      <c r="V233" s="44">
        <v>43532</v>
      </c>
      <c r="W233" s="44">
        <v>44262</v>
      </c>
      <c r="X233" s="41" t="s">
        <v>1279</v>
      </c>
      <c r="Y233" s="41" t="s">
        <v>1582</v>
      </c>
      <c r="Z233" s="41" t="s">
        <v>3997</v>
      </c>
      <c r="AA233" s="41" t="s">
        <v>1256</v>
      </c>
      <c r="AB233" s="41" t="s">
        <v>4082</v>
      </c>
      <c r="AC233" s="41" t="s">
        <v>4082</v>
      </c>
      <c r="AD233" s="41" t="s">
        <v>4038</v>
      </c>
      <c r="AE233" s="41" t="s">
        <v>4054</v>
      </c>
      <c r="AF233" s="41" t="s">
        <v>1265</v>
      </c>
      <c r="AG233" s="45" t="s">
        <v>4083</v>
      </c>
      <c r="AH233" s="45" t="s">
        <v>3989</v>
      </c>
      <c r="AI233" s="45" t="s">
        <v>3989</v>
      </c>
      <c r="AJ233" s="45" t="s">
        <v>4500</v>
      </c>
      <c r="AK233" s="45" t="s">
        <v>4501</v>
      </c>
    </row>
    <row r="234" spans="2:37" ht="61.5" thickTop="1" thickBot="1" x14ac:dyDescent="0.3">
      <c r="B234" s="41" t="s">
        <v>4503</v>
      </c>
      <c r="C234" s="41" t="s">
        <v>2358</v>
      </c>
      <c r="D234" s="42" t="s">
        <v>1304</v>
      </c>
      <c r="E234" s="41" t="s">
        <v>2361</v>
      </c>
      <c r="F234" s="41" t="s">
        <v>1633</v>
      </c>
      <c r="G234" s="43" t="s">
        <v>1862</v>
      </c>
      <c r="H234" s="41" t="s">
        <v>2350</v>
      </c>
      <c r="I234" s="41" t="s">
        <v>1260</v>
      </c>
      <c r="J234" s="41" t="s">
        <v>1324</v>
      </c>
      <c r="K234" s="41" t="s">
        <v>1325</v>
      </c>
      <c r="L234" s="44">
        <v>40619</v>
      </c>
      <c r="M234" s="41" t="s">
        <v>1256</v>
      </c>
      <c r="N234" s="41">
        <v>949350.5638</v>
      </c>
      <c r="O234" s="41" t="s">
        <v>2362</v>
      </c>
      <c r="P234" s="41" t="s">
        <v>1261</v>
      </c>
      <c r="Q234" s="43" t="s">
        <v>1848</v>
      </c>
      <c r="R234" s="43" t="s">
        <v>1588</v>
      </c>
      <c r="S234" s="41" t="s">
        <v>1849</v>
      </c>
      <c r="T234" s="43" t="s">
        <v>2363</v>
      </c>
      <c r="U234" s="41" t="s">
        <v>1256</v>
      </c>
      <c r="V234" s="41" t="s">
        <v>1256</v>
      </c>
      <c r="W234" s="41" t="s">
        <v>1256</v>
      </c>
      <c r="X234" s="41" t="s">
        <v>1279</v>
      </c>
      <c r="Y234" s="41" t="s">
        <v>1582</v>
      </c>
      <c r="Z234" s="41" t="s">
        <v>4030</v>
      </c>
      <c r="AA234" s="41" t="s">
        <v>1256</v>
      </c>
      <c r="AB234" s="41" t="s">
        <v>4082</v>
      </c>
      <c r="AC234" s="41" t="s">
        <v>4082</v>
      </c>
      <c r="AD234" s="41" t="s">
        <v>4038</v>
      </c>
      <c r="AE234" s="41" t="s">
        <v>4054</v>
      </c>
      <c r="AF234" s="41" t="s">
        <v>1304</v>
      </c>
      <c r="AG234" s="45" t="s">
        <v>4083</v>
      </c>
      <c r="AH234" s="45" t="s">
        <v>3989</v>
      </c>
      <c r="AI234" s="45" t="s">
        <v>3989</v>
      </c>
      <c r="AJ234" s="45" t="s">
        <v>4502</v>
      </c>
      <c r="AK234" s="45" t="s">
        <v>4503</v>
      </c>
    </row>
    <row r="235" spans="2:37" ht="31.5" thickTop="1" thickBot="1" x14ac:dyDescent="0.3">
      <c r="B235" s="41" t="s">
        <v>4505</v>
      </c>
      <c r="C235" s="41" t="s">
        <v>2364</v>
      </c>
      <c r="D235" s="42" t="s">
        <v>1255</v>
      </c>
      <c r="E235" s="41" t="s">
        <v>1256</v>
      </c>
      <c r="F235" s="41" t="s">
        <v>1257</v>
      </c>
      <c r="G235" s="43" t="s">
        <v>2365</v>
      </c>
      <c r="H235" s="41" t="s">
        <v>1308</v>
      </c>
      <c r="I235" s="41" t="s">
        <v>1260</v>
      </c>
      <c r="J235" s="41" t="s">
        <v>1256</v>
      </c>
      <c r="K235" s="41" t="s">
        <v>1256</v>
      </c>
      <c r="L235" s="41" t="s">
        <v>1256</v>
      </c>
      <c r="M235" s="44">
        <v>48121</v>
      </c>
      <c r="N235" s="41">
        <v>0</v>
      </c>
      <c r="O235" s="41" t="s">
        <v>1256</v>
      </c>
      <c r="P235" s="41" t="s">
        <v>1339</v>
      </c>
      <c r="Q235" s="43" t="s">
        <v>1256</v>
      </c>
      <c r="R235" s="43" t="s">
        <v>1256</v>
      </c>
      <c r="S235" s="41" t="s">
        <v>1256</v>
      </c>
      <c r="T235" s="43" t="s">
        <v>1256</v>
      </c>
      <c r="U235" s="41" t="s">
        <v>1256</v>
      </c>
      <c r="V235" s="41" t="s">
        <v>1256</v>
      </c>
      <c r="W235" s="41" t="s">
        <v>1256</v>
      </c>
      <c r="X235" s="41" t="s">
        <v>1256</v>
      </c>
      <c r="Y235" s="41" t="s">
        <v>1263</v>
      </c>
      <c r="Z235" s="41" t="s">
        <v>1256</v>
      </c>
      <c r="AA235" s="41" t="s">
        <v>1256</v>
      </c>
      <c r="AB235" s="41" t="s">
        <v>1256</v>
      </c>
      <c r="AC235" s="41" t="s">
        <v>1256</v>
      </c>
      <c r="AD235" s="41" t="s">
        <v>1256</v>
      </c>
      <c r="AE235" s="41" t="s">
        <v>1256</v>
      </c>
      <c r="AF235" s="41" t="s">
        <v>3988</v>
      </c>
      <c r="AG235" s="45" t="s">
        <v>1256</v>
      </c>
      <c r="AH235" s="45" t="s">
        <v>3989</v>
      </c>
      <c r="AI235" s="45" t="s">
        <v>3989</v>
      </c>
      <c r="AJ235" s="45" t="s">
        <v>4504</v>
      </c>
      <c r="AK235" s="45" t="s">
        <v>4505</v>
      </c>
    </row>
    <row r="236" spans="2:37" ht="31.5" thickTop="1" thickBot="1" x14ac:dyDescent="0.3">
      <c r="B236" s="41" t="s">
        <v>4507</v>
      </c>
      <c r="C236" s="41" t="s">
        <v>2366</v>
      </c>
      <c r="D236" s="42" t="s">
        <v>1600</v>
      </c>
      <c r="E236" s="41" t="s">
        <v>1257</v>
      </c>
      <c r="F236" s="41" t="s">
        <v>1284</v>
      </c>
      <c r="G236" s="43" t="s">
        <v>1749</v>
      </c>
      <c r="H236" s="41" t="s">
        <v>1308</v>
      </c>
      <c r="I236" s="41" t="s">
        <v>1260</v>
      </c>
      <c r="J236" s="41" t="s">
        <v>1324</v>
      </c>
      <c r="K236" s="41" t="s">
        <v>1325</v>
      </c>
      <c r="L236" s="44">
        <v>38342</v>
      </c>
      <c r="M236" s="41" t="s">
        <v>1256</v>
      </c>
      <c r="N236" s="41">
        <v>41204.53</v>
      </c>
      <c r="O236" s="41" t="s">
        <v>1273</v>
      </c>
      <c r="P236" s="41" t="s">
        <v>1261</v>
      </c>
      <c r="Q236" s="43" t="s">
        <v>2367</v>
      </c>
      <c r="R236" s="43" t="s">
        <v>2368</v>
      </c>
      <c r="S236" s="41" t="s">
        <v>1311</v>
      </c>
      <c r="T236" s="43" t="s">
        <v>1753</v>
      </c>
      <c r="U236" s="41" t="s">
        <v>1256</v>
      </c>
      <c r="V236" s="41" t="s">
        <v>1256</v>
      </c>
      <c r="W236" s="41" t="s">
        <v>1256</v>
      </c>
      <c r="X236" s="41" t="s">
        <v>1279</v>
      </c>
      <c r="Y236" s="41" t="s">
        <v>1263</v>
      </c>
      <c r="Z236" s="41" t="s">
        <v>4112</v>
      </c>
      <c r="AA236" s="41" t="s">
        <v>1256</v>
      </c>
      <c r="AB236" s="41" t="s">
        <v>3999</v>
      </c>
      <c r="AC236" s="41" t="s">
        <v>3999</v>
      </c>
      <c r="AD236" s="41" t="s">
        <v>4000</v>
      </c>
      <c r="AE236" s="41" t="s">
        <v>4001</v>
      </c>
      <c r="AF236" s="41" t="s">
        <v>1600</v>
      </c>
      <c r="AG236" s="45" t="s">
        <v>4002</v>
      </c>
      <c r="AH236" s="45" t="s">
        <v>3989</v>
      </c>
      <c r="AI236" s="45" t="s">
        <v>3989</v>
      </c>
      <c r="AJ236" s="45" t="s">
        <v>4506</v>
      </c>
      <c r="AK236" s="45" t="s">
        <v>4507</v>
      </c>
    </row>
    <row r="237" spans="2:37" ht="31.5" thickTop="1" thickBot="1" x14ac:dyDescent="0.3">
      <c r="B237" s="41" t="s">
        <v>4509</v>
      </c>
      <c r="C237" s="41" t="s">
        <v>2369</v>
      </c>
      <c r="D237" s="42" t="s">
        <v>1265</v>
      </c>
      <c r="E237" s="41" t="s">
        <v>1257</v>
      </c>
      <c r="F237" s="41" t="s">
        <v>1284</v>
      </c>
      <c r="G237" s="43" t="s">
        <v>2365</v>
      </c>
      <c r="H237" s="41" t="s">
        <v>1308</v>
      </c>
      <c r="I237" s="41" t="s">
        <v>1260</v>
      </c>
      <c r="J237" s="41" t="s">
        <v>1317</v>
      </c>
      <c r="K237" s="41" t="s">
        <v>1388</v>
      </c>
      <c r="L237" s="44">
        <v>38650</v>
      </c>
      <c r="M237" s="41" t="s">
        <v>1256</v>
      </c>
      <c r="N237" s="41">
        <v>36620.569100000001</v>
      </c>
      <c r="O237" s="41" t="s">
        <v>2370</v>
      </c>
      <c r="P237" s="41" t="s">
        <v>1261</v>
      </c>
      <c r="Q237" s="43" t="s">
        <v>2371</v>
      </c>
      <c r="R237" s="43" t="s">
        <v>2372</v>
      </c>
      <c r="S237" s="41" t="s">
        <v>1311</v>
      </c>
      <c r="T237" s="43" t="s">
        <v>2373</v>
      </c>
      <c r="U237" s="41" t="s">
        <v>1256</v>
      </c>
      <c r="V237" s="41" t="s">
        <v>1256</v>
      </c>
      <c r="W237" s="41" t="s">
        <v>1256</v>
      </c>
      <c r="X237" s="41" t="s">
        <v>1279</v>
      </c>
      <c r="Y237" s="41" t="s">
        <v>1263</v>
      </c>
      <c r="Z237" s="41" t="s">
        <v>4205</v>
      </c>
      <c r="AA237" s="41" t="s">
        <v>3998</v>
      </c>
      <c r="AB237" s="41" t="s">
        <v>3999</v>
      </c>
      <c r="AC237" s="41" t="s">
        <v>3999</v>
      </c>
      <c r="AD237" s="41" t="s">
        <v>4077</v>
      </c>
      <c r="AE237" s="41" t="s">
        <v>4054</v>
      </c>
      <c r="AF237" s="41" t="s">
        <v>1265</v>
      </c>
      <c r="AG237" s="45" t="s">
        <v>4002</v>
      </c>
      <c r="AH237" s="45" t="s">
        <v>3989</v>
      </c>
      <c r="AI237" s="45" t="s">
        <v>3989</v>
      </c>
      <c r="AJ237" s="45" t="s">
        <v>4508</v>
      </c>
      <c r="AK237" s="45" t="s">
        <v>4509</v>
      </c>
    </row>
    <row r="238" spans="2:37" ht="37.5" thickTop="1" thickBot="1" x14ac:dyDescent="0.3">
      <c r="B238" s="41" t="s">
        <v>4511</v>
      </c>
      <c r="C238" s="41" t="s">
        <v>2374</v>
      </c>
      <c r="D238" s="42" t="s">
        <v>1265</v>
      </c>
      <c r="E238" s="41" t="s">
        <v>2375</v>
      </c>
      <c r="F238" s="41" t="s">
        <v>1284</v>
      </c>
      <c r="G238" s="43" t="s">
        <v>1478</v>
      </c>
      <c r="H238" s="41" t="s">
        <v>1529</v>
      </c>
      <c r="I238" s="41" t="s">
        <v>1270</v>
      </c>
      <c r="J238" s="41" t="s">
        <v>1271</v>
      </c>
      <c r="K238" s="41" t="s">
        <v>1272</v>
      </c>
      <c r="L238" s="44">
        <v>39409</v>
      </c>
      <c r="M238" s="44">
        <v>43034</v>
      </c>
      <c r="N238" s="41">
        <v>44588.82</v>
      </c>
      <c r="O238" s="41" t="s">
        <v>1273</v>
      </c>
      <c r="P238" s="41" t="s">
        <v>1261</v>
      </c>
      <c r="Q238" s="43" t="s">
        <v>2376</v>
      </c>
      <c r="R238" s="43" t="s">
        <v>2377</v>
      </c>
      <c r="S238" s="41" t="s">
        <v>1434</v>
      </c>
      <c r="T238" s="43" t="s">
        <v>2378</v>
      </c>
      <c r="U238" s="41" t="s">
        <v>1256</v>
      </c>
      <c r="V238" s="41" t="s">
        <v>1256</v>
      </c>
      <c r="W238" s="41" t="s">
        <v>1256</v>
      </c>
      <c r="X238" s="41" t="s">
        <v>1279</v>
      </c>
      <c r="Y238" s="41" t="s">
        <v>1263</v>
      </c>
      <c r="Z238" s="41" t="s">
        <v>4008</v>
      </c>
      <c r="AA238" s="41" t="s">
        <v>1256</v>
      </c>
      <c r="AB238" s="41" t="s">
        <v>1256</v>
      </c>
      <c r="AC238" s="41" t="s">
        <v>1256</v>
      </c>
      <c r="AD238" s="41" t="s">
        <v>1256</v>
      </c>
      <c r="AE238" s="41" t="s">
        <v>1256</v>
      </c>
      <c r="AF238" s="41" t="s">
        <v>1265</v>
      </c>
      <c r="AG238" s="45" t="s">
        <v>1256</v>
      </c>
      <c r="AH238" s="45" t="s">
        <v>3989</v>
      </c>
      <c r="AI238" s="45" t="s">
        <v>3989</v>
      </c>
      <c r="AJ238" s="45" t="s">
        <v>4510</v>
      </c>
      <c r="AK238" s="45" t="s">
        <v>4511</v>
      </c>
    </row>
    <row r="239" spans="2:37" ht="31.5" thickTop="1" thickBot="1" x14ac:dyDescent="0.3">
      <c r="B239" s="41" t="s">
        <v>4514</v>
      </c>
      <c r="C239" s="41" t="s">
        <v>2379</v>
      </c>
      <c r="D239" s="42" t="s">
        <v>2380</v>
      </c>
      <c r="E239" s="41" t="s">
        <v>1256</v>
      </c>
      <c r="F239" s="41" t="s">
        <v>1257</v>
      </c>
      <c r="G239" s="43" t="s">
        <v>1997</v>
      </c>
      <c r="H239" s="41" t="s">
        <v>1316</v>
      </c>
      <c r="I239" s="41" t="s">
        <v>1260</v>
      </c>
      <c r="J239" s="41" t="s">
        <v>1256</v>
      </c>
      <c r="K239" s="41" t="s">
        <v>1256</v>
      </c>
      <c r="L239" s="41" t="s">
        <v>1256</v>
      </c>
      <c r="M239" s="41" t="s">
        <v>1256</v>
      </c>
      <c r="N239" s="41">
        <v>0</v>
      </c>
      <c r="O239" s="41" t="s">
        <v>1256</v>
      </c>
      <c r="P239" s="41" t="s">
        <v>1339</v>
      </c>
      <c r="Q239" s="43" t="s">
        <v>1256</v>
      </c>
      <c r="R239" s="43" t="s">
        <v>1256</v>
      </c>
      <c r="S239" s="41" t="s">
        <v>1256</v>
      </c>
      <c r="T239" s="43" t="s">
        <v>1256</v>
      </c>
      <c r="U239" s="41" t="s">
        <v>1256</v>
      </c>
      <c r="V239" s="41" t="s">
        <v>1256</v>
      </c>
      <c r="W239" s="41" t="s">
        <v>1256</v>
      </c>
      <c r="X239" s="41" t="s">
        <v>1256</v>
      </c>
      <c r="Y239" s="41" t="s">
        <v>1263</v>
      </c>
      <c r="Z239" s="41" t="s">
        <v>1256</v>
      </c>
      <c r="AA239" s="41" t="s">
        <v>1256</v>
      </c>
      <c r="AB239" s="41" t="s">
        <v>1256</v>
      </c>
      <c r="AC239" s="41" t="s">
        <v>1256</v>
      </c>
      <c r="AD239" s="41" t="s">
        <v>1256</v>
      </c>
      <c r="AE239" s="41" t="s">
        <v>1256</v>
      </c>
      <c r="AF239" s="41" t="s">
        <v>4512</v>
      </c>
      <c r="AG239" s="45" t="s">
        <v>1256</v>
      </c>
      <c r="AH239" s="45" t="s">
        <v>3989</v>
      </c>
      <c r="AI239" s="45" t="s">
        <v>3989</v>
      </c>
      <c r="AJ239" s="45" t="s">
        <v>4513</v>
      </c>
      <c r="AK239" s="45" t="s">
        <v>4514</v>
      </c>
    </row>
    <row r="240" spans="2:37" ht="61.5" thickTop="1" thickBot="1" x14ac:dyDescent="0.3">
      <c r="B240" s="41" t="s">
        <v>4516</v>
      </c>
      <c r="C240" s="41" t="s">
        <v>2381</v>
      </c>
      <c r="D240" s="42" t="s">
        <v>1304</v>
      </c>
      <c r="E240" s="41" t="s">
        <v>2382</v>
      </c>
      <c r="F240" s="41" t="s">
        <v>1306</v>
      </c>
      <c r="G240" s="43" t="s">
        <v>1906</v>
      </c>
      <c r="H240" s="41" t="s">
        <v>1308</v>
      </c>
      <c r="I240" s="41" t="s">
        <v>1270</v>
      </c>
      <c r="J240" s="41" t="s">
        <v>1271</v>
      </c>
      <c r="K240" s="41" t="s">
        <v>1272</v>
      </c>
      <c r="L240" s="44">
        <v>38792</v>
      </c>
      <c r="M240" s="44">
        <v>39654</v>
      </c>
      <c r="N240" s="41">
        <v>22778.386999999999</v>
      </c>
      <c r="O240" s="41" t="s">
        <v>1273</v>
      </c>
      <c r="P240" s="41" t="s">
        <v>1261</v>
      </c>
      <c r="Q240" s="43" t="s">
        <v>2383</v>
      </c>
      <c r="R240" s="43" t="s">
        <v>2384</v>
      </c>
      <c r="S240" s="41" t="s">
        <v>1311</v>
      </c>
      <c r="T240" s="43" t="s">
        <v>2385</v>
      </c>
      <c r="U240" s="41" t="s">
        <v>1256</v>
      </c>
      <c r="V240" s="41" t="s">
        <v>1256</v>
      </c>
      <c r="W240" s="41" t="s">
        <v>1256</v>
      </c>
      <c r="X240" s="41" t="s">
        <v>1279</v>
      </c>
      <c r="Y240" s="41" t="s">
        <v>1263</v>
      </c>
      <c r="Z240" s="41" t="s">
        <v>4008</v>
      </c>
      <c r="AA240" s="41" t="s">
        <v>1256</v>
      </c>
      <c r="AB240" s="41" t="s">
        <v>1256</v>
      </c>
      <c r="AC240" s="41" t="s">
        <v>1256</v>
      </c>
      <c r="AD240" s="41" t="s">
        <v>1256</v>
      </c>
      <c r="AE240" s="41" t="s">
        <v>1256</v>
      </c>
      <c r="AF240" s="41" t="s">
        <v>1304</v>
      </c>
      <c r="AG240" s="45" t="s">
        <v>1256</v>
      </c>
      <c r="AH240" s="45" t="s">
        <v>3989</v>
      </c>
      <c r="AI240" s="45" t="s">
        <v>3989</v>
      </c>
      <c r="AJ240" s="45" t="s">
        <v>4515</v>
      </c>
      <c r="AK240" s="45" t="s">
        <v>4516</v>
      </c>
    </row>
    <row r="241" spans="2:37" ht="61.5" thickTop="1" thickBot="1" x14ac:dyDescent="0.3">
      <c r="B241" s="41" t="s">
        <v>4518</v>
      </c>
      <c r="C241" s="41" t="s">
        <v>2386</v>
      </c>
      <c r="D241" s="42" t="s">
        <v>1304</v>
      </c>
      <c r="E241" s="41" t="s">
        <v>1257</v>
      </c>
      <c r="F241" s="41" t="s">
        <v>1306</v>
      </c>
      <c r="G241" s="43" t="s">
        <v>1473</v>
      </c>
      <c r="H241" s="41" t="s">
        <v>1488</v>
      </c>
      <c r="I241" s="41" t="s">
        <v>1270</v>
      </c>
      <c r="J241" s="41" t="s">
        <v>1271</v>
      </c>
      <c r="K241" s="41" t="s">
        <v>1272</v>
      </c>
      <c r="L241" s="44">
        <v>38338</v>
      </c>
      <c r="M241" s="44">
        <v>39743</v>
      </c>
      <c r="N241" s="41">
        <v>275038.9166</v>
      </c>
      <c r="O241" s="41" t="s">
        <v>1273</v>
      </c>
      <c r="P241" s="41" t="s">
        <v>1261</v>
      </c>
      <c r="Q241" s="43" t="s">
        <v>2387</v>
      </c>
      <c r="R241" s="43" t="s">
        <v>2388</v>
      </c>
      <c r="S241" s="41" t="s">
        <v>2389</v>
      </c>
      <c r="T241" s="43" t="s">
        <v>1476</v>
      </c>
      <c r="U241" s="41" t="s">
        <v>1256</v>
      </c>
      <c r="V241" s="41" t="s">
        <v>1256</v>
      </c>
      <c r="W241" s="41" t="s">
        <v>1256</v>
      </c>
      <c r="X241" s="41" t="s">
        <v>1279</v>
      </c>
      <c r="Y241" s="41" t="s">
        <v>1263</v>
      </c>
      <c r="Z241" s="41" t="s">
        <v>4081</v>
      </c>
      <c r="AA241" s="41" t="s">
        <v>1256</v>
      </c>
      <c r="AB241" s="41" t="s">
        <v>1256</v>
      </c>
      <c r="AC241" s="41" t="s">
        <v>1256</v>
      </c>
      <c r="AD241" s="41" t="s">
        <v>1256</v>
      </c>
      <c r="AE241" s="41" t="s">
        <v>1256</v>
      </c>
      <c r="AF241" s="41" t="s">
        <v>1304</v>
      </c>
      <c r="AG241" s="45" t="s">
        <v>1256</v>
      </c>
      <c r="AH241" s="45" t="s">
        <v>3989</v>
      </c>
      <c r="AI241" s="45" t="s">
        <v>3989</v>
      </c>
      <c r="AJ241" s="45" t="s">
        <v>4517</v>
      </c>
      <c r="AK241" s="45" t="s">
        <v>4518</v>
      </c>
    </row>
    <row r="242" spans="2:37" ht="31.5" thickTop="1" thickBot="1" x14ac:dyDescent="0.3">
      <c r="B242" s="41" t="s">
        <v>4520</v>
      </c>
      <c r="C242" s="41" t="s">
        <v>2390</v>
      </c>
      <c r="D242" s="42" t="s">
        <v>1255</v>
      </c>
      <c r="E242" s="41" t="s">
        <v>1256</v>
      </c>
      <c r="F242" s="41" t="s">
        <v>1257</v>
      </c>
      <c r="G242" s="43" t="s">
        <v>2391</v>
      </c>
      <c r="H242" s="41" t="s">
        <v>2350</v>
      </c>
      <c r="I242" s="41" t="s">
        <v>1260</v>
      </c>
      <c r="J242" s="41" t="s">
        <v>1256</v>
      </c>
      <c r="K242" s="41" t="s">
        <v>1256</v>
      </c>
      <c r="L242" s="41" t="s">
        <v>1256</v>
      </c>
      <c r="M242" s="41" t="s">
        <v>1256</v>
      </c>
      <c r="N242" s="41">
        <v>0</v>
      </c>
      <c r="O242" s="41" t="s">
        <v>1256</v>
      </c>
      <c r="P242" s="41" t="s">
        <v>1339</v>
      </c>
      <c r="Q242" s="43" t="s">
        <v>1256</v>
      </c>
      <c r="R242" s="43" t="s">
        <v>1256</v>
      </c>
      <c r="S242" s="41" t="s">
        <v>1256</v>
      </c>
      <c r="T242" s="43" t="s">
        <v>1256</v>
      </c>
      <c r="U242" s="41" t="s">
        <v>1256</v>
      </c>
      <c r="V242" s="41" t="s">
        <v>1256</v>
      </c>
      <c r="W242" s="41" t="s">
        <v>1256</v>
      </c>
      <c r="X242" s="41" t="s">
        <v>1256</v>
      </c>
      <c r="Y242" s="41" t="s">
        <v>1263</v>
      </c>
      <c r="Z242" s="41" t="s">
        <v>1256</v>
      </c>
      <c r="AA242" s="41" t="s">
        <v>1256</v>
      </c>
      <c r="AB242" s="41" t="s">
        <v>1256</v>
      </c>
      <c r="AC242" s="41" t="s">
        <v>1256</v>
      </c>
      <c r="AD242" s="41" t="s">
        <v>1256</v>
      </c>
      <c r="AE242" s="41" t="s">
        <v>1256</v>
      </c>
      <c r="AF242" s="41" t="s">
        <v>3988</v>
      </c>
      <c r="AG242" s="45" t="s">
        <v>1256</v>
      </c>
      <c r="AH242" s="45" t="s">
        <v>3989</v>
      </c>
      <c r="AI242" s="45" t="s">
        <v>3989</v>
      </c>
      <c r="AJ242" s="45" t="s">
        <v>4519</v>
      </c>
      <c r="AK242" s="45" t="s">
        <v>4520</v>
      </c>
    </row>
    <row r="243" spans="2:37" ht="106.5" thickTop="1" thickBot="1" x14ac:dyDescent="0.3">
      <c r="B243" s="41" t="s">
        <v>4522</v>
      </c>
      <c r="C243" s="41" t="s">
        <v>2392</v>
      </c>
      <c r="D243" s="42" t="s">
        <v>1265</v>
      </c>
      <c r="E243" s="41" t="s">
        <v>2393</v>
      </c>
      <c r="F243" s="41" t="s">
        <v>1284</v>
      </c>
      <c r="G243" s="43" t="s">
        <v>1258</v>
      </c>
      <c r="H243" s="41" t="s">
        <v>1488</v>
      </c>
      <c r="I243" s="41" t="s">
        <v>1260</v>
      </c>
      <c r="J243" s="41" t="s">
        <v>1317</v>
      </c>
      <c r="K243" s="41" t="s">
        <v>1388</v>
      </c>
      <c r="L243" s="44">
        <v>39182</v>
      </c>
      <c r="M243" s="41" t="s">
        <v>1256</v>
      </c>
      <c r="N243" s="41">
        <v>87465.14</v>
      </c>
      <c r="O243" s="41" t="s">
        <v>2394</v>
      </c>
      <c r="P243" s="41" t="s">
        <v>1261</v>
      </c>
      <c r="Q243" s="43" t="s">
        <v>2395</v>
      </c>
      <c r="R243" s="43" t="s">
        <v>2396</v>
      </c>
      <c r="S243" s="41" t="s">
        <v>2397</v>
      </c>
      <c r="T243" s="43" t="s">
        <v>1378</v>
      </c>
      <c r="U243" s="41" t="s">
        <v>1393</v>
      </c>
      <c r="V243" s="44">
        <v>41526</v>
      </c>
      <c r="W243" s="44">
        <v>44082</v>
      </c>
      <c r="X243" s="41" t="s">
        <v>1279</v>
      </c>
      <c r="Y243" s="41" t="s">
        <v>1263</v>
      </c>
      <c r="Z243" s="41" t="s">
        <v>4060</v>
      </c>
      <c r="AA243" s="41" t="s">
        <v>4106</v>
      </c>
      <c r="AB243" s="41" t="s">
        <v>4069</v>
      </c>
      <c r="AC243" s="41" t="s">
        <v>4069</v>
      </c>
      <c r="AD243" s="41" t="s">
        <v>4046</v>
      </c>
      <c r="AE243" s="41" t="s">
        <v>4047</v>
      </c>
      <c r="AF243" s="41" t="s">
        <v>1265</v>
      </c>
      <c r="AG243" s="45" t="s">
        <v>4070</v>
      </c>
      <c r="AH243" s="45" t="s">
        <v>3989</v>
      </c>
      <c r="AI243" s="45" t="s">
        <v>4039</v>
      </c>
      <c r="AJ243" s="45" t="s">
        <v>4521</v>
      </c>
      <c r="AK243" s="45" t="s">
        <v>4522</v>
      </c>
    </row>
    <row r="244" spans="2:37" ht="31.5" thickTop="1" thickBot="1" x14ac:dyDescent="0.3">
      <c r="B244" s="41" t="s">
        <v>4524</v>
      </c>
      <c r="C244" s="41" t="s">
        <v>2398</v>
      </c>
      <c r="D244" s="42" t="s">
        <v>1255</v>
      </c>
      <c r="E244" s="41" t="s">
        <v>1256</v>
      </c>
      <c r="F244" s="41" t="s">
        <v>1257</v>
      </c>
      <c r="G244" s="43" t="s">
        <v>1281</v>
      </c>
      <c r="H244" s="41" t="s">
        <v>1316</v>
      </c>
      <c r="I244" s="41" t="s">
        <v>1260</v>
      </c>
      <c r="J244" s="41" t="s">
        <v>1256</v>
      </c>
      <c r="K244" s="41" t="s">
        <v>1256</v>
      </c>
      <c r="L244" s="41" t="s">
        <v>1256</v>
      </c>
      <c r="M244" s="41" t="s">
        <v>1256</v>
      </c>
      <c r="N244" s="41">
        <v>0</v>
      </c>
      <c r="O244" s="41" t="s">
        <v>1256</v>
      </c>
      <c r="P244" s="41" t="s">
        <v>1339</v>
      </c>
      <c r="Q244" s="43" t="s">
        <v>1256</v>
      </c>
      <c r="R244" s="43" t="s">
        <v>1256</v>
      </c>
      <c r="S244" s="41" t="s">
        <v>1256</v>
      </c>
      <c r="T244" s="43" t="s">
        <v>1256</v>
      </c>
      <c r="U244" s="41" t="s">
        <v>1256</v>
      </c>
      <c r="V244" s="41" t="s">
        <v>1256</v>
      </c>
      <c r="W244" s="41" t="s">
        <v>1256</v>
      </c>
      <c r="X244" s="41" t="s">
        <v>1256</v>
      </c>
      <c r="Y244" s="41" t="s">
        <v>1263</v>
      </c>
      <c r="Z244" s="41" t="s">
        <v>1256</v>
      </c>
      <c r="AA244" s="41" t="s">
        <v>1256</v>
      </c>
      <c r="AB244" s="41" t="s">
        <v>1256</v>
      </c>
      <c r="AC244" s="41" t="s">
        <v>1256</v>
      </c>
      <c r="AD244" s="41" t="s">
        <v>1256</v>
      </c>
      <c r="AE244" s="41" t="s">
        <v>1256</v>
      </c>
      <c r="AF244" s="41" t="s">
        <v>3988</v>
      </c>
      <c r="AG244" s="45" t="s">
        <v>1256</v>
      </c>
      <c r="AH244" s="45" t="s">
        <v>3989</v>
      </c>
      <c r="AI244" s="45" t="s">
        <v>3989</v>
      </c>
      <c r="AJ244" s="45" t="s">
        <v>4523</v>
      </c>
      <c r="AK244" s="45" t="s">
        <v>4524</v>
      </c>
    </row>
    <row r="245" spans="2:37" ht="31.5" thickTop="1" thickBot="1" x14ac:dyDescent="0.3">
      <c r="B245" s="41" t="s">
        <v>4526</v>
      </c>
      <c r="C245" s="41" t="s">
        <v>2399</v>
      </c>
      <c r="D245" s="42" t="s">
        <v>1265</v>
      </c>
      <c r="E245" s="41" t="s">
        <v>2400</v>
      </c>
      <c r="F245" s="41" t="s">
        <v>1284</v>
      </c>
      <c r="G245" s="43" t="s">
        <v>1473</v>
      </c>
      <c r="H245" s="41" t="s">
        <v>1308</v>
      </c>
      <c r="I245" s="41" t="s">
        <v>1260</v>
      </c>
      <c r="J245" s="41" t="s">
        <v>1317</v>
      </c>
      <c r="K245" s="41" t="s">
        <v>1288</v>
      </c>
      <c r="L245" s="44">
        <v>38772</v>
      </c>
      <c r="M245" s="41" t="s">
        <v>1256</v>
      </c>
      <c r="N245" s="41">
        <v>294.5</v>
      </c>
      <c r="O245" s="41" t="s">
        <v>2401</v>
      </c>
      <c r="P245" s="41" t="s">
        <v>1261</v>
      </c>
      <c r="Q245" s="43" t="s">
        <v>1612</v>
      </c>
      <c r="R245" s="43" t="s">
        <v>1613</v>
      </c>
      <c r="S245" s="41" t="s">
        <v>1328</v>
      </c>
      <c r="T245" s="43" t="s">
        <v>1476</v>
      </c>
      <c r="U245" s="41" t="s">
        <v>1256</v>
      </c>
      <c r="V245" s="41" t="s">
        <v>1256</v>
      </c>
      <c r="W245" s="41" t="s">
        <v>1256</v>
      </c>
      <c r="X245" s="41" t="s">
        <v>1279</v>
      </c>
      <c r="Y245" s="41" t="s">
        <v>1263</v>
      </c>
      <c r="Z245" s="41" t="s">
        <v>4081</v>
      </c>
      <c r="AA245" s="41" t="s">
        <v>4216</v>
      </c>
      <c r="AB245" s="41" t="s">
        <v>4045</v>
      </c>
      <c r="AC245" s="41" t="s">
        <v>4045</v>
      </c>
      <c r="AD245" s="41" t="s">
        <v>4000</v>
      </c>
      <c r="AE245" s="41" t="s">
        <v>4001</v>
      </c>
      <c r="AF245" s="41" t="s">
        <v>1265</v>
      </c>
      <c r="AG245" s="45" t="s">
        <v>4048</v>
      </c>
      <c r="AH245" s="45" t="s">
        <v>3989</v>
      </c>
      <c r="AI245" s="45" t="s">
        <v>3989</v>
      </c>
      <c r="AJ245" s="45" t="s">
        <v>4525</v>
      </c>
      <c r="AK245" s="45" t="s">
        <v>4526</v>
      </c>
    </row>
    <row r="246" spans="2:37" ht="46.5" thickTop="1" thickBot="1" x14ac:dyDescent="0.3">
      <c r="B246" s="41" t="s">
        <v>4528</v>
      </c>
      <c r="C246" s="41" t="s">
        <v>2402</v>
      </c>
      <c r="D246" s="42" t="s">
        <v>1600</v>
      </c>
      <c r="E246" s="41" t="s">
        <v>1257</v>
      </c>
      <c r="F246" s="41" t="s">
        <v>1284</v>
      </c>
      <c r="G246" s="43" t="s">
        <v>2403</v>
      </c>
      <c r="H246" s="41" t="s">
        <v>1259</v>
      </c>
      <c r="I246" s="41" t="s">
        <v>1260</v>
      </c>
      <c r="J246" s="41" t="s">
        <v>1317</v>
      </c>
      <c r="K246" s="41" t="s">
        <v>1288</v>
      </c>
      <c r="L246" s="44">
        <v>38302</v>
      </c>
      <c r="M246" s="41" t="s">
        <v>1256</v>
      </c>
      <c r="N246" s="41">
        <v>10931.61</v>
      </c>
      <c r="O246" s="41" t="s">
        <v>2404</v>
      </c>
      <c r="P246" s="41" t="s">
        <v>1261</v>
      </c>
      <c r="Q246" s="43" t="s">
        <v>2405</v>
      </c>
      <c r="R246" s="43" t="s">
        <v>2406</v>
      </c>
      <c r="S246" s="41" t="s">
        <v>1434</v>
      </c>
      <c r="T246" s="43" t="s">
        <v>2407</v>
      </c>
      <c r="U246" s="41" t="s">
        <v>1256</v>
      </c>
      <c r="V246" s="41" t="s">
        <v>1256</v>
      </c>
      <c r="W246" s="41" t="s">
        <v>1256</v>
      </c>
      <c r="X246" s="41" t="s">
        <v>1279</v>
      </c>
      <c r="Y246" s="41" t="s">
        <v>1263</v>
      </c>
      <c r="Z246" s="41" t="s">
        <v>4044</v>
      </c>
      <c r="AA246" s="41" t="s">
        <v>4216</v>
      </c>
      <c r="AB246" s="41" t="s">
        <v>4069</v>
      </c>
      <c r="AC246" s="41" t="s">
        <v>4069</v>
      </c>
      <c r="AD246" s="41" t="s">
        <v>4046</v>
      </c>
      <c r="AE246" s="41" t="s">
        <v>4054</v>
      </c>
      <c r="AF246" s="41" t="s">
        <v>1600</v>
      </c>
      <c r="AG246" s="45" t="s">
        <v>4070</v>
      </c>
      <c r="AH246" s="45" t="s">
        <v>3989</v>
      </c>
      <c r="AI246" s="45" t="s">
        <v>3989</v>
      </c>
      <c r="AJ246" s="45" t="s">
        <v>4527</v>
      </c>
      <c r="AK246" s="45" t="s">
        <v>4528</v>
      </c>
    </row>
    <row r="247" spans="2:37" ht="106.5" thickTop="1" thickBot="1" x14ac:dyDescent="0.3">
      <c r="B247" s="41" t="s">
        <v>4530</v>
      </c>
      <c r="C247" s="41" t="s">
        <v>2408</v>
      </c>
      <c r="D247" s="42" t="s">
        <v>1265</v>
      </c>
      <c r="E247" s="41" t="s">
        <v>2409</v>
      </c>
      <c r="F247" s="41" t="s">
        <v>1284</v>
      </c>
      <c r="G247" s="43" t="s">
        <v>1258</v>
      </c>
      <c r="H247" s="41" t="s">
        <v>1308</v>
      </c>
      <c r="I247" s="41" t="s">
        <v>1260</v>
      </c>
      <c r="J247" s="41" t="s">
        <v>1317</v>
      </c>
      <c r="K247" s="41" t="s">
        <v>1388</v>
      </c>
      <c r="L247" s="44">
        <v>39322</v>
      </c>
      <c r="M247" s="41" t="s">
        <v>1256</v>
      </c>
      <c r="N247" s="41">
        <v>10663.025600000001</v>
      </c>
      <c r="O247" s="41" t="s">
        <v>2410</v>
      </c>
      <c r="P247" s="41" t="s">
        <v>1261</v>
      </c>
      <c r="Q247" s="43" t="s">
        <v>2411</v>
      </c>
      <c r="R247" s="43" t="s">
        <v>2412</v>
      </c>
      <c r="S247" s="41" t="s">
        <v>1328</v>
      </c>
      <c r="T247" s="43" t="s">
        <v>1378</v>
      </c>
      <c r="U247" s="41" t="s">
        <v>1256</v>
      </c>
      <c r="V247" s="41" t="s">
        <v>1256</v>
      </c>
      <c r="W247" s="41" t="s">
        <v>1256</v>
      </c>
      <c r="X247" s="41" t="s">
        <v>1279</v>
      </c>
      <c r="Y247" s="41" t="s">
        <v>1263</v>
      </c>
      <c r="Z247" s="41" t="s">
        <v>4060</v>
      </c>
      <c r="AA247" s="41" t="s">
        <v>4106</v>
      </c>
      <c r="AB247" s="41" t="s">
        <v>4045</v>
      </c>
      <c r="AC247" s="41" t="s">
        <v>4045</v>
      </c>
      <c r="AD247" s="41" t="s">
        <v>4046</v>
      </c>
      <c r="AE247" s="41" t="s">
        <v>4047</v>
      </c>
      <c r="AF247" s="41" t="s">
        <v>1265</v>
      </c>
      <c r="AG247" s="45" t="s">
        <v>4048</v>
      </c>
      <c r="AH247" s="45" t="s">
        <v>3989</v>
      </c>
      <c r="AI247" s="45" t="s">
        <v>3989</v>
      </c>
      <c r="AJ247" s="45" t="s">
        <v>4529</v>
      </c>
      <c r="AK247" s="45" t="s">
        <v>4530</v>
      </c>
    </row>
    <row r="248" spans="2:37" ht="49.5" thickTop="1" thickBot="1" x14ac:dyDescent="0.3">
      <c r="B248" s="41" t="s">
        <v>4532</v>
      </c>
      <c r="C248" s="41" t="s">
        <v>2408</v>
      </c>
      <c r="D248" s="42" t="s">
        <v>1304</v>
      </c>
      <c r="E248" s="41" t="s">
        <v>2413</v>
      </c>
      <c r="F248" s="41" t="s">
        <v>1306</v>
      </c>
      <c r="G248" s="43" t="s">
        <v>1400</v>
      </c>
      <c r="H248" s="41" t="s">
        <v>1308</v>
      </c>
      <c r="I248" s="41" t="s">
        <v>1270</v>
      </c>
      <c r="J248" s="41" t="s">
        <v>1271</v>
      </c>
      <c r="K248" s="41" t="s">
        <v>1272</v>
      </c>
      <c r="L248" s="44">
        <v>38799</v>
      </c>
      <c r="M248" s="44">
        <v>39741</v>
      </c>
      <c r="N248" s="41">
        <v>158473.61960000001</v>
      </c>
      <c r="O248" s="41" t="s">
        <v>1273</v>
      </c>
      <c r="P248" s="41" t="s">
        <v>1261</v>
      </c>
      <c r="Q248" s="43" t="s">
        <v>2414</v>
      </c>
      <c r="R248" s="43" t="s">
        <v>2415</v>
      </c>
      <c r="S248" s="41" t="s">
        <v>2416</v>
      </c>
      <c r="T248" s="43" t="s">
        <v>1404</v>
      </c>
      <c r="U248" s="41" t="s">
        <v>1256</v>
      </c>
      <c r="V248" s="41" t="s">
        <v>1256</v>
      </c>
      <c r="W248" s="41" t="s">
        <v>1256</v>
      </c>
      <c r="X248" s="41" t="s">
        <v>1279</v>
      </c>
      <c r="Y248" s="41" t="s">
        <v>1263</v>
      </c>
      <c r="Z248" s="41" t="s">
        <v>4060</v>
      </c>
      <c r="AA248" s="41" t="s">
        <v>1256</v>
      </c>
      <c r="AB248" s="41" t="s">
        <v>1256</v>
      </c>
      <c r="AC248" s="41" t="s">
        <v>1256</v>
      </c>
      <c r="AD248" s="41" t="s">
        <v>1256</v>
      </c>
      <c r="AE248" s="41" t="s">
        <v>1256</v>
      </c>
      <c r="AF248" s="41" t="s">
        <v>1304</v>
      </c>
      <c r="AG248" s="45" t="s">
        <v>1256</v>
      </c>
      <c r="AH248" s="45" t="s">
        <v>3989</v>
      </c>
      <c r="AI248" s="45" t="s">
        <v>3989</v>
      </c>
      <c r="AJ248" s="45" t="s">
        <v>4531</v>
      </c>
      <c r="AK248" s="45" t="s">
        <v>4532</v>
      </c>
    </row>
    <row r="249" spans="2:37" ht="31.5" thickTop="1" thickBot="1" x14ac:dyDescent="0.3">
      <c r="B249" s="41" t="s">
        <v>4534</v>
      </c>
      <c r="C249" s="41" t="s">
        <v>2417</v>
      </c>
      <c r="D249" s="42" t="s">
        <v>1255</v>
      </c>
      <c r="E249" s="41" t="s">
        <v>1257</v>
      </c>
      <c r="F249" s="41" t="s">
        <v>1257</v>
      </c>
      <c r="G249" s="43" t="s">
        <v>1495</v>
      </c>
      <c r="H249" s="41" t="s">
        <v>1269</v>
      </c>
      <c r="I249" s="41" t="s">
        <v>1260</v>
      </c>
      <c r="J249" s="41" t="s">
        <v>1256</v>
      </c>
      <c r="K249" s="41" t="s">
        <v>1256</v>
      </c>
      <c r="L249" s="44">
        <v>37529</v>
      </c>
      <c r="M249" s="44">
        <v>47573</v>
      </c>
      <c r="N249" s="41">
        <v>21191</v>
      </c>
      <c r="O249" s="41" t="s">
        <v>1256</v>
      </c>
      <c r="P249" s="41" t="s">
        <v>1261</v>
      </c>
      <c r="Q249" s="43" t="s">
        <v>2418</v>
      </c>
      <c r="R249" s="43" t="s">
        <v>2419</v>
      </c>
      <c r="S249" s="41" t="s">
        <v>1498</v>
      </c>
      <c r="T249" s="43" t="s">
        <v>2420</v>
      </c>
      <c r="U249" s="41" t="s">
        <v>1256</v>
      </c>
      <c r="V249" s="41" t="s">
        <v>1256</v>
      </c>
      <c r="W249" s="41" t="s">
        <v>1256</v>
      </c>
      <c r="X249" s="41" t="s">
        <v>1256</v>
      </c>
      <c r="Y249" s="41" t="s">
        <v>1263</v>
      </c>
      <c r="Z249" s="41" t="s">
        <v>1256</v>
      </c>
      <c r="AA249" s="41" t="s">
        <v>1256</v>
      </c>
      <c r="AB249" s="41" t="s">
        <v>1256</v>
      </c>
      <c r="AC249" s="41" t="s">
        <v>1256</v>
      </c>
      <c r="AD249" s="41" t="s">
        <v>1256</v>
      </c>
      <c r="AE249" s="41" t="s">
        <v>1256</v>
      </c>
      <c r="AF249" s="41" t="s">
        <v>3988</v>
      </c>
      <c r="AG249" s="45" t="s">
        <v>1256</v>
      </c>
      <c r="AH249" s="45" t="s">
        <v>3989</v>
      </c>
      <c r="AI249" s="45" t="s">
        <v>3989</v>
      </c>
      <c r="AJ249" s="45" t="s">
        <v>4533</v>
      </c>
      <c r="AK249" s="45" t="s">
        <v>4534</v>
      </c>
    </row>
    <row r="250" spans="2:37" ht="49.5" thickTop="1" thickBot="1" x14ac:dyDescent="0.3">
      <c r="B250" s="41" t="s">
        <v>4536</v>
      </c>
      <c r="C250" s="41" t="s">
        <v>2421</v>
      </c>
      <c r="D250" s="42" t="s">
        <v>1304</v>
      </c>
      <c r="E250" s="41" t="s">
        <v>1257</v>
      </c>
      <c r="F250" s="41" t="s">
        <v>1306</v>
      </c>
      <c r="G250" s="43" t="s">
        <v>1473</v>
      </c>
      <c r="H250" s="41" t="s">
        <v>1308</v>
      </c>
      <c r="I250" s="41" t="s">
        <v>1270</v>
      </c>
      <c r="J250" s="41" t="s">
        <v>1271</v>
      </c>
      <c r="K250" s="41" t="s">
        <v>1272</v>
      </c>
      <c r="L250" s="44">
        <v>38540</v>
      </c>
      <c r="M250" s="44">
        <v>40162</v>
      </c>
      <c r="N250" s="41">
        <v>957552.48329999996</v>
      </c>
      <c r="O250" s="41" t="s">
        <v>1273</v>
      </c>
      <c r="P250" s="41" t="s">
        <v>1261</v>
      </c>
      <c r="Q250" s="43" t="s">
        <v>2422</v>
      </c>
      <c r="R250" s="43" t="s">
        <v>2423</v>
      </c>
      <c r="S250" s="41" t="s">
        <v>2424</v>
      </c>
      <c r="T250" s="43" t="s">
        <v>1476</v>
      </c>
      <c r="U250" s="41" t="s">
        <v>1256</v>
      </c>
      <c r="V250" s="41" t="s">
        <v>1256</v>
      </c>
      <c r="W250" s="41" t="s">
        <v>1256</v>
      </c>
      <c r="X250" s="41" t="s">
        <v>1279</v>
      </c>
      <c r="Y250" s="41" t="s">
        <v>1263</v>
      </c>
      <c r="Z250" s="41" t="s">
        <v>4081</v>
      </c>
      <c r="AA250" s="41" t="s">
        <v>1256</v>
      </c>
      <c r="AB250" s="41" t="s">
        <v>1256</v>
      </c>
      <c r="AC250" s="41" t="s">
        <v>1256</v>
      </c>
      <c r="AD250" s="41" t="s">
        <v>1256</v>
      </c>
      <c r="AE250" s="41" t="s">
        <v>1256</v>
      </c>
      <c r="AF250" s="41" t="s">
        <v>1304</v>
      </c>
      <c r="AG250" s="45" t="s">
        <v>1256</v>
      </c>
      <c r="AH250" s="45" t="s">
        <v>3989</v>
      </c>
      <c r="AI250" s="45" t="s">
        <v>3989</v>
      </c>
      <c r="AJ250" s="45" t="s">
        <v>4535</v>
      </c>
      <c r="AK250" s="45" t="s">
        <v>4536</v>
      </c>
    </row>
    <row r="251" spans="2:37" ht="31.5" thickTop="1" thickBot="1" x14ac:dyDescent="0.3">
      <c r="B251" s="41" t="s">
        <v>4538</v>
      </c>
      <c r="C251" s="41" t="s">
        <v>2425</v>
      </c>
      <c r="D251" s="42" t="s">
        <v>1314</v>
      </c>
      <c r="E251" s="41" t="s">
        <v>1257</v>
      </c>
      <c r="F251" s="41" t="s">
        <v>1284</v>
      </c>
      <c r="G251" s="43" t="s">
        <v>1281</v>
      </c>
      <c r="H251" s="41" t="s">
        <v>1259</v>
      </c>
      <c r="I251" s="41" t="s">
        <v>1260</v>
      </c>
      <c r="J251" s="41" t="s">
        <v>1317</v>
      </c>
      <c r="K251" s="41" t="s">
        <v>1288</v>
      </c>
      <c r="L251" s="44">
        <v>38898</v>
      </c>
      <c r="M251" s="41" t="s">
        <v>1256</v>
      </c>
      <c r="N251" s="41">
        <v>524.97</v>
      </c>
      <c r="O251" s="41" t="s">
        <v>1273</v>
      </c>
      <c r="P251" s="41" t="s">
        <v>1261</v>
      </c>
      <c r="Q251" s="43" t="s">
        <v>2426</v>
      </c>
      <c r="R251" s="43" t="s">
        <v>2427</v>
      </c>
      <c r="S251" s="41" t="s">
        <v>1443</v>
      </c>
      <c r="T251" s="43" t="s">
        <v>1329</v>
      </c>
      <c r="U251" s="41" t="s">
        <v>1256</v>
      </c>
      <c r="V251" s="41" t="s">
        <v>1256</v>
      </c>
      <c r="W251" s="41" t="s">
        <v>1256</v>
      </c>
      <c r="X251" s="41" t="s">
        <v>1279</v>
      </c>
      <c r="Y251" s="41" t="s">
        <v>1263</v>
      </c>
      <c r="Z251" s="41" t="s">
        <v>1256</v>
      </c>
      <c r="AA251" s="41" t="s">
        <v>4097</v>
      </c>
      <c r="AB251" s="41" t="s">
        <v>4069</v>
      </c>
      <c r="AC251" s="41" t="s">
        <v>4069</v>
      </c>
      <c r="AD251" s="41" t="s">
        <v>4038</v>
      </c>
      <c r="AE251" s="41" t="s">
        <v>4023</v>
      </c>
      <c r="AF251" s="41" t="s">
        <v>4013</v>
      </c>
      <c r="AG251" s="45" t="s">
        <v>4070</v>
      </c>
      <c r="AH251" s="45" t="s">
        <v>3989</v>
      </c>
      <c r="AI251" s="45" t="s">
        <v>3989</v>
      </c>
      <c r="AJ251" s="45" t="s">
        <v>4537</v>
      </c>
      <c r="AK251" s="45" t="s">
        <v>4538</v>
      </c>
    </row>
    <row r="252" spans="2:37" ht="31.5" thickTop="1" thickBot="1" x14ac:dyDescent="0.3">
      <c r="B252" s="41" t="s">
        <v>4540</v>
      </c>
      <c r="C252" s="41" t="s">
        <v>2428</v>
      </c>
      <c r="D252" s="42" t="s">
        <v>1265</v>
      </c>
      <c r="E252" s="41" t="s">
        <v>2429</v>
      </c>
      <c r="F252" s="41" t="s">
        <v>1284</v>
      </c>
      <c r="G252" s="43" t="s">
        <v>1298</v>
      </c>
      <c r="H252" s="41" t="s">
        <v>1269</v>
      </c>
      <c r="I252" s="41" t="s">
        <v>1270</v>
      </c>
      <c r="J252" s="41" t="s">
        <v>1271</v>
      </c>
      <c r="K252" s="41" t="s">
        <v>1272</v>
      </c>
      <c r="L252" s="44">
        <v>39077</v>
      </c>
      <c r="M252" s="44">
        <v>40567</v>
      </c>
      <c r="N252" s="41">
        <v>21256.25</v>
      </c>
      <c r="O252" s="41" t="s">
        <v>1273</v>
      </c>
      <c r="P252" s="41" t="s">
        <v>1261</v>
      </c>
      <c r="Q252" s="43" t="s">
        <v>2430</v>
      </c>
      <c r="R252" s="43" t="s">
        <v>2431</v>
      </c>
      <c r="S252" s="41" t="s">
        <v>1301</v>
      </c>
      <c r="T252" s="43" t="s">
        <v>1302</v>
      </c>
      <c r="U252" s="41" t="s">
        <v>1256</v>
      </c>
      <c r="V252" s="41" t="s">
        <v>1256</v>
      </c>
      <c r="W252" s="41" t="s">
        <v>1256</v>
      </c>
      <c r="X252" s="41" t="s">
        <v>1279</v>
      </c>
      <c r="Y252" s="41" t="s">
        <v>1263</v>
      </c>
      <c r="Z252" s="41" t="s">
        <v>4005</v>
      </c>
      <c r="AA252" s="41" t="s">
        <v>1256</v>
      </c>
      <c r="AB252" s="41" t="s">
        <v>1256</v>
      </c>
      <c r="AC252" s="41" t="s">
        <v>1256</v>
      </c>
      <c r="AD252" s="41" t="s">
        <v>1256</v>
      </c>
      <c r="AE252" s="41" t="s">
        <v>1256</v>
      </c>
      <c r="AF252" s="41" t="s">
        <v>1265</v>
      </c>
      <c r="AG252" s="45" t="s">
        <v>1256</v>
      </c>
      <c r="AH252" s="45" t="s">
        <v>3989</v>
      </c>
      <c r="AI252" s="45" t="s">
        <v>3989</v>
      </c>
      <c r="AJ252" s="45" t="s">
        <v>4539</v>
      </c>
      <c r="AK252" s="45" t="s">
        <v>4540</v>
      </c>
    </row>
    <row r="253" spans="2:37" ht="31.5" thickTop="1" thickBot="1" x14ac:dyDescent="0.3">
      <c r="B253" s="41" t="s">
        <v>4542</v>
      </c>
      <c r="C253" s="41" t="s">
        <v>2432</v>
      </c>
      <c r="D253" s="42" t="s">
        <v>1314</v>
      </c>
      <c r="E253" s="41" t="s">
        <v>1256</v>
      </c>
      <c r="F253" s="41" t="s">
        <v>1284</v>
      </c>
      <c r="G253" s="43" t="s">
        <v>1281</v>
      </c>
      <c r="H253" s="41" t="s">
        <v>1259</v>
      </c>
      <c r="I253" s="41" t="s">
        <v>1260</v>
      </c>
      <c r="J253" s="41" t="s">
        <v>1317</v>
      </c>
      <c r="K253" s="41" t="s">
        <v>1288</v>
      </c>
      <c r="L253" s="44">
        <v>42195</v>
      </c>
      <c r="M253" s="41" t="s">
        <v>1256</v>
      </c>
      <c r="N253" s="41">
        <v>7784.2458999999999</v>
      </c>
      <c r="O253" s="41" t="s">
        <v>1256</v>
      </c>
      <c r="P253" s="41" t="s">
        <v>1261</v>
      </c>
      <c r="Q253" s="43" t="s">
        <v>2433</v>
      </c>
      <c r="R253" s="43" t="s">
        <v>2434</v>
      </c>
      <c r="S253" s="41" t="s">
        <v>1443</v>
      </c>
      <c r="T253" s="43" t="s">
        <v>1329</v>
      </c>
      <c r="U253" s="41" t="s">
        <v>1256</v>
      </c>
      <c r="V253" s="41" t="s">
        <v>1256</v>
      </c>
      <c r="W253" s="41" t="s">
        <v>1256</v>
      </c>
      <c r="X253" s="41" t="s">
        <v>1279</v>
      </c>
      <c r="Y253" s="41" t="s">
        <v>1263</v>
      </c>
      <c r="Z253" s="41" t="s">
        <v>1256</v>
      </c>
      <c r="AA253" s="41" t="s">
        <v>4097</v>
      </c>
      <c r="AB253" s="41" t="s">
        <v>4069</v>
      </c>
      <c r="AC253" s="41" t="s">
        <v>4069</v>
      </c>
      <c r="AD253" s="41" t="s">
        <v>4038</v>
      </c>
      <c r="AE253" s="41" t="s">
        <v>4001</v>
      </c>
      <c r="AF253" s="41" t="s">
        <v>4013</v>
      </c>
      <c r="AG253" s="45" t="s">
        <v>4070</v>
      </c>
      <c r="AH253" s="45" t="s">
        <v>3989</v>
      </c>
      <c r="AI253" s="45" t="s">
        <v>3989</v>
      </c>
      <c r="AJ253" s="45" t="s">
        <v>4541</v>
      </c>
      <c r="AK253" s="45" t="s">
        <v>4542</v>
      </c>
    </row>
    <row r="254" spans="2:37" ht="31.5" thickTop="1" thickBot="1" x14ac:dyDescent="0.3">
      <c r="B254" s="41" t="s">
        <v>4544</v>
      </c>
      <c r="C254" s="41" t="s">
        <v>1443</v>
      </c>
      <c r="D254" s="42" t="s">
        <v>1314</v>
      </c>
      <c r="E254" s="41" t="s">
        <v>1257</v>
      </c>
      <c r="F254" s="41" t="s">
        <v>1284</v>
      </c>
      <c r="G254" s="43" t="s">
        <v>1281</v>
      </c>
      <c r="H254" s="41" t="s">
        <v>1259</v>
      </c>
      <c r="I254" s="41" t="s">
        <v>1260</v>
      </c>
      <c r="J254" s="41" t="s">
        <v>1317</v>
      </c>
      <c r="K254" s="41" t="s">
        <v>1288</v>
      </c>
      <c r="L254" s="44">
        <v>40044</v>
      </c>
      <c r="M254" s="41" t="s">
        <v>1256</v>
      </c>
      <c r="N254" s="41">
        <v>8120.1845999999996</v>
      </c>
      <c r="O254" s="41" t="s">
        <v>2435</v>
      </c>
      <c r="P254" s="41" t="s">
        <v>1261</v>
      </c>
      <c r="Q254" s="43" t="s">
        <v>1441</v>
      </c>
      <c r="R254" s="43" t="s">
        <v>1442</v>
      </c>
      <c r="S254" s="41" t="s">
        <v>1443</v>
      </c>
      <c r="T254" s="43" t="s">
        <v>1329</v>
      </c>
      <c r="U254" s="41" t="s">
        <v>1256</v>
      </c>
      <c r="V254" s="41" t="s">
        <v>1256</v>
      </c>
      <c r="W254" s="41" t="s">
        <v>1256</v>
      </c>
      <c r="X254" s="41" t="s">
        <v>1279</v>
      </c>
      <c r="Y254" s="41" t="s">
        <v>1263</v>
      </c>
      <c r="Z254" s="41" t="s">
        <v>1256</v>
      </c>
      <c r="AA254" s="41" t="s">
        <v>4097</v>
      </c>
      <c r="AB254" s="41" t="s">
        <v>4069</v>
      </c>
      <c r="AC254" s="41" t="s">
        <v>4069</v>
      </c>
      <c r="AD254" s="41" t="s">
        <v>4038</v>
      </c>
      <c r="AE254" s="41" t="s">
        <v>4023</v>
      </c>
      <c r="AF254" s="41" t="s">
        <v>4013</v>
      </c>
      <c r="AG254" s="45" t="s">
        <v>4070</v>
      </c>
      <c r="AH254" s="45" t="s">
        <v>3989</v>
      </c>
      <c r="AI254" s="45" t="s">
        <v>3989</v>
      </c>
      <c r="AJ254" s="45" t="s">
        <v>4543</v>
      </c>
      <c r="AK254" s="45" t="s">
        <v>4544</v>
      </c>
    </row>
    <row r="255" spans="2:37" ht="73.5" thickTop="1" thickBot="1" x14ac:dyDescent="0.3">
      <c r="B255" s="41" t="s">
        <v>4546</v>
      </c>
      <c r="C255" s="41" t="s">
        <v>2436</v>
      </c>
      <c r="D255" s="42" t="s">
        <v>1304</v>
      </c>
      <c r="E255" s="41" t="s">
        <v>1257</v>
      </c>
      <c r="F255" s="41" t="s">
        <v>1306</v>
      </c>
      <c r="G255" s="43" t="s">
        <v>1473</v>
      </c>
      <c r="H255" s="41" t="s">
        <v>1308</v>
      </c>
      <c r="I255" s="41" t="s">
        <v>1270</v>
      </c>
      <c r="J255" s="41" t="s">
        <v>1271</v>
      </c>
      <c r="K255" s="41" t="s">
        <v>1272</v>
      </c>
      <c r="L255" s="44">
        <v>38706</v>
      </c>
      <c r="M255" s="44">
        <v>40142</v>
      </c>
      <c r="N255" s="41">
        <v>214659.68160000001</v>
      </c>
      <c r="O255" s="41" t="s">
        <v>1273</v>
      </c>
      <c r="P255" s="41" t="s">
        <v>1261</v>
      </c>
      <c r="Q255" s="43" t="s">
        <v>2437</v>
      </c>
      <c r="R255" s="43" t="s">
        <v>2438</v>
      </c>
      <c r="S255" s="41" t="s">
        <v>1382</v>
      </c>
      <c r="T255" s="43" t="s">
        <v>2439</v>
      </c>
      <c r="U255" s="41" t="s">
        <v>1256</v>
      </c>
      <c r="V255" s="41" t="s">
        <v>1256</v>
      </c>
      <c r="W255" s="41" t="s">
        <v>1256</v>
      </c>
      <c r="X255" s="41" t="s">
        <v>1279</v>
      </c>
      <c r="Y255" s="41" t="s">
        <v>1263</v>
      </c>
      <c r="Z255" s="41" t="s">
        <v>4081</v>
      </c>
      <c r="AA255" s="41" t="s">
        <v>1256</v>
      </c>
      <c r="AB255" s="41" t="s">
        <v>1256</v>
      </c>
      <c r="AC255" s="41" t="s">
        <v>1256</v>
      </c>
      <c r="AD255" s="41" t="s">
        <v>1256</v>
      </c>
      <c r="AE255" s="41" t="s">
        <v>1256</v>
      </c>
      <c r="AF255" s="41" t="s">
        <v>1304</v>
      </c>
      <c r="AG255" s="45" t="s">
        <v>1256</v>
      </c>
      <c r="AH255" s="45" t="s">
        <v>3989</v>
      </c>
      <c r="AI255" s="45" t="s">
        <v>3989</v>
      </c>
      <c r="AJ255" s="45" t="s">
        <v>4545</v>
      </c>
      <c r="AK255" s="45" t="s">
        <v>4546</v>
      </c>
    </row>
    <row r="256" spans="2:37" ht="46.5" thickTop="1" thickBot="1" x14ac:dyDescent="0.3">
      <c r="B256" s="41" t="s">
        <v>4548</v>
      </c>
      <c r="C256" s="41" t="s">
        <v>2440</v>
      </c>
      <c r="D256" s="42" t="s">
        <v>1265</v>
      </c>
      <c r="E256" s="41" t="s">
        <v>2441</v>
      </c>
      <c r="F256" s="41" t="s">
        <v>1284</v>
      </c>
      <c r="G256" s="43" t="s">
        <v>1400</v>
      </c>
      <c r="H256" s="41" t="s">
        <v>1308</v>
      </c>
      <c r="I256" s="41" t="s">
        <v>1270</v>
      </c>
      <c r="J256" s="41" t="s">
        <v>1271</v>
      </c>
      <c r="K256" s="41" t="s">
        <v>1272</v>
      </c>
      <c r="L256" s="44">
        <v>39322</v>
      </c>
      <c r="M256" s="44">
        <v>41271</v>
      </c>
      <c r="N256" s="41">
        <v>2182.6374000000001</v>
      </c>
      <c r="O256" s="41" t="s">
        <v>1273</v>
      </c>
      <c r="P256" s="41" t="s">
        <v>1261</v>
      </c>
      <c r="Q256" s="43" t="s">
        <v>2442</v>
      </c>
      <c r="R256" s="43" t="s">
        <v>2443</v>
      </c>
      <c r="S256" s="41" t="s">
        <v>1311</v>
      </c>
      <c r="T256" s="43" t="s">
        <v>1404</v>
      </c>
      <c r="U256" s="41" t="s">
        <v>1256</v>
      </c>
      <c r="V256" s="41" t="s">
        <v>1256</v>
      </c>
      <c r="W256" s="41" t="s">
        <v>1256</v>
      </c>
      <c r="X256" s="41" t="s">
        <v>1279</v>
      </c>
      <c r="Y256" s="41" t="s">
        <v>1263</v>
      </c>
      <c r="Z256" s="41" t="s">
        <v>4060</v>
      </c>
      <c r="AA256" s="41" t="s">
        <v>1256</v>
      </c>
      <c r="AB256" s="41" t="s">
        <v>1256</v>
      </c>
      <c r="AC256" s="41" t="s">
        <v>1256</v>
      </c>
      <c r="AD256" s="41" t="s">
        <v>1256</v>
      </c>
      <c r="AE256" s="41" t="s">
        <v>1256</v>
      </c>
      <c r="AF256" s="41" t="s">
        <v>1265</v>
      </c>
      <c r="AG256" s="45" t="s">
        <v>1256</v>
      </c>
      <c r="AH256" s="45" t="s">
        <v>3989</v>
      </c>
      <c r="AI256" s="45" t="s">
        <v>3989</v>
      </c>
      <c r="AJ256" s="45" t="s">
        <v>4547</v>
      </c>
      <c r="AK256" s="45" t="s">
        <v>4548</v>
      </c>
    </row>
    <row r="257" spans="2:37" ht="31.5" thickTop="1" thickBot="1" x14ac:dyDescent="0.3">
      <c r="B257" s="41" t="s">
        <v>4550</v>
      </c>
      <c r="C257" s="41" t="s">
        <v>2444</v>
      </c>
      <c r="D257" s="42" t="s">
        <v>1265</v>
      </c>
      <c r="E257" s="41" t="s">
        <v>2445</v>
      </c>
      <c r="F257" s="41" t="s">
        <v>1284</v>
      </c>
      <c r="G257" s="43" t="s">
        <v>1298</v>
      </c>
      <c r="H257" s="41" t="s">
        <v>1308</v>
      </c>
      <c r="I257" s="41" t="s">
        <v>1260</v>
      </c>
      <c r="J257" s="41" t="s">
        <v>1324</v>
      </c>
      <c r="K257" s="41" t="s">
        <v>1325</v>
      </c>
      <c r="L257" s="44">
        <v>39153</v>
      </c>
      <c r="M257" s="41" t="s">
        <v>1256</v>
      </c>
      <c r="N257" s="41">
        <v>23462.28</v>
      </c>
      <c r="O257" s="41" t="s">
        <v>1273</v>
      </c>
      <c r="P257" s="41" t="s">
        <v>1261</v>
      </c>
      <c r="Q257" s="43" t="s">
        <v>2446</v>
      </c>
      <c r="R257" s="43" t="s">
        <v>2447</v>
      </c>
      <c r="S257" s="41" t="s">
        <v>1328</v>
      </c>
      <c r="T257" s="43" t="s">
        <v>1302</v>
      </c>
      <c r="U257" s="41" t="s">
        <v>1778</v>
      </c>
      <c r="V257" s="44">
        <v>39884</v>
      </c>
      <c r="W257" s="44">
        <v>40248</v>
      </c>
      <c r="X257" s="41" t="s">
        <v>1279</v>
      </c>
      <c r="Y257" s="41" t="s">
        <v>1263</v>
      </c>
      <c r="Z257" s="41" t="s">
        <v>4030</v>
      </c>
      <c r="AA257" s="41" t="s">
        <v>1256</v>
      </c>
      <c r="AB257" s="41" t="s">
        <v>4082</v>
      </c>
      <c r="AC257" s="41" t="s">
        <v>4082</v>
      </c>
      <c r="AD257" s="41" t="s">
        <v>4077</v>
      </c>
      <c r="AE257" s="41" t="s">
        <v>4023</v>
      </c>
      <c r="AF257" s="41" t="s">
        <v>1265</v>
      </c>
      <c r="AG257" s="45" t="s">
        <v>4083</v>
      </c>
      <c r="AH257" s="45" t="s">
        <v>3989</v>
      </c>
      <c r="AI257" s="45" t="s">
        <v>3989</v>
      </c>
      <c r="AJ257" s="45" t="s">
        <v>4549</v>
      </c>
      <c r="AK257" s="45" t="s">
        <v>4550</v>
      </c>
    </row>
    <row r="258" spans="2:37" ht="106.5" thickTop="1" thickBot="1" x14ac:dyDescent="0.3">
      <c r="B258" s="41" t="s">
        <v>4552</v>
      </c>
      <c r="C258" s="41" t="s">
        <v>2448</v>
      </c>
      <c r="D258" s="42" t="s">
        <v>1265</v>
      </c>
      <c r="E258" s="41" t="s">
        <v>2449</v>
      </c>
      <c r="F258" s="41" t="s">
        <v>1284</v>
      </c>
      <c r="G258" s="43" t="s">
        <v>1258</v>
      </c>
      <c r="H258" s="41" t="s">
        <v>1308</v>
      </c>
      <c r="I258" s="41" t="s">
        <v>1260</v>
      </c>
      <c r="J258" s="41" t="s">
        <v>1324</v>
      </c>
      <c r="K258" s="41" t="s">
        <v>1325</v>
      </c>
      <c r="L258" s="44">
        <v>39322</v>
      </c>
      <c r="M258" s="41" t="s">
        <v>1256</v>
      </c>
      <c r="N258" s="41">
        <v>26292.080000000002</v>
      </c>
      <c r="O258" s="41" t="s">
        <v>1273</v>
      </c>
      <c r="P258" s="41" t="s">
        <v>1261</v>
      </c>
      <c r="Q258" s="43" t="s">
        <v>2450</v>
      </c>
      <c r="R258" s="43" t="s">
        <v>2451</v>
      </c>
      <c r="S258" s="41" t="s">
        <v>1397</v>
      </c>
      <c r="T258" s="43" t="s">
        <v>1378</v>
      </c>
      <c r="U258" s="41" t="s">
        <v>1384</v>
      </c>
      <c r="V258" s="44">
        <v>40925</v>
      </c>
      <c r="W258" s="44">
        <v>41290</v>
      </c>
      <c r="X258" s="41" t="s">
        <v>1279</v>
      </c>
      <c r="Y258" s="41" t="s">
        <v>1263</v>
      </c>
      <c r="Z258" s="41" t="s">
        <v>4044</v>
      </c>
      <c r="AA258" s="41" t="s">
        <v>1256</v>
      </c>
      <c r="AB258" s="41" t="s">
        <v>4045</v>
      </c>
      <c r="AC258" s="41" t="s">
        <v>4045</v>
      </c>
      <c r="AD258" s="41" t="s">
        <v>4046</v>
      </c>
      <c r="AE258" s="41" t="s">
        <v>4047</v>
      </c>
      <c r="AF258" s="41" t="s">
        <v>1265</v>
      </c>
      <c r="AG258" s="45" t="s">
        <v>4048</v>
      </c>
      <c r="AH258" s="45" t="s">
        <v>3989</v>
      </c>
      <c r="AI258" s="45" t="s">
        <v>3989</v>
      </c>
      <c r="AJ258" s="45" t="s">
        <v>4551</v>
      </c>
      <c r="AK258" s="45" t="s">
        <v>4552</v>
      </c>
    </row>
    <row r="259" spans="2:37" ht="61.5" thickTop="1" thickBot="1" x14ac:dyDescent="0.3">
      <c r="B259" s="41" t="s">
        <v>4554</v>
      </c>
      <c r="C259" s="41" t="s">
        <v>2452</v>
      </c>
      <c r="D259" s="42" t="s">
        <v>1304</v>
      </c>
      <c r="E259" s="41" t="s">
        <v>1257</v>
      </c>
      <c r="F259" s="41" t="s">
        <v>1306</v>
      </c>
      <c r="G259" s="43" t="s">
        <v>2453</v>
      </c>
      <c r="H259" s="41" t="s">
        <v>1308</v>
      </c>
      <c r="I259" s="41" t="s">
        <v>1270</v>
      </c>
      <c r="J259" s="41" t="s">
        <v>1271</v>
      </c>
      <c r="K259" s="41" t="s">
        <v>1272</v>
      </c>
      <c r="L259" s="44">
        <v>38525</v>
      </c>
      <c r="M259" s="44">
        <v>39379</v>
      </c>
      <c r="N259" s="41">
        <v>1313842781</v>
      </c>
      <c r="O259" s="41" t="s">
        <v>1273</v>
      </c>
      <c r="P259" s="41" t="s">
        <v>1261</v>
      </c>
      <c r="Q259" s="43" t="s">
        <v>1407</v>
      </c>
      <c r="R259" s="43" t="s">
        <v>1408</v>
      </c>
      <c r="S259" s="41" t="s">
        <v>1311</v>
      </c>
      <c r="T259" s="43" t="s">
        <v>2454</v>
      </c>
      <c r="U259" s="41" t="s">
        <v>1256</v>
      </c>
      <c r="V259" s="41" t="s">
        <v>1256</v>
      </c>
      <c r="W259" s="41" t="s">
        <v>1256</v>
      </c>
      <c r="X259" s="41" t="s">
        <v>1279</v>
      </c>
      <c r="Y259" s="41" t="s">
        <v>1263</v>
      </c>
      <c r="Z259" s="41" t="s">
        <v>4008</v>
      </c>
      <c r="AA259" s="41" t="s">
        <v>1256</v>
      </c>
      <c r="AB259" s="41" t="s">
        <v>1256</v>
      </c>
      <c r="AC259" s="41" t="s">
        <v>1256</v>
      </c>
      <c r="AD259" s="41" t="s">
        <v>1256</v>
      </c>
      <c r="AE259" s="41" t="s">
        <v>1256</v>
      </c>
      <c r="AF259" s="41" t="s">
        <v>1304</v>
      </c>
      <c r="AG259" s="45" t="s">
        <v>1256</v>
      </c>
      <c r="AH259" s="45" t="s">
        <v>3989</v>
      </c>
      <c r="AI259" s="45" t="s">
        <v>3989</v>
      </c>
      <c r="AJ259" s="45" t="s">
        <v>4553</v>
      </c>
      <c r="AK259" s="45" t="s">
        <v>4554</v>
      </c>
    </row>
    <row r="260" spans="2:37" ht="46.5" thickTop="1" thickBot="1" x14ac:dyDescent="0.3">
      <c r="B260" s="41" t="s">
        <v>4556</v>
      </c>
      <c r="C260" s="41" t="s">
        <v>2455</v>
      </c>
      <c r="D260" s="42" t="s">
        <v>1265</v>
      </c>
      <c r="E260" s="41" t="s">
        <v>1563</v>
      </c>
      <c r="F260" s="41" t="s">
        <v>1355</v>
      </c>
      <c r="G260" s="43" t="s">
        <v>1617</v>
      </c>
      <c r="H260" s="41" t="s">
        <v>1308</v>
      </c>
      <c r="I260" s="41" t="s">
        <v>1260</v>
      </c>
      <c r="J260" s="41" t="s">
        <v>1324</v>
      </c>
      <c r="K260" s="41" t="s">
        <v>1325</v>
      </c>
      <c r="L260" s="44">
        <v>39520</v>
      </c>
      <c r="M260" s="41" t="s">
        <v>1256</v>
      </c>
      <c r="N260" s="41">
        <v>24702.46</v>
      </c>
      <c r="O260" s="41" t="s">
        <v>1273</v>
      </c>
      <c r="P260" s="41" t="s">
        <v>1261</v>
      </c>
      <c r="Q260" s="43" t="s">
        <v>2456</v>
      </c>
      <c r="R260" s="43" t="s">
        <v>2457</v>
      </c>
      <c r="S260" s="41" t="s">
        <v>1311</v>
      </c>
      <c r="T260" s="43" t="s">
        <v>2458</v>
      </c>
      <c r="U260" s="41" t="s">
        <v>1384</v>
      </c>
      <c r="V260" s="44">
        <v>41107</v>
      </c>
      <c r="W260" s="44">
        <v>41290</v>
      </c>
      <c r="X260" s="41" t="s">
        <v>1279</v>
      </c>
      <c r="Y260" s="41" t="s">
        <v>1263</v>
      </c>
      <c r="Z260" s="41" t="s">
        <v>4011</v>
      </c>
      <c r="AA260" s="41" t="s">
        <v>1256</v>
      </c>
      <c r="AB260" s="41" t="s">
        <v>4053</v>
      </c>
      <c r="AC260" s="41" t="s">
        <v>4053</v>
      </c>
      <c r="AD260" s="41" t="s">
        <v>4000</v>
      </c>
      <c r="AE260" s="41" t="s">
        <v>4047</v>
      </c>
      <c r="AF260" s="41" t="s">
        <v>1265</v>
      </c>
      <c r="AG260" s="45" t="s">
        <v>4055</v>
      </c>
      <c r="AH260" s="45" t="s">
        <v>3989</v>
      </c>
      <c r="AI260" s="45" t="s">
        <v>3989</v>
      </c>
      <c r="AJ260" s="45" t="s">
        <v>4555</v>
      </c>
      <c r="AK260" s="45" t="s">
        <v>4556</v>
      </c>
    </row>
    <row r="261" spans="2:37" ht="31.5" thickTop="1" thickBot="1" x14ac:dyDescent="0.3">
      <c r="B261" s="41" t="s">
        <v>4558</v>
      </c>
      <c r="C261" s="41" t="s">
        <v>2459</v>
      </c>
      <c r="D261" s="42" t="s">
        <v>1265</v>
      </c>
      <c r="E261" s="41" t="s">
        <v>2460</v>
      </c>
      <c r="F261" s="41" t="s">
        <v>1355</v>
      </c>
      <c r="G261" s="43" t="s">
        <v>2461</v>
      </c>
      <c r="H261" s="41" t="s">
        <v>1308</v>
      </c>
      <c r="I261" s="41" t="s">
        <v>1260</v>
      </c>
      <c r="J261" s="41" t="s">
        <v>1317</v>
      </c>
      <c r="K261" s="41" t="s">
        <v>1388</v>
      </c>
      <c r="L261" s="44">
        <v>39520</v>
      </c>
      <c r="M261" s="41" t="s">
        <v>1256</v>
      </c>
      <c r="N261" s="41">
        <v>24397.91</v>
      </c>
      <c r="O261" s="41" t="s">
        <v>2462</v>
      </c>
      <c r="P261" s="41" t="s">
        <v>1261</v>
      </c>
      <c r="Q261" s="43" t="s">
        <v>2463</v>
      </c>
      <c r="R261" s="43" t="s">
        <v>2464</v>
      </c>
      <c r="S261" s="41" t="s">
        <v>1311</v>
      </c>
      <c r="T261" s="43" t="s">
        <v>2465</v>
      </c>
      <c r="U261" s="41" t="s">
        <v>1256</v>
      </c>
      <c r="V261" s="41" t="s">
        <v>1256</v>
      </c>
      <c r="W261" s="41" t="s">
        <v>1256</v>
      </c>
      <c r="X261" s="41" t="s">
        <v>1279</v>
      </c>
      <c r="Y261" s="41" t="s">
        <v>1263</v>
      </c>
      <c r="Z261" s="41" t="s">
        <v>4117</v>
      </c>
      <c r="AA261" s="41" t="s">
        <v>4216</v>
      </c>
      <c r="AB261" s="41" t="s">
        <v>4076</v>
      </c>
      <c r="AC261" s="41" t="s">
        <v>4076</v>
      </c>
      <c r="AD261" s="41" t="s">
        <v>4077</v>
      </c>
      <c r="AE261" s="41" t="s">
        <v>4054</v>
      </c>
      <c r="AF261" s="41" t="s">
        <v>1265</v>
      </c>
      <c r="AG261" s="45" t="s">
        <v>4078</v>
      </c>
      <c r="AH261" s="45" t="s">
        <v>4039</v>
      </c>
      <c r="AI261" s="45" t="s">
        <v>3989</v>
      </c>
      <c r="AJ261" s="45" t="s">
        <v>4557</v>
      </c>
      <c r="AK261" s="45" t="s">
        <v>4558</v>
      </c>
    </row>
    <row r="262" spans="2:37" ht="106.5" thickTop="1" thickBot="1" x14ac:dyDescent="0.3">
      <c r="B262" s="41" t="s">
        <v>4560</v>
      </c>
      <c r="C262" s="41" t="s">
        <v>2466</v>
      </c>
      <c r="D262" s="42" t="s">
        <v>1265</v>
      </c>
      <c r="E262" s="41" t="s">
        <v>1540</v>
      </c>
      <c r="F262" s="41" t="s">
        <v>1355</v>
      </c>
      <c r="G262" s="43" t="s">
        <v>1258</v>
      </c>
      <c r="H262" s="41" t="s">
        <v>1308</v>
      </c>
      <c r="I262" s="41" t="s">
        <v>1270</v>
      </c>
      <c r="J262" s="41" t="s">
        <v>1271</v>
      </c>
      <c r="K262" s="41" t="s">
        <v>1272</v>
      </c>
      <c r="L262" s="44">
        <v>39547</v>
      </c>
      <c r="M262" s="44">
        <v>41988</v>
      </c>
      <c r="N262" s="41">
        <v>21479.31</v>
      </c>
      <c r="O262" s="41" t="s">
        <v>1273</v>
      </c>
      <c r="P262" s="41" t="s">
        <v>1261</v>
      </c>
      <c r="Q262" s="43" t="s">
        <v>2463</v>
      </c>
      <c r="R262" s="43" t="s">
        <v>2464</v>
      </c>
      <c r="S262" s="41" t="s">
        <v>1311</v>
      </c>
      <c r="T262" s="43" t="s">
        <v>1378</v>
      </c>
      <c r="U262" s="41" t="s">
        <v>1256</v>
      </c>
      <c r="V262" s="41" t="s">
        <v>1256</v>
      </c>
      <c r="W262" s="41" t="s">
        <v>1256</v>
      </c>
      <c r="X262" s="41" t="s">
        <v>1279</v>
      </c>
      <c r="Y262" s="41" t="s">
        <v>1263</v>
      </c>
      <c r="Z262" s="41" t="s">
        <v>4060</v>
      </c>
      <c r="AA262" s="41" t="s">
        <v>1256</v>
      </c>
      <c r="AB262" s="41" t="s">
        <v>1256</v>
      </c>
      <c r="AC262" s="41" t="s">
        <v>1256</v>
      </c>
      <c r="AD262" s="41" t="s">
        <v>1256</v>
      </c>
      <c r="AE262" s="41" t="s">
        <v>1256</v>
      </c>
      <c r="AF262" s="41" t="s">
        <v>1265</v>
      </c>
      <c r="AG262" s="45" t="s">
        <v>1256</v>
      </c>
      <c r="AH262" s="45" t="s">
        <v>3989</v>
      </c>
      <c r="AI262" s="45" t="s">
        <v>3989</v>
      </c>
      <c r="AJ262" s="45" t="s">
        <v>4559</v>
      </c>
      <c r="AK262" s="45" t="s">
        <v>4560</v>
      </c>
    </row>
    <row r="263" spans="2:37" ht="76.5" thickTop="1" thickBot="1" x14ac:dyDescent="0.3">
      <c r="B263" s="41" t="s">
        <v>4562</v>
      </c>
      <c r="C263" s="41" t="s">
        <v>2467</v>
      </c>
      <c r="D263" s="42" t="s">
        <v>1600</v>
      </c>
      <c r="E263" s="41" t="s">
        <v>1257</v>
      </c>
      <c r="F263" s="41" t="s">
        <v>1284</v>
      </c>
      <c r="G263" s="43" t="s">
        <v>2468</v>
      </c>
      <c r="H263" s="41" t="s">
        <v>1308</v>
      </c>
      <c r="I263" s="41" t="s">
        <v>1260</v>
      </c>
      <c r="J263" s="41" t="s">
        <v>2469</v>
      </c>
      <c r="K263" s="41" t="s">
        <v>1388</v>
      </c>
      <c r="L263" s="44">
        <v>38237</v>
      </c>
      <c r="M263" s="41" t="s">
        <v>1256</v>
      </c>
      <c r="N263" s="41">
        <v>29241.43</v>
      </c>
      <c r="O263" s="41" t="s">
        <v>2470</v>
      </c>
      <c r="P263" s="41" t="s">
        <v>1261</v>
      </c>
      <c r="Q263" s="43" t="s">
        <v>2456</v>
      </c>
      <c r="R263" s="43" t="s">
        <v>2457</v>
      </c>
      <c r="S263" s="41" t="s">
        <v>1311</v>
      </c>
      <c r="T263" s="43" t="s">
        <v>2471</v>
      </c>
      <c r="U263" s="41" t="s">
        <v>1393</v>
      </c>
      <c r="V263" s="44">
        <v>41380</v>
      </c>
      <c r="W263" s="44">
        <v>43329</v>
      </c>
      <c r="X263" s="41" t="s">
        <v>1279</v>
      </c>
      <c r="Y263" s="41" t="s">
        <v>1263</v>
      </c>
      <c r="Z263" s="41" t="s">
        <v>4044</v>
      </c>
      <c r="AA263" s="41" t="s">
        <v>4253</v>
      </c>
      <c r="AB263" s="41" t="s">
        <v>4082</v>
      </c>
      <c r="AC263" s="41" t="s">
        <v>4082</v>
      </c>
      <c r="AD263" s="41" t="s">
        <v>4046</v>
      </c>
      <c r="AE263" s="41" t="s">
        <v>4054</v>
      </c>
      <c r="AF263" s="41" t="s">
        <v>1600</v>
      </c>
      <c r="AG263" s="45" t="s">
        <v>4083</v>
      </c>
      <c r="AH263" s="45" t="s">
        <v>3989</v>
      </c>
      <c r="AI263" s="45" t="s">
        <v>3989</v>
      </c>
      <c r="AJ263" s="45" t="s">
        <v>4561</v>
      </c>
      <c r="AK263" s="45" t="s">
        <v>4562</v>
      </c>
    </row>
    <row r="264" spans="2:37" ht="31.5" thickTop="1" thickBot="1" x14ac:dyDescent="0.3">
      <c r="B264" s="41" t="s">
        <v>4564</v>
      </c>
      <c r="C264" s="41" t="s">
        <v>2472</v>
      </c>
      <c r="D264" s="42" t="s">
        <v>1314</v>
      </c>
      <c r="E264" s="41" t="s">
        <v>1257</v>
      </c>
      <c r="F264" s="41" t="s">
        <v>1284</v>
      </c>
      <c r="G264" s="43" t="s">
        <v>1281</v>
      </c>
      <c r="H264" s="41" t="s">
        <v>1316</v>
      </c>
      <c r="I264" s="41" t="s">
        <v>1260</v>
      </c>
      <c r="J264" s="41" t="s">
        <v>1317</v>
      </c>
      <c r="K264" s="41" t="s">
        <v>1288</v>
      </c>
      <c r="L264" s="44">
        <v>38562</v>
      </c>
      <c r="M264" s="41" t="s">
        <v>1256</v>
      </c>
      <c r="N264" s="41">
        <v>18937.878799999999</v>
      </c>
      <c r="O264" s="41" t="s">
        <v>2473</v>
      </c>
      <c r="P264" s="41" t="s">
        <v>1261</v>
      </c>
      <c r="Q264" s="43" t="s">
        <v>2474</v>
      </c>
      <c r="R264" s="43" t="s">
        <v>2475</v>
      </c>
      <c r="S264" s="41" t="s">
        <v>1320</v>
      </c>
      <c r="T264" s="43" t="s">
        <v>2476</v>
      </c>
      <c r="U264" s="41" t="s">
        <v>1256</v>
      </c>
      <c r="V264" s="41" t="s">
        <v>1256</v>
      </c>
      <c r="W264" s="41" t="s">
        <v>1256</v>
      </c>
      <c r="X264" s="41" t="s">
        <v>1279</v>
      </c>
      <c r="Y264" s="41" t="s">
        <v>1263</v>
      </c>
      <c r="Z264" s="41" t="s">
        <v>1256</v>
      </c>
      <c r="AA264" s="41" t="s">
        <v>4106</v>
      </c>
      <c r="AB264" s="41" t="s">
        <v>4017</v>
      </c>
      <c r="AC264" s="41" t="s">
        <v>4017</v>
      </c>
      <c r="AD264" s="41" t="s">
        <v>4038</v>
      </c>
      <c r="AE264" s="41" t="s">
        <v>4023</v>
      </c>
      <c r="AF264" s="41" t="s">
        <v>4013</v>
      </c>
      <c r="AG264" s="45" t="s">
        <v>4020</v>
      </c>
      <c r="AH264" s="45" t="s">
        <v>4039</v>
      </c>
      <c r="AI264" s="45" t="s">
        <v>3989</v>
      </c>
      <c r="AJ264" s="45" t="s">
        <v>4563</v>
      </c>
      <c r="AK264" s="45" t="s">
        <v>4564</v>
      </c>
    </row>
    <row r="265" spans="2:37" ht="106.5" thickTop="1" thickBot="1" x14ac:dyDescent="0.3">
      <c r="B265" s="41" t="s">
        <v>4566</v>
      </c>
      <c r="C265" s="41" t="s">
        <v>2477</v>
      </c>
      <c r="D265" s="42" t="s">
        <v>1600</v>
      </c>
      <c r="E265" s="41" t="s">
        <v>1257</v>
      </c>
      <c r="F265" s="41" t="s">
        <v>1284</v>
      </c>
      <c r="G265" s="43" t="s">
        <v>1258</v>
      </c>
      <c r="H265" s="41" t="s">
        <v>1488</v>
      </c>
      <c r="I265" s="41" t="s">
        <v>1260</v>
      </c>
      <c r="J265" s="41" t="s">
        <v>1317</v>
      </c>
      <c r="K265" s="41" t="s">
        <v>1483</v>
      </c>
      <c r="L265" s="44">
        <v>38218</v>
      </c>
      <c r="M265" s="41" t="s">
        <v>1256</v>
      </c>
      <c r="N265" s="41">
        <v>39367.449999999997</v>
      </c>
      <c r="O265" s="41" t="s">
        <v>2478</v>
      </c>
      <c r="P265" s="41" t="s">
        <v>1261</v>
      </c>
      <c r="Q265" s="43" t="s">
        <v>2479</v>
      </c>
      <c r="R265" s="43" t="s">
        <v>2480</v>
      </c>
      <c r="S265" s="41" t="s">
        <v>2481</v>
      </c>
      <c r="T265" s="43" t="s">
        <v>1378</v>
      </c>
      <c r="U265" s="41" t="s">
        <v>1256</v>
      </c>
      <c r="V265" s="41" t="s">
        <v>1256</v>
      </c>
      <c r="W265" s="41" t="s">
        <v>1256</v>
      </c>
      <c r="X265" s="41" t="s">
        <v>1279</v>
      </c>
      <c r="Y265" s="41" t="s">
        <v>1263</v>
      </c>
      <c r="Z265" s="41" t="s">
        <v>4060</v>
      </c>
      <c r="AA265" s="41" t="s">
        <v>4106</v>
      </c>
      <c r="AB265" s="41" t="s">
        <v>4069</v>
      </c>
      <c r="AC265" s="41" t="s">
        <v>4069</v>
      </c>
      <c r="AD265" s="41" t="s">
        <v>4046</v>
      </c>
      <c r="AE265" s="41" t="s">
        <v>4047</v>
      </c>
      <c r="AF265" s="41" t="s">
        <v>1600</v>
      </c>
      <c r="AG265" s="45" t="s">
        <v>4070</v>
      </c>
      <c r="AH265" s="45" t="s">
        <v>3989</v>
      </c>
      <c r="AI265" s="45" t="s">
        <v>3989</v>
      </c>
      <c r="AJ265" s="45" t="s">
        <v>4565</v>
      </c>
      <c r="AK265" s="45" t="s">
        <v>4566</v>
      </c>
    </row>
    <row r="266" spans="2:37" ht="31.5" thickTop="1" thickBot="1" x14ac:dyDescent="0.3">
      <c r="B266" s="41" t="s">
        <v>4568</v>
      </c>
      <c r="C266" s="41" t="s">
        <v>2482</v>
      </c>
      <c r="D266" s="42" t="s">
        <v>1265</v>
      </c>
      <c r="E266" s="41" t="s">
        <v>2483</v>
      </c>
      <c r="F266" s="41" t="s">
        <v>1355</v>
      </c>
      <c r="G266" s="43" t="s">
        <v>2120</v>
      </c>
      <c r="H266" s="41" t="s">
        <v>1308</v>
      </c>
      <c r="I266" s="41" t="s">
        <v>1260</v>
      </c>
      <c r="J266" s="41" t="s">
        <v>1317</v>
      </c>
      <c r="K266" s="41" t="s">
        <v>1288</v>
      </c>
      <c r="L266" s="44">
        <v>39554</v>
      </c>
      <c r="M266" s="41" t="s">
        <v>1256</v>
      </c>
      <c r="N266" s="41">
        <v>19405.689999999999</v>
      </c>
      <c r="O266" s="41" t="s">
        <v>2484</v>
      </c>
      <c r="P266" s="41" t="s">
        <v>1261</v>
      </c>
      <c r="Q266" s="43" t="s">
        <v>2463</v>
      </c>
      <c r="R266" s="43" t="s">
        <v>2464</v>
      </c>
      <c r="S266" s="41" t="s">
        <v>1311</v>
      </c>
      <c r="T266" s="43" t="s">
        <v>2485</v>
      </c>
      <c r="U266" s="41" t="s">
        <v>1256</v>
      </c>
      <c r="V266" s="41" t="s">
        <v>1256</v>
      </c>
      <c r="W266" s="41" t="s">
        <v>1256</v>
      </c>
      <c r="X266" s="41" t="s">
        <v>1279</v>
      </c>
      <c r="Y266" s="41" t="s">
        <v>1263</v>
      </c>
      <c r="Z266" s="41" t="s">
        <v>4081</v>
      </c>
      <c r="AA266" s="41" t="s">
        <v>4253</v>
      </c>
      <c r="AB266" s="41" t="s">
        <v>4082</v>
      </c>
      <c r="AC266" s="41" t="s">
        <v>4082</v>
      </c>
      <c r="AD266" s="41" t="s">
        <v>4038</v>
      </c>
      <c r="AE266" s="41" t="s">
        <v>4023</v>
      </c>
      <c r="AF266" s="41" t="s">
        <v>1265</v>
      </c>
      <c r="AG266" s="45" t="s">
        <v>4083</v>
      </c>
      <c r="AH266" s="45" t="s">
        <v>3989</v>
      </c>
      <c r="AI266" s="45" t="s">
        <v>3989</v>
      </c>
      <c r="AJ266" s="45" t="s">
        <v>4567</v>
      </c>
      <c r="AK266" s="45" t="s">
        <v>4568</v>
      </c>
    </row>
    <row r="267" spans="2:37" ht="37.5" thickTop="1" thickBot="1" x14ac:dyDescent="0.3">
      <c r="B267" s="41" t="s">
        <v>4570</v>
      </c>
      <c r="C267" s="41" t="s">
        <v>2486</v>
      </c>
      <c r="D267" s="42" t="s">
        <v>1304</v>
      </c>
      <c r="E267" s="41" t="s">
        <v>2487</v>
      </c>
      <c r="F267" s="41" t="s">
        <v>1306</v>
      </c>
      <c r="G267" s="43" t="s">
        <v>2322</v>
      </c>
      <c r="H267" s="41" t="s">
        <v>1316</v>
      </c>
      <c r="I267" s="41" t="s">
        <v>1270</v>
      </c>
      <c r="J267" s="41" t="s">
        <v>1271</v>
      </c>
      <c r="K267" s="41" t="s">
        <v>1272</v>
      </c>
      <c r="L267" s="44">
        <v>38842</v>
      </c>
      <c r="M267" s="44">
        <v>39797</v>
      </c>
      <c r="N267" s="41">
        <v>53674.985099999998</v>
      </c>
      <c r="O267" s="41" t="s">
        <v>1273</v>
      </c>
      <c r="P267" s="41" t="s">
        <v>1261</v>
      </c>
      <c r="Q267" s="43" t="s">
        <v>2488</v>
      </c>
      <c r="R267" s="43" t="s">
        <v>2489</v>
      </c>
      <c r="S267" s="41" t="s">
        <v>2490</v>
      </c>
      <c r="T267" s="43" t="s">
        <v>2324</v>
      </c>
      <c r="U267" s="41" t="s">
        <v>1256</v>
      </c>
      <c r="V267" s="41" t="s">
        <v>1256</v>
      </c>
      <c r="W267" s="41" t="s">
        <v>1256</v>
      </c>
      <c r="X267" s="41" t="s">
        <v>1279</v>
      </c>
      <c r="Y267" s="41" t="s">
        <v>1263</v>
      </c>
      <c r="Z267" s="41" t="s">
        <v>4008</v>
      </c>
      <c r="AA267" s="41" t="s">
        <v>1256</v>
      </c>
      <c r="AB267" s="41" t="s">
        <v>1256</v>
      </c>
      <c r="AC267" s="41" t="s">
        <v>1256</v>
      </c>
      <c r="AD267" s="41" t="s">
        <v>1256</v>
      </c>
      <c r="AE267" s="41" t="s">
        <v>1256</v>
      </c>
      <c r="AF267" s="41" t="s">
        <v>1304</v>
      </c>
      <c r="AG267" s="45" t="s">
        <v>1256</v>
      </c>
      <c r="AH267" s="45" t="s">
        <v>3989</v>
      </c>
      <c r="AI267" s="45" t="s">
        <v>3989</v>
      </c>
      <c r="AJ267" s="45" t="s">
        <v>4569</v>
      </c>
      <c r="AK267" s="45" t="s">
        <v>4570</v>
      </c>
    </row>
    <row r="268" spans="2:37" ht="37.5" thickTop="1" thickBot="1" x14ac:dyDescent="0.3">
      <c r="B268" s="41" t="s">
        <v>4572</v>
      </c>
      <c r="C268" s="41" t="s">
        <v>2491</v>
      </c>
      <c r="D268" s="42" t="s">
        <v>1600</v>
      </c>
      <c r="E268" s="41" t="s">
        <v>1257</v>
      </c>
      <c r="F268" s="41" t="s">
        <v>1284</v>
      </c>
      <c r="G268" s="43" t="s">
        <v>2492</v>
      </c>
      <c r="H268" s="41" t="s">
        <v>1286</v>
      </c>
      <c r="I268" s="41" t="s">
        <v>1260</v>
      </c>
      <c r="J268" s="41" t="s">
        <v>1317</v>
      </c>
      <c r="K268" s="41" t="s">
        <v>1288</v>
      </c>
      <c r="L268" s="44">
        <v>38303</v>
      </c>
      <c r="M268" s="41" t="s">
        <v>1256</v>
      </c>
      <c r="N268" s="41">
        <v>231747.1</v>
      </c>
      <c r="O268" s="41" t="s">
        <v>1289</v>
      </c>
      <c r="P268" s="41" t="s">
        <v>1261</v>
      </c>
      <c r="Q268" s="43" t="s">
        <v>2493</v>
      </c>
      <c r="R268" s="43" t="s">
        <v>2494</v>
      </c>
      <c r="S268" s="41" t="s">
        <v>1293</v>
      </c>
      <c r="T268" s="43" t="s">
        <v>2495</v>
      </c>
      <c r="U268" s="41" t="s">
        <v>1256</v>
      </c>
      <c r="V268" s="41" t="s">
        <v>1256</v>
      </c>
      <c r="W268" s="41" t="s">
        <v>1256</v>
      </c>
      <c r="X268" s="41" t="s">
        <v>1295</v>
      </c>
      <c r="Y268" s="41" t="s">
        <v>1263</v>
      </c>
      <c r="Z268" s="41" t="s">
        <v>3997</v>
      </c>
      <c r="AA268" s="41" t="s">
        <v>3998</v>
      </c>
      <c r="AB268" s="41" t="s">
        <v>3999</v>
      </c>
      <c r="AC268" s="41" t="s">
        <v>3999</v>
      </c>
      <c r="AD268" s="41" t="s">
        <v>4046</v>
      </c>
      <c r="AE268" s="41" t="s">
        <v>4023</v>
      </c>
      <c r="AF268" s="41" t="s">
        <v>1600</v>
      </c>
      <c r="AG268" s="45" t="s">
        <v>4002</v>
      </c>
      <c r="AH268" s="45" t="s">
        <v>3989</v>
      </c>
      <c r="AI268" s="45" t="s">
        <v>3989</v>
      </c>
      <c r="AJ268" s="45" t="s">
        <v>4571</v>
      </c>
      <c r="AK268" s="45" t="s">
        <v>4572</v>
      </c>
    </row>
    <row r="269" spans="2:37" ht="49.5" thickTop="1" thickBot="1" x14ac:dyDescent="0.3">
      <c r="B269" s="41" t="s">
        <v>4574</v>
      </c>
      <c r="C269" s="41" t="s">
        <v>2496</v>
      </c>
      <c r="D269" s="42" t="s">
        <v>1265</v>
      </c>
      <c r="E269" s="41" t="s">
        <v>2497</v>
      </c>
      <c r="F269" s="41" t="s">
        <v>1284</v>
      </c>
      <c r="G269" s="43" t="s">
        <v>2498</v>
      </c>
      <c r="H269" s="41" t="s">
        <v>1488</v>
      </c>
      <c r="I269" s="41" t="s">
        <v>1260</v>
      </c>
      <c r="J269" s="41" t="s">
        <v>2469</v>
      </c>
      <c r="K269" s="41" t="s">
        <v>1325</v>
      </c>
      <c r="L269" s="44">
        <v>38961</v>
      </c>
      <c r="M269" s="41" t="s">
        <v>1256</v>
      </c>
      <c r="N269" s="41">
        <v>29929.919999999998</v>
      </c>
      <c r="O269" s="41" t="s">
        <v>2499</v>
      </c>
      <c r="P269" s="41" t="s">
        <v>1261</v>
      </c>
      <c r="Q269" s="43" t="s">
        <v>2500</v>
      </c>
      <c r="R269" s="43" t="s">
        <v>2501</v>
      </c>
      <c r="S269" s="41" t="s">
        <v>1825</v>
      </c>
      <c r="T269" s="43" t="s">
        <v>2502</v>
      </c>
      <c r="U269" s="41" t="s">
        <v>1256</v>
      </c>
      <c r="V269" s="41" t="s">
        <v>1256</v>
      </c>
      <c r="W269" s="41" t="s">
        <v>1256</v>
      </c>
      <c r="X269" s="41" t="s">
        <v>1279</v>
      </c>
      <c r="Y269" s="41" t="s">
        <v>1263</v>
      </c>
      <c r="Z269" s="41" t="s">
        <v>4044</v>
      </c>
      <c r="AA269" s="41" t="s">
        <v>1256</v>
      </c>
      <c r="AB269" s="41" t="s">
        <v>4076</v>
      </c>
      <c r="AC269" s="41" t="s">
        <v>4076</v>
      </c>
      <c r="AD269" s="41" t="s">
        <v>4000</v>
      </c>
      <c r="AE269" s="41" t="s">
        <v>4054</v>
      </c>
      <c r="AF269" s="41" t="s">
        <v>1265</v>
      </c>
      <c r="AG269" s="45" t="s">
        <v>4078</v>
      </c>
      <c r="AH269" s="45" t="s">
        <v>3989</v>
      </c>
      <c r="AI269" s="45" t="s">
        <v>3989</v>
      </c>
      <c r="AJ269" s="45" t="s">
        <v>4573</v>
      </c>
      <c r="AK269" s="45" t="s">
        <v>4574</v>
      </c>
    </row>
    <row r="270" spans="2:37" ht="61.5" thickTop="1" thickBot="1" x14ac:dyDescent="0.3">
      <c r="B270" s="41" t="s">
        <v>4576</v>
      </c>
      <c r="C270" s="41" t="s">
        <v>2503</v>
      </c>
      <c r="D270" s="42" t="s">
        <v>1265</v>
      </c>
      <c r="E270" s="41" t="s">
        <v>2504</v>
      </c>
      <c r="F270" s="41" t="s">
        <v>1284</v>
      </c>
      <c r="G270" s="43" t="s">
        <v>2505</v>
      </c>
      <c r="H270" s="41" t="s">
        <v>1488</v>
      </c>
      <c r="I270" s="41" t="s">
        <v>1260</v>
      </c>
      <c r="J270" s="41" t="s">
        <v>1287</v>
      </c>
      <c r="K270" s="41" t="s">
        <v>1325</v>
      </c>
      <c r="L270" s="44">
        <v>40358</v>
      </c>
      <c r="M270" s="41" t="s">
        <v>1256</v>
      </c>
      <c r="N270" s="41">
        <v>44497.423900000002</v>
      </c>
      <c r="O270" s="41" t="s">
        <v>2506</v>
      </c>
      <c r="P270" s="41" t="s">
        <v>1261</v>
      </c>
      <c r="Q270" s="43" t="s">
        <v>2507</v>
      </c>
      <c r="R270" s="43" t="s">
        <v>2508</v>
      </c>
      <c r="S270" s="41" t="s">
        <v>2240</v>
      </c>
      <c r="T270" s="43" t="s">
        <v>2509</v>
      </c>
      <c r="U270" s="41" t="s">
        <v>1330</v>
      </c>
      <c r="V270" s="44">
        <v>42240</v>
      </c>
      <c r="W270" s="44">
        <v>43435</v>
      </c>
      <c r="X270" s="41" t="s">
        <v>1279</v>
      </c>
      <c r="Y270" s="41" t="s">
        <v>1263</v>
      </c>
      <c r="Z270" s="41" t="s">
        <v>4005</v>
      </c>
      <c r="AA270" s="41" t="s">
        <v>1256</v>
      </c>
      <c r="AB270" s="41" t="s">
        <v>4069</v>
      </c>
      <c r="AC270" s="41" t="s">
        <v>4069</v>
      </c>
      <c r="AD270" s="41" t="s">
        <v>4077</v>
      </c>
      <c r="AE270" s="41" t="s">
        <v>4023</v>
      </c>
      <c r="AF270" s="41" t="s">
        <v>1265</v>
      </c>
      <c r="AG270" s="45" t="s">
        <v>4070</v>
      </c>
      <c r="AH270" s="45" t="s">
        <v>4039</v>
      </c>
      <c r="AI270" s="45" t="s">
        <v>3989</v>
      </c>
      <c r="AJ270" s="45" t="s">
        <v>4575</v>
      </c>
      <c r="AK270" s="45" t="s">
        <v>4576</v>
      </c>
    </row>
    <row r="271" spans="2:37" ht="61.5" thickTop="1" thickBot="1" x14ac:dyDescent="0.3">
      <c r="B271" s="41" t="s">
        <v>4578</v>
      </c>
      <c r="C271" s="41" t="s">
        <v>2503</v>
      </c>
      <c r="D271" s="42" t="s">
        <v>1304</v>
      </c>
      <c r="E271" s="41" t="s">
        <v>2510</v>
      </c>
      <c r="F271" s="41" t="s">
        <v>1306</v>
      </c>
      <c r="G271" s="43" t="s">
        <v>2505</v>
      </c>
      <c r="H271" s="41" t="s">
        <v>1488</v>
      </c>
      <c r="I271" s="41" t="s">
        <v>1270</v>
      </c>
      <c r="J271" s="41" t="s">
        <v>1271</v>
      </c>
      <c r="K271" s="41" t="s">
        <v>1272</v>
      </c>
      <c r="L271" s="44">
        <v>39310</v>
      </c>
      <c r="M271" s="44">
        <v>41417</v>
      </c>
      <c r="N271" s="41">
        <v>92053.584000000003</v>
      </c>
      <c r="O271" s="41" t="s">
        <v>1273</v>
      </c>
      <c r="P271" s="41" t="s">
        <v>1261</v>
      </c>
      <c r="Q271" s="43" t="s">
        <v>2511</v>
      </c>
      <c r="R271" s="43" t="s">
        <v>2512</v>
      </c>
      <c r="S271" s="41" t="s">
        <v>2240</v>
      </c>
      <c r="T271" s="43" t="s">
        <v>2509</v>
      </c>
      <c r="U271" s="41" t="s">
        <v>1256</v>
      </c>
      <c r="V271" s="41" t="s">
        <v>1256</v>
      </c>
      <c r="W271" s="41" t="s">
        <v>1256</v>
      </c>
      <c r="X271" s="41" t="s">
        <v>1279</v>
      </c>
      <c r="Y271" s="41" t="s">
        <v>1263</v>
      </c>
      <c r="Z271" s="41" t="s">
        <v>4030</v>
      </c>
      <c r="AA271" s="41" t="s">
        <v>1256</v>
      </c>
      <c r="AB271" s="41" t="s">
        <v>1256</v>
      </c>
      <c r="AC271" s="41" t="s">
        <v>1256</v>
      </c>
      <c r="AD271" s="41" t="s">
        <v>1256</v>
      </c>
      <c r="AE271" s="41" t="s">
        <v>1256</v>
      </c>
      <c r="AF271" s="41" t="s">
        <v>1304</v>
      </c>
      <c r="AG271" s="45" t="s">
        <v>1256</v>
      </c>
      <c r="AH271" s="45" t="s">
        <v>3989</v>
      </c>
      <c r="AI271" s="45" t="s">
        <v>3989</v>
      </c>
      <c r="AJ271" s="45" t="s">
        <v>4577</v>
      </c>
      <c r="AK271" s="45" t="s">
        <v>4578</v>
      </c>
    </row>
    <row r="272" spans="2:37" ht="37.5" thickTop="1" thickBot="1" x14ac:dyDescent="0.3">
      <c r="B272" s="41" t="s">
        <v>4580</v>
      </c>
      <c r="C272" s="41" t="s">
        <v>2513</v>
      </c>
      <c r="D272" s="42" t="s">
        <v>1265</v>
      </c>
      <c r="E272" s="41" t="s">
        <v>2006</v>
      </c>
      <c r="F272" s="41" t="s">
        <v>1284</v>
      </c>
      <c r="G272" s="43" t="s">
        <v>1495</v>
      </c>
      <c r="H272" s="41" t="s">
        <v>1316</v>
      </c>
      <c r="I272" s="41" t="s">
        <v>1260</v>
      </c>
      <c r="J272" s="41" t="s">
        <v>1317</v>
      </c>
      <c r="K272" s="41" t="s">
        <v>1288</v>
      </c>
      <c r="L272" s="44">
        <v>38812</v>
      </c>
      <c r="M272" s="41" t="s">
        <v>1256</v>
      </c>
      <c r="N272" s="41">
        <v>13240.7</v>
      </c>
      <c r="O272" s="41" t="s">
        <v>2514</v>
      </c>
      <c r="P272" s="41" t="s">
        <v>1261</v>
      </c>
      <c r="Q272" s="43" t="s">
        <v>2515</v>
      </c>
      <c r="R272" s="43" t="s">
        <v>2516</v>
      </c>
      <c r="S272" s="41" t="s">
        <v>2517</v>
      </c>
      <c r="T272" s="43" t="s">
        <v>2518</v>
      </c>
      <c r="U272" s="41" t="s">
        <v>1256</v>
      </c>
      <c r="V272" s="41" t="s">
        <v>1256</v>
      </c>
      <c r="W272" s="41" t="s">
        <v>1256</v>
      </c>
      <c r="X272" s="41" t="s">
        <v>1279</v>
      </c>
      <c r="Y272" s="41" t="s">
        <v>1263</v>
      </c>
      <c r="Z272" s="41" t="s">
        <v>4036</v>
      </c>
      <c r="AA272" s="41" t="s">
        <v>3998</v>
      </c>
      <c r="AB272" s="41" t="s">
        <v>3999</v>
      </c>
      <c r="AC272" s="41" t="s">
        <v>3999</v>
      </c>
      <c r="AD272" s="41" t="s">
        <v>4038</v>
      </c>
      <c r="AE272" s="41" t="s">
        <v>4023</v>
      </c>
      <c r="AF272" s="41" t="s">
        <v>1265</v>
      </c>
      <c r="AG272" s="45" t="s">
        <v>4002</v>
      </c>
      <c r="AH272" s="45" t="s">
        <v>3989</v>
      </c>
      <c r="AI272" s="45" t="s">
        <v>3989</v>
      </c>
      <c r="AJ272" s="45" t="s">
        <v>4579</v>
      </c>
      <c r="AK272" s="45" t="s">
        <v>4580</v>
      </c>
    </row>
    <row r="273" spans="2:37" ht="46.5" thickTop="1" thickBot="1" x14ac:dyDescent="0.3">
      <c r="B273" s="41" t="s">
        <v>4582</v>
      </c>
      <c r="C273" s="41" t="s">
        <v>2519</v>
      </c>
      <c r="D273" s="42" t="s">
        <v>1265</v>
      </c>
      <c r="E273" s="41" t="s">
        <v>2520</v>
      </c>
      <c r="F273" s="41" t="s">
        <v>1284</v>
      </c>
      <c r="G273" s="43" t="s">
        <v>2521</v>
      </c>
      <c r="H273" s="41" t="s">
        <v>1316</v>
      </c>
      <c r="I273" s="41" t="s">
        <v>1260</v>
      </c>
      <c r="J273" s="41" t="s">
        <v>1317</v>
      </c>
      <c r="K273" s="41" t="s">
        <v>1388</v>
      </c>
      <c r="L273" s="44">
        <v>39007</v>
      </c>
      <c r="M273" s="41" t="s">
        <v>1256</v>
      </c>
      <c r="N273" s="41">
        <v>44422.99</v>
      </c>
      <c r="O273" s="41" t="s">
        <v>2522</v>
      </c>
      <c r="P273" s="41" t="s">
        <v>1261</v>
      </c>
      <c r="Q273" s="43" t="s">
        <v>2523</v>
      </c>
      <c r="R273" s="43" t="s">
        <v>2524</v>
      </c>
      <c r="S273" s="41" t="s">
        <v>1680</v>
      </c>
      <c r="T273" s="43" t="s">
        <v>2525</v>
      </c>
      <c r="U273" s="41" t="s">
        <v>2526</v>
      </c>
      <c r="V273" s="44">
        <v>39372</v>
      </c>
      <c r="W273" s="44">
        <v>43707</v>
      </c>
      <c r="X273" s="41" t="s">
        <v>1279</v>
      </c>
      <c r="Y273" s="41" t="s">
        <v>1263</v>
      </c>
      <c r="Z273" s="41" t="s">
        <v>4117</v>
      </c>
      <c r="AA273" s="41" t="s">
        <v>3998</v>
      </c>
      <c r="AB273" s="41" t="s">
        <v>4076</v>
      </c>
      <c r="AC273" s="41" t="s">
        <v>4076</v>
      </c>
      <c r="AD273" s="41" t="s">
        <v>4077</v>
      </c>
      <c r="AE273" s="41" t="s">
        <v>4001</v>
      </c>
      <c r="AF273" s="41" t="s">
        <v>1265</v>
      </c>
      <c r="AG273" s="45" t="s">
        <v>4078</v>
      </c>
      <c r="AH273" s="45" t="s">
        <v>3989</v>
      </c>
      <c r="AI273" s="45" t="s">
        <v>3989</v>
      </c>
      <c r="AJ273" s="45" t="s">
        <v>4581</v>
      </c>
      <c r="AK273" s="45" t="s">
        <v>4582</v>
      </c>
    </row>
    <row r="274" spans="2:37" ht="31.5" thickTop="1" thickBot="1" x14ac:dyDescent="0.3">
      <c r="B274" s="41" t="s">
        <v>4584</v>
      </c>
      <c r="C274" s="41" t="s">
        <v>2527</v>
      </c>
      <c r="D274" s="42" t="s">
        <v>1314</v>
      </c>
      <c r="E274" s="41" t="s">
        <v>1257</v>
      </c>
      <c r="F274" s="41" t="s">
        <v>1284</v>
      </c>
      <c r="G274" s="43" t="s">
        <v>1281</v>
      </c>
      <c r="H274" s="41" t="s">
        <v>1308</v>
      </c>
      <c r="I274" s="41" t="s">
        <v>1260</v>
      </c>
      <c r="J274" s="41" t="s">
        <v>1317</v>
      </c>
      <c r="K274" s="41" t="s">
        <v>1288</v>
      </c>
      <c r="L274" s="44">
        <v>39366</v>
      </c>
      <c r="M274" s="41" t="s">
        <v>1256</v>
      </c>
      <c r="N274" s="41">
        <v>7815.4975000000004</v>
      </c>
      <c r="O274" s="41" t="s">
        <v>2528</v>
      </c>
      <c r="P274" s="41" t="s">
        <v>1261</v>
      </c>
      <c r="Q274" s="43" t="s">
        <v>2529</v>
      </c>
      <c r="R274" s="43" t="s">
        <v>2530</v>
      </c>
      <c r="S274" s="41" t="s">
        <v>1311</v>
      </c>
      <c r="T274" s="43" t="s">
        <v>1329</v>
      </c>
      <c r="U274" s="41" t="s">
        <v>1256</v>
      </c>
      <c r="V274" s="41" t="s">
        <v>1256</v>
      </c>
      <c r="W274" s="41" t="s">
        <v>1256</v>
      </c>
      <c r="X274" s="41" t="s">
        <v>1279</v>
      </c>
      <c r="Y274" s="41" t="s">
        <v>1263</v>
      </c>
      <c r="Z274" s="41" t="s">
        <v>1256</v>
      </c>
      <c r="AA274" s="41" t="s">
        <v>4097</v>
      </c>
      <c r="AB274" s="41" t="s">
        <v>4076</v>
      </c>
      <c r="AC274" s="41" t="s">
        <v>4076</v>
      </c>
      <c r="AD274" s="41" t="s">
        <v>4038</v>
      </c>
      <c r="AE274" s="41" t="s">
        <v>4054</v>
      </c>
      <c r="AF274" s="41" t="s">
        <v>4013</v>
      </c>
      <c r="AG274" s="45" t="s">
        <v>4078</v>
      </c>
      <c r="AH274" s="45" t="s">
        <v>3989</v>
      </c>
      <c r="AI274" s="45" t="s">
        <v>3989</v>
      </c>
      <c r="AJ274" s="45" t="s">
        <v>4583</v>
      </c>
      <c r="AK274" s="45" t="s">
        <v>4584</v>
      </c>
    </row>
    <row r="275" spans="2:37" ht="31.5" thickTop="1" thickBot="1" x14ac:dyDescent="0.3">
      <c r="B275" s="41" t="s">
        <v>4586</v>
      </c>
      <c r="C275" s="41" t="s">
        <v>2531</v>
      </c>
      <c r="D275" s="42" t="s">
        <v>1314</v>
      </c>
      <c r="E275" s="41" t="s">
        <v>1257</v>
      </c>
      <c r="F275" s="41" t="s">
        <v>1284</v>
      </c>
      <c r="G275" s="43" t="s">
        <v>1281</v>
      </c>
      <c r="H275" s="41" t="s">
        <v>1316</v>
      </c>
      <c r="I275" s="41" t="s">
        <v>1260</v>
      </c>
      <c r="J275" s="41" t="s">
        <v>1317</v>
      </c>
      <c r="K275" s="41" t="s">
        <v>1288</v>
      </c>
      <c r="L275" s="44">
        <v>39366</v>
      </c>
      <c r="M275" s="41" t="s">
        <v>1256</v>
      </c>
      <c r="N275" s="41">
        <v>10234.391</v>
      </c>
      <c r="O275" s="41" t="s">
        <v>2532</v>
      </c>
      <c r="P275" s="41" t="s">
        <v>1261</v>
      </c>
      <c r="Q275" s="43" t="s">
        <v>2533</v>
      </c>
      <c r="R275" s="43" t="s">
        <v>2534</v>
      </c>
      <c r="S275" s="41" t="s">
        <v>2535</v>
      </c>
      <c r="T275" s="43" t="s">
        <v>1329</v>
      </c>
      <c r="U275" s="41" t="s">
        <v>1256</v>
      </c>
      <c r="V275" s="41" t="s">
        <v>1256</v>
      </c>
      <c r="W275" s="41" t="s">
        <v>1256</v>
      </c>
      <c r="X275" s="41" t="s">
        <v>1279</v>
      </c>
      <c r="Y275" s="41" t="s">
        <v>1263</v>
      </c>
      <c r="Z275" s="41" t="s">
        <v>1256</v>
      </c>
      <c r="AA275" s="41" t="s">
        <v>4109</v>
      </c>
      <c r="AB275" s="41" t="s">
        <v>4076</v>
      </c>
      <c r="AC275" s="41" t="s">
        <v>4076</v>
      </c>
      <c r="AD275" s="41" t="s">
        <v>4077</v>
      </c>
      <c r="AE275" s="41" t="s">
        <v>4054</v>
      </c>
      <c r="AF275" s="41" t="s">
        <v>4013</v>
      </c>
      <c r="AG275" s="45" t="s">
        <v>4078</v>
      </c>
      <c r="AH275" s="45" t="s">
        <v>3989</v>
      </c>
      <c r="AI275" s="45" t="s">
        <v>3989</v>
      </c>
      <c r="AJ275" s="45" t="s">
        <v>4585</v>
      </c>
      <c r="AK275" s="45" t="s">
        <v>4586</v>
      </c>
    </row>
    <row r="276" spans="2:37" ht="31.5" thickTop="1" thickBot="1" x14ac:dyDescent="0.3">
      <c r="B276" s="41" t="s">
        <v>4588</v>
      </c>
      <c r="C276" s="41" t="s">
        <v>2536</v>
      </c>
      <c r="D276" s="42" t="s">
        <v>1304</v>
      </c>
      <c r="E276" s="41" t="s">
        <v>2537</v>
      </c>
      <c r="F276" s="41" t="s">
        <v>1306</v>
      </c>
      <c r="G276" s="43" t="s">
        <v>1307</v>
      </c>
      <c r="H276" s="41" t="s">
        <v>1259</v>
      </c>
      <c r="I276" s="41" t="s">
        <v>1270</v>
      </c>
      <c r="J276" s="41" t="s">
        <v>1271</v>
      </c>
      <c r="K276" s="41" t="s">
        <v>1272</v>
      </c>
      <c r="L276" s="44">
        <v>38776</v>
      </c>
      <c r="M276" s="44">
        <v>40142</v>
      </c>
      <c r="N276" s="41">
        <v>163011.8192</v>
      </c>
      <c r="O276" s="41" t="s">
        <v>1273</v>
      </c>
      <c r="P276" s="41" t="s">
        <v>1261</v>
      </c>
      <c r="Q276" s="43" t="s">
        <v>2538</v>
      </c>
      <c r="R276" s="43" t="s">
        <v>2539</v>
      </c>
      <c r="S276" s="41" t="s">
        <v>1524</v>
      </c>
      <c r="T276" s="43" t="s">
        <v>1312</v>
      </c>
      <c r="U276" s="41" t="s">
        <v>1256</v>
      </c>
      <c r="V276" s="41" t="s">
        <v>1256</v>
      </c>
      <c r="W276" s="41" t="s">
        <v>1256</v>
      </c>
      <c r="X276" s="41" t="s">
        <v>1279</v>
      </c>
      <c r="Y276" s="41" t="s">
        <v>1263</v>
      </c>
      <c r="Z276" s="41" t="s">
        <v>4008</v>
      </c>
      <c r="AA276" s="41" t="s">
        <v>1256</v>
      </c>
      <c r="AB276" s="41" t="s">
        <v>1256</v>
      </c>
      <c r="AC276" s="41" t="s">
        <v>1256</v>
      </c>
      <c r="AD276" s="41" t="s">
        <v>1256</v>
      </c>
      <c r="AE276" s="41" t="s">
        <v>1256</v>
      </c>
      <c r="AF276" s="41" t="s">
        <v>1304</v>
      </c>
      <c r="AG276" s="45" t="s">
        <v>1256</v>
      </c>
      <c r="AH276" s="45" t="s">
        <v>3989</v>
      </c>
      <c r="AI276" s="45" t="s">
        <v>3989</v>
      </c>
      <c r="AJ276" s="45" t="s">
        <v>4587</v>
      </c>
      <c r="AK276" s="45" t="s">
        <v>4588</v>
      </c>
    </row>
    <row r="277" spans="2:37" ht="106.5" thickTop="1" thickBot="1" x14ac:dyDescent="0.3">
      <c r="B277" s="41" t="s">
        <v>4591</v>
      </c>
      <c r="C277" s="41" t="s">
        <v>2540</v>
      </c>
      <c r="D277" s="42" t="s">
        <v>1265</v>
      </c>
      <c r="E277" s="41" t="s">
        <v>1257</v>
      </c>
      <c r="F277" s="41" t="s">
        <v>1284</v>
      </c>
      <c r="G277" s="43" t="s">
        <v>1258</v>
      </c>
      <c r="H277" s="41" t="s">
        <v>1269</v>
      </c>
      <c r="I277" s="41" t="s">
        <v>1260</v>
      </c>
      <c r="J277" s="41" t="s">
        <v>1324</v>
      </c>
      <c r="K277" s="41" t="s">
        <v>1325</v>
      </c>
      <c r="L277" s="44">
        <v>38646</v>
      </c>
      <c r="M277" s="41" t="s">
        <v>1256</v>
      </c>
      <c r="N277" s="41">
        <v>13626.41</v>
      </c>
      <c r="O277" s="41" t="s">
        <v>2541</v>
      </c>
      <c r="P277" s="41" t="s">
        <v>1261</v>
      </c>
      <c r="Q277" s="43" t="s">
        <v>1256</v>
      </c>
      <c r="R277" s="43" t="s">
        <v>1256</v>
      </c>
      <c r="S277" s="41" t="s">
        <v>1256</v>
      </c>
      <c r="T277" s="43" t="s">
        <v>1378</v>
      </c>
      <c r="U277" s="41" t="s">
        <v>1511</v>
      </c>
      <c r="V277" s="44">
        <v>42444</v>
      </c>
      <c r="W277" s="44">
        <v>42808</v>
      </c>
      <c r="X277" s="41" t="s">
        <v>1279</v>
      </c>
      <c r="Y277" s="41" t="s">
        <v>1263</v>
      </c>
      <c r="Z277" s="41" t="s">
        <v>4589</v>
      </c>
      <c r="AA277" s="41" t="s">
        <v>4088</v>
      </c>
      <c r="AB277" s="41" t="s">
        <v>4045</v>
      </c>
      <c r="AC277" s="41" t="s">
        <v>4045</v>
      </c>
      <c r="AD277" s="41" t="s">
        <v>4046</v>
      </c>
      <c r="AE277" s="41" t="s">
        <v>4047</v>
      </c>
      <c r="AF277" s="41" t="s">
        <v>1265</v>
      </c>
      <c r="AG277" s="45" t="s">
        <v>4048</v>
      </c>
      <c r="AH277" s="45" t="s">
        <v>3989</v>
      </c>
      <c r="AI277" s="45" t="s">
        <v>3989</v>
      </c>
      <c r="AJ277" s="45" t="s">
        <v>4590</v>
      </c>
      <c r="AK277" s="45" t="s">
        <v>4591</v>
      </c>
    </row>
    <row r="278" spans="2:37" ht="31.5" thickTop="1" thickBot="1" x14ac:dyDescent="0.3">
      <c r="B278" s="41" t="s">
        <v>4593</v>
      </c>
      <c r="C278" s="41" t="s">
        <v>2542</v>
      </c>
      <c r="D278" s="42" t="s">
        <v>1304</v>
      </c>
      <c r="E278" s="41" t="s">
        <v>1257</v>
      </c>
      <c r="F278" s="41" t="s">
        <v>1306</v>
      </c>
      <c r="G278" s="43" t="s">
        <v>1298</v>
      </c>
      <c r="H278" s="41" t="s">
        <v>1308</v>
      </c>
      <c r="I278" s="41" t="s">
        <v>1270</v>
      </c>
      <c r="J278" s="41" t="s">
        <v>1271</v>
      </c>
      <c r="K278" s="41" t="s">
        <v>1272</v>
      </c>
      <c r="L278" s="44">
        <v>38506</v>
      </c>
      <c r="M278" s="44">
        <v>40888</v>
      </c>
      <c r="N278" s="41">
        <v>239764.867</v>
      </c>
      <c r="O278" s="41" t="s">
        <v>1273</v>
      </c>
      <c r="P278" s="41" t="s">
        <v>1261</v>
      </c>
      <c r="Q278" s="43" t="s">
        <v>2543</v>
      </c>
      <c r="R278" s="43" t="s">
        <v>2544</v>
      </c>
      <c r="S278" s="41" t="s">
        <v>1621</v>
      </c>
      <c r="T278" s="43" t="s">
        <v>1302</v>
      </c>
      <c r="U278" s="41" t="s">
        <v>1256</v>
      </c>
      <c r="V278" s="41" t="s">
        <v>1256</v>
      </c>
      <c r="W278" s="41" t="s">
        <v>1256</v>
      </c>
      <c r="X278" s="41" t="s">
        <v>1279</v>
      </c>
      <c r="Y278" s="41" t="s">
        <v>1263</v>
      </c>
      <c r="Z278" s="41" t="s">
        <v>4030</v>
      </c>
      <c r="AA278" s="41" t="s">
        <v>1256</v>
      </c>
      <c r="AB278" s="41" t="s">
        <v>1256</v>
      </c>
      <c r="AC278" s="41" t="s">
        <v>1256</v>
      </c>
      <c r="AD278" s="41" t="s">
        <v>1256</v>
      </c>
      <c r="AE278" s="41" t="s">
        <v>1256</v>
      </c>
      <c r="AF278" s="41" t="s">
        <v>1304</v>
      </c>
      <c r="AG278" s="45" t="s">
        <v>1256</v>
      </c>
      <c r="AH278" s="45" t="s">
        <v>3989</v>
      </c>
      <c r="AI278" s="45" t="s">
        <v>3989</v>
      </c>
      <c r="AJ278" s="45" t="s">
        <v>4592</v>
      </c>
      <c r="AK278" s="45" t="s">
        <v>4593</v>
      </c>
    </row>
    <row r="279" spans="2:37" ht="46.5" thickTop="1" thickBot="1" x14ac:dyDescent="0.3">
      <c r="B279" s="41" t="s">
        <v>4595</v>
      </c>
      <c r="C279" s="41" t="s">
        <v>2545</v>
      </c>
      <c r="D279" s="42" t="s">
        <v>1265</v>
      </c>
      <c r="E279" s="41" t="s">
        <v>1257</v>
      </c>
      <c r="F279" s="41" t="s">
        <v>1284</v>
      </c>
      <c r="G279" s="43" t="s">
        <v>1610</v>
      </c>
      <c r="H279" s="41" t="s">
        <v>1308</v>
      </c>
      <c r="I279" s="41" t="s">
        <v>1260</v>
      </c>
      <c r="J279" s="41" t="s">
        <v>1317</v>
      </c>
      <c r="K279" s="41" t="s">
        <v>1288</v>
      </c>
      <c r="L279" s="44">
        <v>38673</v>
      </c>
      <c r="M279" s="41" t="s">
        <v>1256</v>
      </c>
      <c r="N279" s="41">
        <v>42000</v>
      </c>
      <c r="O279" s="41" t="s">
        <v>2546</v>
      </c>
      <c r="P279" s="41" t="s">
        <v>1261</v>
      </c>
      <c r="Q279" s="43" t="s">
        <v>2547</v>
      </c>
      <c r="R279" s="43" t="s">
        <v>2548</v>
      </c>
      <c r="S279" s="41" t="s">
        <v>2031</v>
      </c>
      <c r="T279" s="43" t="s">
        <v>1614</v>
      </c>
      <c r="U279" s="41" t="s">
        <v>1690</v>
      </c>
      <c r="V279" s="44">
        <v>41595</v>
      </c>
      <c r="W279" s="44">
        <v>42324</v>
      </c>
      <c r="X279" s="41" t="s">
        <v>1279</v>
      </c>
      <c r="Y279" s="41" t="s">
        <v>1263</v>
      </c>
      <c r="Z279" s="41" t="s">
        <v>4081</v>
      </c>
      <c r="AA279" s="41" t="s">
        <v>4088</v>
      </c>
      <c r="AB279" s="41" t="s">
        <v>4082</v>
      </c>
      <c r="AC279" s="41" t="s">
        <v>4082</v>
      </c>
      <c r="AD279" s="41" t="s">
        <v>4046</v>
      </c>
      <c r="AE279" s="41" t="s">
        <v>4054</v>
      </c>
      <c r="AF279" s="41" t="s">
        <v>1265</v>
      </c>
      <c r="AG279" s="45" t="s">
        <v>4083</v>
      </c>
      <c r="AH279" s="45" t="s">
        <v>3989</v>
      </c>
      <c r="AI279" s="45" t="s">
        <v>3989</v>
      </c>
      <c r="AJ279" s="45" t="s">
        <v>4594</v>
      </c>
      <c r="AK279" s="45" t="s">
        <v>4595</v>
      </c>
    </row>
    <row r="280" spans="2:37" ht="46.5" thickTop="1" thickBot="1" x14ac:dyDescent="0.3">
      <c r="B280" s="41" t="s">
        <v>4597</v>
      </c>
      <c r="C280" s="41" t="s">
        <v>2549</v>
      </c>
      <c r="D280" s="42" t="s">
        <v>1255</v>
      </c>
      <c r="E280" s="41" t="s">
        <v>1256</v>
      </c>
      <c r="F280" s="41" t="s">
        <v>1257</v>
      </c>
      <c r="G280" s="43" t="s">
        <v>2403</v>
      </c>
      <c r="H280" s="41" t="s">
        <v>1316</v>
      </c>
      <c r="I280" s="41" t="s">
        <v>1260</v>
      </c>
      <c r="J280" s="41" t="s">
        <v>1256</v>
      </c>
      <c r="K280" s="41" t="s">
        <v>1256</v>
      </c>
      <c r="L280" s="44">
        <v>35054</v>
      </c>
      <c r="M280" s="44">
        <v>45341</v>
      </c>
      <c r="N280" s="41">
        <v>0</v>
      </c>
      <c r="O280" s="41" t="s">
        <v>1256</v>
      </c>
      <c r="P280" s="41" t="s">
        <v>1261</v>
      </c>
      <c r="Q280" s="43" t="s">
        <v>1256</v>
      </c>
      <c r="R280" s="43" t="s">
        <v>1256</v>
      </c>
      <c r="S280" s="41" t="s">
        <v>1256</v>
      </c>
      <c r="T280" s="43" t="s">
        <v>1256</v>
      </c>
      <c r="U280" s="41" t="s">
        <v>1256</v>
      </c>
      <c r="V280" s="41" t="s">
        <v>1256</v>
      </c>
      <c r="W280" s="41" t="s">
        <v>1256</v>
      </c>
      <c r="X280" s="41" t="s">
        <v>1256</v>
      </c>
      <c r="Y280" s="41" t="s">
        <v>1263</v>
      </c>
      <c r="Z280" s="41" t="s">
        <v>1256</v>
      </c>
      <c r="AA280" s="41" t="s">
        <v>1256</v>
      </c>
      <c r="AB280" s="41" t="s">
        <v>1256</v>
      </c>
      <c r="AC280" s="41" t="s">
        <v>1256</v>
      </c>
      <c r="AD280" s="41" t="s">
        <v>1256</v>
      </c>
      <c r="AE280" s="41" t="s">
        <v>1256</v>
      </c>
      <c r="AF280" s="41" t="s">
        <v>3988</v>
      </c>
      <c r="AG280" s="45" t="s">
        <v>1256</v>
      </c>
      <c r="AH280" s="45" t="s">
        <v>3989</v>
      </c>
      <c r="AI280" s="45" t="s">
        <v>3989</v>
      </c>
      <c r="AJ280" s="45" t="s">
        <v>4596</v>
      </c>
      <c r="AK280" s="45" t="s">
        <v>4597</v>
      </c>
    </row>
    <row r="281" spans="2:37" ht="31.5" thickTop="1" thickBot="1" x14ac:dyDescent="0.3">
      <c r="B281" s="41" t="s">
        <v>4599</v>
      </c>
      <c r="C281" s="41" t="s">
        <v>2550</v>
      </c>
      <c r="D281" s="42" t="s">
        <v>1314</v>
      </c>
      <c r="E281" s="41" t="s">
        <v>1256</v>
      </c>
      <c r="F281" s="41" t="s">
        <v>1284</v>
      </c>
      <c r="G281" s="43" t="s">
        <v>1281</v>
      </c>
      <c r="H281" s="41" t="s">
        <v>1316</v>
      </c>
      <c r="I281" s="41" t="s">
        <v>1260</v>
      </c>
      <c r="J281" s="41" t="s">
        <v>1317</v>
      </c>
      <c r="K281" s="41" t="s">
        <v>1288</v>
      </c>
      <c r="L281" s="44">
        <v>42695</v>
      </c>
      <c r="M281" s="41" t="s">
        <v>1256</v>
      </c>
      <c r="N281" s="41">
        <v>206.3596</v>
      </c>
      <c r="O281" s="41" t="s">
        <v>1256</v>
      </c>
      <c r="P281" s="41" t="s">
        <v>1261</v>
      </c>
      <c r="Q281" s="43" t="s">
        <v>2551</v>
      </c>
      <c r="R281" s="43" t="s">
        <v>2552</v>
      </c>
      <c r="S281" s="41" t="s">
        <v>1293</v>
      </c>
      <c r="T281" s="43" t="s">
        <v>1329</v>
      </c>
      <c r="U281" s="41" t="s">
        <v>1256</v>
      </c>
      <c r="V281" s="41" t="s">
        <v>1256</v>
      </c>
      <c r="W281" s="41" t="s">
        <v>1256</v>
      </c>
      <c r="X281" s="41" t="s">
        <v>1279</v>
      </c>
      <c r="Y281" s="41" t="s">
        <v>1263</v>
      </c>
      <c r="Z281" s="41" t="s">
        <v>1256</v>
      </c>
      <c r="AA281" s="41" t="s">
        <v>3998</v>
      </c>
      <c r="AB281" s="41" t="s">
        <v>4076</v>
      </c>
      <c r="AC281" s="41" t="s">
        <v>4076</v>
      </c>
      <c r="AD281" s="41" t="s">
        <v>4077</v>
      </c>
      <c r="AE281" s="41" t="s">
        <v>4001</v>
      </c>
      <c r="AF281" s="41" t="s">
        <v>4013</v>
      </c>
      <c r="AG281" s="45" t="s">
        <v>4078</v>
      </c>
      <c r="AH281" s="45" t="s">
        <v>3989</v>
      </c>
      <c r="AI281" s="45" t="s">
        <v>3989</v>
      </c>
      <c r="AJ281" s="45" t="s">
        <v>4598</v>
      </c>
      <c r="AK281" s="45" t="s">
        <v>4599</v>
      </c>
    </row>
    <row r="282" spans="2:37" ht="46.5" thickTop="1" thickBot="1" x14ac:dyDescent="0.3">
      <c r="B282" s="41" t="s">
        <v>4601</v>
      </c>
      <c r="C282" s="41" t="s">
        <v>2553</v>
      </c>
      <c r="D282" s="42" t="s">
        <v>1265</v>
      </c>
      <c r="E282" s="41" t="s">
        <v>2554</v>
      </c>
      <c r="F282" s="41" t="s">
        <v>1284</v>
      </c>
      <c r="G282" s="43" t="s">
        <v>1610</v>
      </c>
      <c r="H282" s="41" t="s">
        <v>1308</v>
      </c>
      <c r="I282" s="41" t="s">
        <v>1260</v>
      </c>
      <c r="J282" s="41" t="s">
        <v>1317</v>
      </c>
      <c r="K282" s="41" t="s">
        <v>1288</v>
      </c>
      <c r="L282" s="44">
        <v>38741</v>
      </c>
      <c r="M282" s="41" t="s">
        <v>1256</v>
      </c>
      <c r="N282" s="41">
        <v>28484.85</v>
      </c>
      <c r="O282" s="41" t="s">
        <v>2555</v>
      </c>
      <c r="P282" s="41" t="s">
        <v>1261</v>
      </c>
      <c r="Q282" s="43" t="s">
        <v>2463</v>
      </c>
      <c r="R282" s="43" t="s">
        <v>2464</v>
      </c>
      <c r="S282" s="41" t="s">
        <v>1311</v>
      </c>
      <c r="T282" s="43" t="s">
        <v>1614</v>
      </c>
      <c r="U282" s="41" t="s">
        <v>1256</v>
      </c>
      <c r="V282" s="41" t="s">
        <v>1256</v>
      </c>
      <c r="W282" s="41" t="s">
        <v>1256</v>
      </c>
      <c r="X282" s="41" t="s">
        <v>1279</v>
      </c>
      <c r="Y282" s="41" t="s">
        <v>1263</v>
      </c>
      <c r="Z282" s="41" t="s">
        <v>4081</v>
      </c>
      <c r="AA282" s="41" t="s">
        <v>4012</v>
      </c>
      <c r="AB282" s="41" t="s">
        <v>4082</v>
      </c>
      <c r="AC282" s="41" t="s">
        <v>4082</v>
      </c>
      <c r="AD282" s="41" t="s">
        <v>4046</v>
      </c>
      <c r="AE282" s="41" t="s">
        <v>4054</v>
      </c>
      <c r="AF282" s="41" t="s">
        <v>1265</v>
      </c>
      <c r="AG282" s="45" t="s">
        <v>4083</v>
      </c>
      <c r="AH282" s="45" t="s">
        <v>3989</v>
      </c>
      <c r="AI282" s="45" t="s">
        <v>3989</v>
      </c>
      <c r="AJ282" s="45" t="s">
        <v>4600</v>
      </c>
      <c r="AK282" s="45" t="s">
        <v>4601</v>
      </c>
    </row>
    <row r="283" spans="2:37" ht="49.5" thickTop="1" thickBot="1" x14ac:dyDescent="0.3">
      <c r="B283" s="41" t="s">
        <v>4603</v>
      </c>
      <c r="C283" s="41" t="s">
        <v>2556</v>
      </c>
      <c r="D283" s="42" t="s">
        <v>1304</v>
      </c>
      <c r="E283" s="41" t="s">
        <v>1257</v>
      </c>
      <c r="F283" s="41" t="s">
        <v>1306</v>
      </c>
      <c r="G283" s="43" t="s">
        <v>1348</v>
      </c>
      <c r="H283" s="41" t="s">
        <v>1488</v>
      </c>
      <c r="I283" s="41" t="s">
        <v>1270</v>
      </c>
      <c r="J283" s="41" t="s">
        <v>1271</v>
      </c>
      <c r="K283" s="41" t="s">
        <v>1272</v>
      </c>
      <c r="L283" s="44">
        <v>38246</v>
      </c>
      <c r="M283" s="44">
        <v>39948</v>
      </c>
      <c r="N283" s="41">
        <v>270699.74</v>
      </c>
      <c r="O283" s="41" t="s">
        <v>1273</v>
      </c>
      <c r="P283" s="41" t="s">
        <v>1261</v>
      </c>
      <c r="Q283" s="43" t="s">
        <v>2557</v>
      </c>
      <c r="R283" s="43" t="s">
        <v>2558</v>
      </c>
      <c r="S283" s="41" t="s">
        <v>2397</v>
      </c>
      <c r="T283" s="43" t="s">
        <v>2559</v>
      </c>
      <c r="U283" s="41" t="s">
        <v>1256</v>
      </c>
      <c r="V283" s="41" t="s">
        <v>1256</v>
      </c>
      <c r="W283" s="41" t="s">
        <v>1256</v>
      </c>
      <c r="X283" s="41" t="s">
        <v>1279</v>
      </c>
      <c r="Y283" s="41" t="s">
        <v>1263</v>
      </c>
      <c r="Z283" s="41" t="s">
        <v>4030</v>
      </c>
      <c r="AA283" s="41" t="s">
        <v>1256</v>
      </c>
      <c r="AB283" s="41" t="s">
        <v>1256</v>
      </c>
      <c r="AC283" s="41" t="s">
        <v>1256</v>
      </c>
      <c r="AD283" s="41" t="s">
        <v>1256</v>
      </c>
      <c r="AE283" s="41" t="s">
        <v>1256</v>
      </c>
      <c r="AF283" s="41" t="s">
        <v>1304</v>
      </c>
      <c r="AG283" s="45" t="s">
        <v>1256</v>
      </c>
      <c r="AH283" s="45" t="s">
        <v>3989</v>
      </c>
      <c r="AI283" s="45" t="s">
        <v>3989</v>
      </c>
      <c r="AJ283" s="45" t="s">
        <v>4602</v>
      </c>
      <c r="AK283" s="45" t="s">
        <v>4603</v>
      </c>
    </row>
    <row r="284" spans="2:37" ht="31.5" thickTop="1" thickBot="1" x14ac:dyDescent="0.3">
      <c r="B284" s="41" t="s">
        <v>4605</v>
      </c>
      <c r="C284" s="41" t="s">
        <v>2560</v>
      </c>
      <c r="D284" s="42" t="s">
        <v>1265</v>
      </c>
      <c r="E284" s="41" t="s">
        <v>1677</v>
      </c>
      <c r="F284" s="41" t="s">
        <v>1284</v>
      </c>
      <c r="G284" s="43" t="s">
        <v>1473</v>
      </c>
      <c r="H284" s="41" t="s">
        <v>1308</v>
      </c>
      <c r="I284" s="41" t="s">
        <v>1270</v>
      </c>
      <c r="J284" s="41" t="s">
        <v>1271</v>
      </c>
      <c r="K284" s="41" t="s">
        <v>1272</v>
      </c>
      <c r="L284" s="44">
        <v>38772</v>
      </c>
      <c r="M284" s="44">
        <v>43060</v>
      </c>
      <c r="N284" s="41">
        <v>44676.45</v>
      </c>
      <c r="O284" s="41" t="s">
        <v>1273</v>
      </c>
      <c r="P284" s="41" t="s">
        <v>1261</v>
      </c>
      <c r="Q284" s="43" t="s">
        <v>2561</v>
      </c>
      <c r="R284" s="43" t="s">
        <v>2562</v>
      </c>
      <c r="S284" s="41" t="s">
        <v>2563</v>
      </c>
      <c r="T284" s="43" t="s">
        <v>1476</v>
      </c>
      <c r="U284" s="41" t="s">
        <v>1256</v>
      </c>
      <c r="V284" s="41" t="s">
        <v>1256</v>
      </c>
      <c r="W284" s="41" t="s">
        <v>1256</v>
      </c>
      <c r="X284" s="41" t="s">
        <v>1279</v>
      </c>
      <c r="Y284" s="41" t="s">
        <v>1263</v>
      </c>
      <c r="Z284" s="41" t="s">
        <v>4081</v>
      </c>
      <c r="AA284" s="41" t="s">
        <v>1256</v>
      </c>
      <c r="AB284" s="41" t="s">
        <v>1256</v>
      </c>
      <c r="AC284" s="41" t="s">
        <v>1256</v>
      </c>
      <c r="AD284" s="41" t="s">
        <v>1256</v>
      </c>
      <c r="AE284" s="41" t="s">
        <v>1256</v>
      </c>
      <c r="AF284" s="41" t="s">
        <v>1265</v>
      </c>
      <c r="AG284" s="45" t="s">
        <v>1256</v>
      </c>
      <c r="AH284" s="45" t="s">
        <v>3989</v>
      </c>
      <c r="AI284" s="45" t="s">
        <v>3989</v>
      </c>
      <c r="AJ284" s="45" t="s">
        <v>4604</v>
      </c>
      <c r="AK284" s="45" t="s">
        <v>4605</v>
      </c>
    </row>
    <row r="285" spans="2:37" ht="49.5" thickTop="1" thickBot="1" x14ac:dyDescent="0.3">
      <c r="B285" s="41" t="s">
        <v>4607</v>
      </c>
      <c r="C285" s="41" t="s">
        <v>2564</v>
      </c>
      <c r="D285" s="42" t="s">
        <v>1314</v>
      </c>
      <c r="E285" s="41" t="s">
        <v>1257</v>
      </c>
      <c r="F285" s="41" t="s">
        <v>1284</v>
      </c>
      <c r="G285" s="43" t="s">
        <v>1281</v>
      </c>
      <c r="H285" s="41" t="s">
        <v>1316</v>
      </c>
      <c r="I285" s="41" t="s">
        <v>1260</v>
      </c>
      <c r="J285" s="41" t="s">
        <v>1317</v>
      </c>
      <c r="K285" s="41" t="s">
        <v>1288</v>
      </c>
      <c r="L285" s="44">
        <v>39366</v>
      </c>
      <c r="M285" s="41" t="s">
        <v>1256</v>
      </c>
      <c r="N285" s="41">
        <v>40186.061699999998</v>
      </c>
      <c r="O285" s="41" t="s">
        <v>2565</v>
      </c>
      <c r="P285" s="41" t="s">
        <v>1261</v>
      </c>
      <c r="Q285" s="43" t="s">
        <v>2566</v>
      </c>
      <c r="R285" s="43" t="s">
        <v>2567</v>
      </c>
      <c r="S285" s="41" t="s">
        <v>1320</v>
      </c>
      <c r="T285" s="43" t="s">
        <v>1329</v>
      </c>
      <c r="U285" s="41" t="s">
        <v>1256</v>
      </c>
      <c r="V285" s="41" t="s">
        <v>1256</v>
      </c>
      <c r="W285" s="41" t="s">
        <v>1256</v>
      </c>
      <c r="X285" s="41" t="s">
        <v>1279</v>
      </c>
      <c r="Y285" s="41" t="s">
        <v>1263</v>
      </c>
      <c r="Z285" s="41" t="s">
        <v>1256</v>
      </c>
      <c r="AA285" s="41" t="s">
        <v>4037</v>
      </c>
      <c r="AB285" s="41" t="s">
        <v>4017</v>
      </c>
      <c r="AC285" s="41" t="s">
        <v>4017</v>
      </c>
      <c r="AD285" s="41" t="s">
        <v>4077</v>
      </c>
      <c r="AE285" s="41" t="s">
        <v>4023</v>
      </c>
      <c r="AF285" s="41" t="s">
        <v>4013</v>
      </c>
      <c r="AG285" s="45" t="s">
        <v>4020</v>
      </c>
      <c r="AH285" s="45" t="s">
        <v>3989</v>
      </c>
      <c r="AI285" s="45" t="s">
        <v>3989</v>
      </c>
      <c r="AJ285" s="45" t="s">
        <v>4606</v>
      </c>
      <c r="AK285" s="45" t="s">
        <v>4607</v>
      </c>
    </row>
    <row r="286" spans="2:37" ht="31.5" thickTop="1" thickBot="1" x14ac:dyDescent="0.3">
      <c r="B286" s="41" t="s">
        <v>4609</v>
      </c>
      <c r="C286" s="41" t="s">
        <v>2568</v>
      </c>
      <c r="D286" s="42" t="s">
        <v>1265</v>
      </c>
      <c r="E286" s="41" t="s">
        <v>2569</v>
      </c>
      <c r="F286" s="41" t="s">
        <v>1411</v>
      </c>
      <c r="G286" s="43" t="s">
        <v>1495</v>
      </c>
      <c r="H286" s="41" t="s">
        <v>1308</v>
      </c>
      <c r="I286" s="41" t="s">
        <v>1260</v>
      </c>
      <c r="J286" s="41" t="s">
        <v>1287</v>
      </c>
      <c r="K286" s="41" t="s">
        <v>1325</v>
      </c>
      <c r="L286" s="44">
        <v>41249</v>
      </c>
      <c r="M286" s="41" t="s">
        <v>1256</v>
      </c>
      <c r="N286" s="41">
        <v>54209.120000000003</v>
      </c>
      <c r="O286" s="41" t="s">
        <v>2570</v>
      </c>
      <c r="P286" s="41" t="s">
        <v>2121</v>
      </c>
      <c r="Q286" s="43" t="s">
        <v>2571</v>
      </c>
      <c r="R286" s="43" t="s">
        <v>2572</v>
      </c>
      <c r="S286" s="41" t="s">
        <v>1403</v>
      </c>
      <c r="T286" s="43" t="s">
        <v>1499</v>
      </c>
      <c r="U286" s="41" t="s">
        <v>1278</v>
      </c>
      <c r="V286" s="44">
        <v>42368</v>
      </c>
      <c r="W286" s="44">
        <v>43463</v>
      </c>
      <c r="X286" s="41" t="s">
        <v>1279</v>
      </c>
      <c r="Y286" s="41" t="s">
        <v>1263</v>
      </c>
      <c r="Z286" s="41" t="s">
        <v>4036</v>
      </c>
      <c r="AA286" s="41" t="s">
        <v>1256</v>
      </c>
      <c r="AB286" s="41" t="s">
        <v>3999</v>
      </c>
      <c r="AC286" s="41" t="s">
        <v>3999</v>
      </c>
      <c r="AD286" s="41" t="s">
        <v>4038</v>
      </c>
      <c r="AE286" s="41" t="s">
        <v>4023</v>
      </c>
      <c r="AF286" s="41" t="s">
        <v>1265</v>
      </c>
      <c r="AG286" s="45" t="s">
        <v>4002</v>
      </c>
      <c r="AH286" s="45" t="s">
        <v>3989</v>
      </c>
      <c r="AI286" s="45" t="s">
        <v>3989</v>
      </c>
      <c r="AJ286" s="45" t="s">
        <v>4608</v>
      </c>
      <c r="AK286" s="45" t="s">
        <v>4609</v>
      </c>
    </row>
    <row r="287" spans="2:37" ht="46.5" thickTop="1" thickBot="1" x14ac:dyDescent="0.3">
      <c r="B287" s="41" t="s">
        <v>4611</v>
      </c>
      <c r="C287" s="41" t="s">
        <v>2573</v>
      </c>
      <c r="D287" s="42" t="s">
        <v>1265</v>
      </c>
      <c r="E287" s="41" t="s">
        <v>2574</v>
      </c>
      <c r="F287" s="41" t="s">
        <v>1917</v>
      </c>
      <c r="G287" s="43" t="s">
        <v>1617</v>
      </c>
      <c r="H287" s="41" t="s">
        <v>1308</v>
      </c>
      <c r="I287" s="41" t="s">
        <v>1260</v>
      </c>
      <c r="J287" s="41" t="s">
        <v>1287</v>
      </c>
      <c r="K287" s="41" t="s">
        <v>1325</v>
      </c>
      <c r="L287" s="44">
        <v>39885</v>
      </c>
      <c r="M287" s="41" t="s">
        <v>1256</v>
      </c>
      <c r="N287" s="41">
        <v>76702.399999999994</v>
      </c>
      <c r="O287" s="41" t="s">
        <v>2575</v>
      </c>
      <c r="P287" s="41" t="s">
        <v>1920</v>
      </c>
      <c r="Q287" s="43" t="s">
        <v>2576</v>
      </c>
      <c r="R287" s="43" t="s">
        <v>2577</v>
      </c>
      <c r="S287" s="41" t="s">
        <v>1397</v>
      </c>
      <c r="T287" s="43" t="s">
        <v>2578</v>
      </c>
      <c r="U287" s="41" t="s">
        <v>1278</v>
      </c>
      <c r="V287" s="44">
        <v>40069</v>
      </c>
      <c r="W287" s="44">
        <v>42539</v>
      </c>
      <c r="X287" s="41" t="s">
        <v>1279</v>
      </c>
      <c r="Y287" s="41" t="s">
        <v>1263</v>
      </c>
      <c r="Z287" s="41" t="s">
        <v>4036</v>
      </c>
      <c r="AA287" s="41" t="s">
        <v>1256</v>
      </c>
      <c r="AB287" s="41" t="s">
        <v>4053</v>
      </c>
      <c r="AC287" s="41" t="s">
        <v>4053</v>
      </c>
      <c r="AD287" s="41" t="s">
        <v>4000</v>
      </c>
      <c r="AE287" s="41" t="s">
        <v>4047</v>
      </c>
      <c r="AF287" s="41" t="s">
        <v>1265</v>
      </c>
      <c r="AG287" s="45" t="s">
        <v>4055</v>
      </c>
      <c r="AH287" s="45" t="s">
        <v>4039</v>
      </c>
      <c r="AI287" s="45" t="s">
        <v>3989</v>
      </c>
      <c r="AJ287" s="45" t="s">
        <v>4610</v>
      </c>
      <c r="AK287" s="45" t="s">
        <v>4611</v>
      </c>
    </row>
    <row r="288" spans="2:37" ht="31.5" thickTop="1" thickBot="1" x14ac:dyDescent="0.3">
      <c r="B288" s="41" t="s">
        <v>4613</v>
      </c>
      <c r="C288" s="41" t="s">
        <v>2579</v>
      </c>
      <c r="D288" s="42" t="s">
        <v>1265</v>
      </c>
      <c r="E288" s="41" t="s">
        <v>2580</v>
      </c>
      <c r="F288" s="41" t="s">
        <v>1633</v>
      </c>
      <c r="G288" s="43" t="s">
        <v>2581</v>
      </c>
      <c r="H288" s="41" t="s">
        <v>1308</v>
      </c>
      <c r="I288" s="41" t="s">
        <v>1270</v>
      </c>
      <c r="J288" s="41" t="s">
        <v>1271</v>
      </c>
      <c r="K288" s="41" t="s">
        <v>1272</v>
      </c>
      <c r="L288" s="44">
        <v>40617</v>
      </c>
      <c r="M288" s="44">
        <v>42446</v>
      </c>
      <c r="N288" s="41">
        <v>51190.47</v>
      </c>
      <c r="O288" s="41" t="s">
        <v>1273</v>
      </c>
      <c r="P288" s="41" t="s">
        <v>1290</v>
      </c>
      <c r="Q288" s="43" t="s">
        <v>2576</v>
      </c>
      <c r="R288" s="43" t="s">
        <v>2577</v>
      </c>
      <c r="S288" s="41" t="s">
        <v>1397</v>
      </c>
      <c r="T288" s="43" t="s">
        <v>2582</v>
      </c>
      <c r="U288" s="41" t="s">
        <v>1256</v>
      </c>
      <c r="V288" s="41" t="s">
        <v>1256</v>
      </c>
      <c r="W288" s="41" t="s">
        <v>1256</v>
      </c>
      <c r="X288" s="41" t="s">
        <v>1279</v>
      </c>
      <c r="Y288" s="41" t="s">
        <v>1263</v>
      </c>
      <c r="Z288" s="41" t="s">
        <v>4008</v>
      </c>
      <c r="AA288" s="41" t="s">
        <v>1256</v>
      </c>
      <c r="AB288" s="41" t="s">
        <v>1256</v>
      </c>
      <c r="AC288" s="41" t="s">
        <v>1256</v>
      </c>
      <c r="AD288" s="41" t="s">
        <v>1256</v>
      </c>
      <c r="AE288" s="41" t="s">
        <v>1256</v>
      </c>
      <c r="AF288" s="41" t="s">
        <v>1265</v>
      </c>
      <c r="AG288" s="45" t="s">
        <v>1256</v>
      </c>
      <c r="AH288" s="45" t="s">
        <v>3989</v>
      </c>
      <c r="AI288" s="45" t="s">
        <v>3989</v>
      </c>
      <c r="AJ288" s="45" t="s">
        <v>4612</v>
      </c>
      <c r="AK288" s="45" t="s">
        <v>4613</v>
      </c>
    </row>
    <row r="289" spans="2:37" ht="37.5" thickTop="1" thickBot="1" x14ac:dyDescent="0.3">
      <c r="B289" s="41" t="s">
        <v>4615</v>
      </c>
      <c r="C289" s="41" t="s">
        <v>2583</v>
      </c>
      <c r="D289" s="42" t="s">
        <v>1265</v>
      </c>
      <c r="E289" s="41" t="s">
        <v>2584</v>
      </c>
      <c r="F289" s="41" t="s">
        <v>1411</v>
      </c>
      <c r="G289" s="43" t="s">
        <v>2585</v>
      </c>
      <c r="H289" s="41" t="s">
        <v>1308</v>
      </c>
      <c r="I289" s="41" t="s">
        <v>1260</v>
      </c>
      <c r="J289" s="41" t="s">
        <v>1439</v>
      </c>
      <c r="K289" s="41" t="s">
        <v>1325</v>
      </c>
      <c r="L289" s="44">
        <v>41249</v>
      </c>
      <c r="M289" s="41" t="s">
        <v>1256</v>
      </c>
      <c r="N289" s="41">
        <v>51301.131600000001</v>
      </c>
      <c r="O289" s="41" t="s">
        <v>2586</v>
      </c>
      <c r="P289" s="41" t="s">
        <v>2587</v>
      </c>
      <c r="Q289" s="43" t="s">
        <v>2588</v>
      </c>
      <c r="R289" s="43" t="s">
        <v>2589</v>
      </c>
      <c r="S289" s="41" t="s">
        <v>1397</v>
      </c>
      <c r="T289" s="43" t="s">
        <v>2590</v>
      </c>
      <c r="U289" s="41" t="s">
        <v>1278</v>
      </c>
      <c r="V289" s="44">
        <v>41506</v>
      </c>
      <c r="W289" s="44">
        <v>43423</v>
      </c>
      <c r="X289" s="41" t="s">
        <v>1279</v>
      </c>
      <c r="Y289" s="41" t="s">
        <v>1263</v>
      </c>
      <c r="Z289" s="41" t="s">
        <v>4036</v>
      </c>
      <c r="AA289" s="41" t="s">
        <v>1256</v>
      </c>
      <c r="AB289" s="41" t="s">
        <v>4053</v>
      </c>
      <c r="AC289" s="41" t="s">
        <v>4053</v>
      </c>
      <c r="AD289" s="41" t="s">
        <v>4077</v>
      </c>
      <c r="AE289" s="41" t="s">
        <v>4054</v>
      </c>
      <c r="AF289" s="41" t="s">
        <v>1265</v>
      </c>
      <c r="AG289" s="45" t="s">
        <v>4055</v>
      </c>
      <c r="AH289" s="45" t="s">
        <v>3989</v>
      </c>
      <c r="AI289" s="45" t="s">
        <v>3989</v>
      </c>
      <c r="AJ289" s="45" t="s">
        <v>4614</v>
      </c>
      <c r="AK289" s="45" t="s">
        <v>4615</v>
      </c>
    </row>
    <row r="290" spans="2:37" ht="31.5" thickTop="1" thickBot="1" x14ac:dyDescent="0.3">
      <c r="B290" s="41" t="s">
        <v>4617</v>
      </c>
      <c r="C290" s="41" t="s">
        <v>2591</v>
      </c>
      <c r="D290" s="42" t="s">
        <v>1265</v>
      </c>
      <c r="E290" s="41" t="s">
        <v>2592</v>
      </c>
      <c r="F290" s="41" t="s">
        <v>1633</v>
      </c>
      <c r="G290" s="43" t="s">
        <v>1473</v>
      </c>
      <c r="H290" s="41" t="s">
        <v>1308</v>
      </c>
      <c r="I290" s="41" t="s">
        <v>1260</v>
      </c>
      <c r="J290" s="41" t="s">
        <v>1324</v>
      </c>
      <c r="K290" s="41" t="s">
        <v>1325</v>
      </c>
      <c r="L290" s="44">
        <v>40599</v>
      </c>
      <c r="M290" s="41" t="s">
        <v>1256</v>
      </c>
      <c r="N290" s="41">
        <v>51239.19</v>
      </c>
      <c r="O290" s="41" t="s">
        <v>2593</v>
      </c>
      <c r="P290" s="41" t="s">
        <v>1920</v>
      </c>
      <c r="Q290" s="43" t="s">
        <v>2594</v>
      </c>
      <c r="R290" s="43" t="s">
        <v>2595</v>
      </c>
      <c r="S290" s="41" t="s">
        <v>1397</v>
      </c>
      <c r="T290" s="43" t="s">
        <v>1476</v>
      </c>
      <c r="U290" s="41" t="s">
        <v>1278</v>
      </c>
      <c r="V290" s="44">
        <v>40686</v>
      </c>
      <c r="W290" s="44">
        <v>41781</v>
      </c>
      <c r="X290" s="41" t="s">
        <v>1279</v>
      </c>
      <c r="Y290" s="41" t="s">
        <v>1263</v>
      </c>
      <c r="Z290" s="41" t="s">
        <v>4081</v>
      </c>
      <c r="AA290" s="41" t="s">
        <v>1256</v>
      </c>
      <c r="AB290" s="41" t="s">
        <v>4045</v>
      </c>
      <c r="AC290" s="41" t="s">
        <v>4045</v>
      </c>
      <c r="AD290" s="41" t="s">
        <v>4000</v>
      </c>
      <c r="AE290" s="41" t="s">
        <v>4001</v>
      </c>
      <c r="AF290" s="41" t="s">
        <v>1265</v>
      </c>
      <c r="AG290" s="45" t="s">
        <v>4048</v>
      </c>
      <c r="AH290" s="45" t="s">
        <v>3989</v>
      </c>
      <c r="AI290" s="45" t="s">
        <v>3989</v>
      </c>
      <c r="AJ290" s="45" t="s">
        <v>4616</v>
      </c>
      <c r="AK290" s="45" t="s">
        <v>4617</v>
      </c>
    </row>
    <row r="291" spans="2:37" ht="31.5" thickTop="1" thickBot="1" x14ac:dyDescent="0.3">
      <c r="B291" s="41" t="s">
        <v>4619</v>
      </c>
      <c r="C291" s="41" t="s">
        <v>2596</v>
      </c>
      <c r="D291" s="42" t="s">
        <v>1265</v>
      </c>
      <c r="E291" s="41" t="s">
        <v>2597</v>
      </c>
      <c r="F291" s="41" t="s">
        <v>1917</v>
      </c>
      <c r="G291" s="43" t="s">
        <v>1281</v>
      </c>
      <c r="H291" s="41" t="s">
        <v>1308</v>
      </c>
      <c r="I291" s="41" t="s">
        <v>1260</v>
      </c>
      <c r="J291" s="41" t="s">
        <v>1439</v>
      </c>
      <c r="K291" s="41" t="s">
        <v>1325</v>
      </c>
      <c r="L291" s="44">
        <v>39910</v>
      </c>
      <c r="M291" s="41" t="s">
        <v>1256</v>
      </c>
      <c r="N291" s="41">
        <v>74834.156300000002</v>
      </c>
      <c r="O291" s="41" t="s">
        <v>2598</v>
      </c>
      <c r="P291" s="41" t="s">
        <v>1290</v>
      </c>
      <c r="Q291" s="43" t="s">
        <v>2456</v>
      </c>
      <c r="R291" s="43" t="s">
        <v>2457</v>
      </c>
      <c r="S291" s="41" t="s">
        <v>1311</v>
      </c>
      <c r="T291" s="43" t="s">
        <v>1329</v>
      </c>
      <c r="U291" s="41" t="s">
        <v>2599</v>
      </c>
      <c r="V291" s="44">
        <v>40093</v>
      </c>
      <c r="W291" s="44">
        <v>42961</v>
      </c>
      <c r="X291" s="41" t="s">
        <v>1279</v>
      </c>
      <c r="Y291" s="41" t="s">
        <v>1263</v>
      </c>
      <c r="Z291" s="41" t="s">
        <v>4016</v>
      </c>
      <c r="AA291" s="41" t="s">
        <v>1256</v>
      </c>
      <c r="AB291" s="41" t="s">
        <v>4017</v>
      </c>
      <c r="AC291" s="41" t="s">
        <v>4017</v>
      </c>
      <c r="AD291" s="41" t="s">
        <v>4018</v>
      </c>
      <c r="AE291" s="41" t="s">
        <v>4047</v>
      </c>
      <c r="AF291" s="41" t="s">
        <v>1265</v>
      </c>
      <c r="AG291" s="45" t="s">
        <v>4020</v>
      </c>
      <c r="AH291" s="45" t="s">
        <v>3989</v>
      </c>
      <c r="AI291" s="45" t="s">
        <v>3989</v>
      </c>
      <c r="AJ291" s="45" t="s">
        <v>4618</v>
      </c>
      <c r="AK291" s="45" t="s">
        <v>4619</v>
      </c>
    </row>
    <row r="292" spans="2:37" ht="106.5" thickTop="1" thickBot="1" x14ac:dyDescent="0.3">
      <c r="B292" s="41" t="s">
        <v>4621</v>
      </c>
      <c r="C292" s="41" t="s">
        <v>2600</v>
      </c>
      <c r="D292" s="42" t="s">
        <v>1265</v>
      </c>
      <c r="E292" s="41" t="s">
        <v>2601</v>
      </c>
      <c r="F292" s="41" t="s">
        <v>1633</v>
      </c>
      <c r="G292" s="43" t="s">
        <v>1258</v>
      </c>
      <c r="H292" s="41" t="s">
        <v>1308</v>
      </c>
      <c r="I292" s="41" t="s">
        <v>1260</v>
      </c>
      <c r="J292" s="41" t="s">
        <v>1324</v>
      </c>
      <c r="K292" s="41" t="s">
        <v>1325</v>
      </c>
      <c r="L292" s="44">
        <v>40617</v>
      </c>
      <c r="M292" s="41" t="s">
        <v>1256</v>
      </c>
      <c r="N292" s="41">
        <v>25541.25</v>
      </c>
      <c r="O292" s="41" t="s">
        <v>1273</v>
      </c>
      <c r="P292" s="41" t="s">
        <v>1290</v>
      </c>
      <c r="Q292" s="43" t="s">
        <v>2232</v>
      </c>
      <c r="R292" s="43" t="s">
        <v>2233</v>
      </c>
      <c r="S292" s="41" t="s">
        <v>1311</v>
      </c>
      <c r="T292" s="43" t="s">
        <v>1378</v>
      </c>
      <c r="U292" s="41" t="s">
        <v>1330</v>
      </c>
      <c r="V292" s="44">
        <v>41811</v>
      </c>
      <c r="W292" s="44">
        <v>42906</v>
      </c>
      <c r="X292" s="41" t="s">
        <v>1279</v>
      </c>
      <c r="Y292" s="41" t="s">
        <v>1263</v>
      </c>
      <c r="Z292" s="41" t="s">
        <v>4589</v>
      </c>
      <c r="AA292" s="41" t="s">
        <v>1256</v>
      </c>
      <c r="AB292" s="41" t="s">
        <v>4045</v>
      </c>
      <c r="AC292" s="41" t="s">
        <v>4045</v>
      </c>
      <c r="AD292" s="41" t="s">
        <v>4046</v>
      </c>
      <c r="AE292" s="41" t="s">
        <v>4047</v>
      </c>
      <c r="AF292" s="41" t="s">
        <v>1265</v>
      </c>
      <c r="AG292" s="45" t="s">
        <v>4048</v>
      </c>
      <c r="AH292" s="45" t="s">
        <v>3989</v>
      </c>
      <c r="AI292" s="45" t="s">
        <v>3989</v>
      </c>
      <c r="AJ292" s="45" t="s">
        <v>4620</v>
      </c>
      <c r="AK292" s="45" t="s">
        <v>4621</v>
      </c>
    </row>
    <row r="293" spans="2:37" ht="46.5" thickTop="1" thickBot="1" x14ac:dyDescent="0.3">
      <c r="B293" s="41" t="s">
        <v>4623</v>
      </c>
      <c r="C293" s="41" t="s">
        <v>2602</v>
      </c>
      <c r="D293" s="42" t="s">
        <v>1265</v>
      </c>
      <c r="E293" s="41" t="s">
        <v>2603</v>
      </c>
      <c r="F293" s="41" t="s">
        <v>1917</v>
      </c>
      <c r="G293" s="43" t="s">
        <v>1617</v>
      </c>
      <c r="H293" s="41" t="s">
        <v>1308</v>
      </c>
      <c r="I293" s="41" t="s">
        <v>1260</v>
      </c>
      <c r="J293" s="41" t="s">
        <v>1317</v>
      </c>
      <c r="K293" s="41" t="s">
        <v>1288</v>
      </c>
      <c r="L293" s="44">
        <v>39923</v>
      </c>
      <c r="M293" s="41" t="s">
        <v>1256</v>
      </c>
      <c r="N293" s="41">
        <v>63783.1</v>
      </c>
      <c r="O293" s="41" t="s">
        <v>2604</v>
      </c>
      <c r="P293" s="41" t="s">
        <v>1290</v>
      </c>
      <c r="Q293" s="43" t="s">
        <v>2605</v>
      </c>
      <c r="R293" s="43" t="s">
        <v>2606</v>
      </c>
      <c r="S293" s="41" t="s">
        <v>1311</v>
      </c>
      <c r="T293" s="43" t="s">
        <v>1622</v>
      </c>
      <c r="U293" s="41" t="s">
        <v>1256</v>
      </c>
      <c r="V293" s="41" t="s">
        <v>1256</v>
      </c>
      <c r="W293" s="41" t="s">
        <v>1256</v>
      </c>
      <c r="X293" s="41" t="s">
        <v>1279</v>
      </c>
      <c r="Y293" s="41" t="s">
        <v>1263</v>
      </c>
      <c r="Z293" s="41" t="s">
        <v>4033</v>
      </c>
      <c r="AA293" s="41" t="s">
        <v>4161</v>
      </c>
      <c r="AB293" s="41" t="s">
        <v>4053</v>
      </c>
      <c r="AC293" s="41" t="s">
        <v>4053</v>
      </c>
      <c r="AD293" s="41" t="s">
        <v>4000</v>
      </c>
      <c r="AE293" s="41" t="s">
        <v>4047</v>
      </c>
      <c r="AF293" s="41" t="s">
        <v>1265</v>
      </c>
      <c r="AG293" s="45" t="s">
        <v>4055</v>
      </c>
      <c r="AH293" s="45" t="s">
        <v>3989</v>
      </c>
      <c r="AI293" s="45" t="s">
        <v>3989</v>
      </c>
      <c r="AJ293" s="45" t="s">
        <v>4622</v>
      </c>
      <c r="AK293" s="45" t="s">
        <v>4623</v>
      </c>
    </row>
    <row r="294" spans="2:37" ht="49.5" thickTop="1" thickBot="1" x14ac:dyDescent="0.3">
      <c r="B294" s="41" t="s">
        <v>4625</v>
      </c>
      <c r="C294" s="41" t="s">
        <v>2607</v>
      </c>
      <c r="D294" s="42" t="s">
        <v>1265</v>
      </c>
      <c r="E294" s="41" t="s">
        <v>2608</v>
      </c>
      <c r="F294" s="41" t="s">
        <v>1917</v>
      </c>
      <c r="G294" s="43" t="s">
        <v>1617</v>
      </c>
      <c r="H294" s="41" t="s">
        <v>1308</v>
      </c>
      <c r="I294" s="41" t="s">
        <v>1260</v>
      </c>
      <c r="J294" s="41" t="s">
        <v>1324</v>
      </c>
      <c r="K294" s="41" t="s">
        <v>1288</v>
      </c>
      <c r="L294" s="44">
        <v>39885</v>
      </c>
      <c r="M294" s="41" t="s">
        <v>1256</v>
      </c>
      <c r="N294" s="41">
        <v>44027.71</v>
      </c>
      <c r="O294" s="41" t="s">
        <v>1273</v>
      </c>
      <c r="P294" s="41" t="s">
        <v>1290</v>
      </c>
      <c r="Q294" s="43" t="s">
        <v>2609</v>
      </c>
      <c r="R294" s="43" t="s">
        <v>2610</v>
      </c>
      <c r="S294" s="41" t="s">
        <v>1311</v>
      </c>
      <c r="T294" s="43" t="s">
        <v>2611</v>
      </c>
      <c r="U294" s="41" t="s">
        <v>1256</v>
      </c>
      <c r="V294" s="41" t="s">
        <v>1256</v>
      </c>
      <c r="W294" s="41" t="s">
        <v>1256</v>
      </c>
      <c r="X294" s="41" t="s">
        <v>1279</v>
      </c>
      <c r="Y294" s="41" t="s">
        <v>1263</v>
      </c>
      <c r="Z294" s="41" t="s">
        <v>4112</v>
      </c>
      <c r="AA294" s="41" t="s">
        <v>4088</v>
      </c>
      <c r="AB294" s="41" t="s">
        <v>4053</v>
      </c>
      <c r="AC294" s="41" t="s">
        <v>4053</v>
      </c>
      <c r="AD294" s="41" t="s">
        <v>4000</v>
      </c>
      <c r="AE294" s="41" t="s">
        <v>4047</v>
      </c>
      <c r="AF294" s="41" t="s">
        <v>1265</v>
      </c>
      <c r="AG294" s="45" t="s">
        <v>4055</v>
      </c>
      <c r="AH294" s="45" t="s">
        <v>3989</v>
      </c>
      <c r="AI294" s="45" t="s">
        <v>3989</v>
      </c>
      <c r="AJ294" s="45" t="s">
        <v>4624</v>
      </c>
      <c r="AK294" s="45" t="s">
        <v>4625</v>
      </c>
    </row>
    <row r="295" spans="2:37" ht="31.5" thickTop="1" thickBot="1" x14ac:dyDescent="0.3">
      <c r="B295" s="41" t="s">
        <v>4627</v>
      </c>
      <c r="C295" s="41" t="s">
        <v>2612</v>
      </c>
      <c r="D295" s="42" t="s">
        <v>1265</v>
      </c>
      <c r="E295" s="41" t="s">
        <v>2613</v>
      </c>
      <c r="F295" s="41" t="s">
        <v>1917</v>
      </c>
      <c r="G295" s="43" t="s">
        <v>2614</v>
      </c>
      <c r="H295" s="41" t="s">
        <v>1308</v>
      </c>
      <c r="I295" s="41" t="s">
        <v>1260</v>
      </c>
      <c r="J295" s="41" t="s">
        <v>1712</v>
      </c>
      <c r="K295" s="41" t="s">
        <v>1325</v>
      </c>
      <c r="L295" s="44">
        <v>39882</v>
      </c>
      <c r="M295" s="41" t="s">
        <v>1256</v>
      </c>
      <c r="N295" s="41">
        <v>45173.25</v>
      </c>
      <c r="O295" s="41" t="s">
        <v>2615</v>
      </c>
      <c r="P295" s="41" t="s">
        <v>2616</v>
      </c>
      <c r="Q295" s="43" t="s">
        <v>2463</v>
      </c>
      <c r="R295" s="43" t="s">
        <v>2464</v>
      </c>
      <c r="S295" s="41" t="s">
        <v>1311</v>
      </c>
      <c r="T295" s="43" t="s">
        <v>2617</v>
      </c>
      <c r="U295" s="41" t="s">
        <v>2599</v>
      </c>
      <c r="V295" s="44">
        <v>40066</v>
      </c>
      <c r="W295" s="44">
        <v>41963</v>
      </c>
      <c r="X295" s="41" t="s">
        <v>1279</v>
      </c>
      <c r="Y295" s="41" t="s">
        <v>1263</v>
      </c>
      <c r="Z295" s="41" t="s">
        <v>4008</v>
      </c>
      <c r="AA295" s="41" t="s">
        <v>1256</v>
      </c>
      <c r="AB295" s="41" t="s">
        <v>4082</v>
      </c>
      <c r="AC295" s="41" t="s">
        <v>4082</v>
      </c>
      <c r="AD295" s="41" t="s">
        <v>4077</v>
      </c>
      <c r="AE295" s="41" t="s">
        <v>4001</v>
      </c>
      <c r="AF295" s="41" t="s">
        <v>1265</v>
      </c>
      <c r="AG295" s="45" t="s">
        <v>4083</v>
      </c>
      <c r="AH295" s="45" t="s">
        <v>3989</v>
      </c>
      <c r="AI295" s="45" t="s">
        <v>3989</v>
      </c>
      <c r="AJ295" s="45" t="s">
        <v>4626</v>
      </c>
      <c r="AK295" s="45" t="s">
        <v>4627</v>
      </c>
    </row>
    <row r="296" spans="2:37" ht="106.5" thickTop="1" thickBot="1" x14ac:dyDescent="0.3">
      <c r="B296" s="41" t="s">
        <v>4629</v>
      </c>
      <c r="C296" s="41" t="s">
        <v>2618</v>
      </c>
      <c r="D296" s="42" t="s">
        <v>1265</v>
      </c>
      <c r="E296" s="41" t="s">
        <v>2619</v>
      </c>
      <c r="F296" s="41" t="s">
        <v>1917</v>
      </c>
      <c r="G296" s="43" t="s">
        <v>1258</v>
      </c>
      <c r="H296" s="41" t="s">
        <v>1308</v>
      </c>
      <c r="I296" s="41" t="s">
        <v>1260</v>
      </c>
      <c r="J296" s="41" t="s">
        <v>1439</v>
      </c>
      <c r="K296" s="41" t="s">
        <v>1388</v>
      </c>
      <c r="L296" s="44">
        <v>39885</v>
      </c>
      <c r="M296" s="41" t="s">
        <v>1256</v>
      </c>
      <c r="N296" s="41">
        <v>40695.040000000001</v>
      </c>
      <c r="O296" s="41" t="s">
        <v>2620</v>
      </c>
      <c r="P296" s="41" t="s">
        <v>1643</v>
      </c>
      <c r="Q296" s="43" t="s">
        <v>2621</v>
      </c>
      <c r="R296" s="43" t="s">
        <v>2622</v>
      </c>
      <c r="S296" s="41" t="s">
        <v>1311</v>
      </c>
      <c r="T296" s="43" t="s">
        <v>2623</v>
      </c>
      <c r="U296" s="41" t="s">
        <v>1256</v>
      </c>
      <c r="V296" s="41" t="s">
        <v>1256</v>
      </c>
      <c r="W296" s="41" t="s">
        <v>1256</v>
      </c>
      <c r="X296" s="41" t="s">
        <v>1279</v>
      </c>
      <c r="Y296" s="41" t="s">
        <v>1263</v>
      </c>
      <c r="Z296" s="41" t="s">
        <v>4060</v>
      </c>
      <c r="AA296" s="41" t="s">
        <v>4144</v>
      </c>
      <c r="AB296" s="41" t="s">
        <v>4045</v>
      </c>
      <c r="AC296" s="41" t="s">
        <v>4045</v>
      </c>
      <c r="AD296" s="41" t="s">
        <v>4038</v>
      </c>
      <c r="AE296" s="41" t="s">
        <v>4047</v>
      </c>
      <c r="AF296" s="41" t="s">
        <v>1265</v>
      </c>
      <c r="AG296" s="45" t="s">
        <v>4048</v>
      </c>
      <c r="AH296" s="45" t="s">
        <v>3989</v>
      </c>
      <c r="AI296" s="45" t="s">
        <v>3989</v>
      </c>
      <c r="AJ296" s="45" t="s">
        <v>4628</v>
      </c>
      <c r="AK296" s="45" t="s">
        <v>4629</v>
      </c>
    </row>
    <row r="297" spans="2:37" ht="37.5" thickTop="1" thickBot="1" x14ac:dyDescent="0.3">
      <c r="B297" s="41" t="s">
        <v>4631</v>
      </c>
      <c r="C297" s="41" t="s">
        <v>2624</v>
      </c>
      <c r="D297" s="42" t="s">
        <v>1265</v>
      </c>
      <c r="E297" s="41" t="s">
        <v>2625</v>
      </c>
      <c r="F297" s="41" t="s">
        <v>1411</v>
      </c>
      <c r="G297" s="43" t="s">
        <v>2585</v>
      </c>
      <c r="H297" s="41" t="s">
        <v>1308</v>
      </c>
      <c r="I297" s="41" t="s">
        <v>1260</v>
      </c>
      <c r="J297" s="41" t="s">
        <v>1317</v>
      </c>
      <c r="K297" s="41" t="s">
        <v>1325</v>
      </c>
      <c r="L297" s="44">
        <v>41249</v>
      </c>
      <c r="M297" s="41" t="s">
        <v>1256</v>
      </c>
      <c r="N297" s="41">
        <v>7649.2242999999999</v>
      </c>
      <c r="O297" s="41" t="s">
        <v>2626</v>
      </c>
      <c r="P297" s="41" t="s">
        <v>2587</v>
      </c>
      <c r="Q297" s="43" t="s">
        <v>1612</v>
      </c>
      <c r="R297" s="43" t="s">
        <v>1613</v>
      </c>
      <c r="S297" s="41" t="s">
        <v>1328</v>
      </c>
      <c r="T297" s="43" t="s">
        <v>2590</v>
      </c>
      <c r="U297" s="41" t="s">
        <v>1278</v>
      </c>
      <c r="V297" s="44">
        <v>41548</v>
      </c>
      <c r="W297" s="44">
        <v>44026</v>
      </c>
      <c r="X297" s="41" t="s">
        <v>1279</v>
      </c>
      <c r="Y297" s="41" t="s">
        <v>1263</v>
      </c>
      <c r="Z297" s="41" t="s">
        <v>4036</v>
      </c>
      <c r="AA297" s="41" t="s">
        <v>1256</v>
      </c>
      <c r="AB297" s="41" t="s">
        <v>4053</v>
      </c>
      <c r="AC297" s="41" t="s">
        <v>4053</v>
      </c>
      <c r="AD297" s="41" t="s">
        <v>4077</v>
      </c>
      <c r="AE297" s="41" t="s">
        <v>4054</v>
      </c>
      <c r="AF297" s="41" t="s">
        <v>1265</v>
      </c>
      <c r="AG297" s="45" t="s">
        <v>4055</v>
      </c>
      <c r="AH297" s="45" t="s">
        <v>4039</v>
      </c>
      <c r="AI297" s="45" t="s">
        <v>3989</v>
      </c>
      <c r="AJ297" s="45" t="s">
        <v>4630</v>
      </c>
      <c r="AK297" s="45" t="s">
        <v>4631</v>
      </c>
    </row>
    <row r="298" spans="2:37" ht="46.5" thickTop="1" thickBot="1" x14ac:dyDescent="0.3">
      <c r="B298" s="41" t="s">
        <v>4633</v>
      </c>
      <c r="C298" s="41" t="s">
        <v>2627</v>
      </c>
      <c r="D298" s="42" t="s">
        <v>1265</v>
      </c>
      <c r="E298" s="41" t="s">
        <v>2628</v>
      </c>
      <c r="F298" s="41" t="s">
        <v>1917</v>
      </c>
      <c r="G298" s="43" t="s">
        <v>1617</v>
      </c>
      <c r="H298" s="41" t="s">
        <v>1308</v>
      </c>
      <c r="I298" s="41" t="s">
        <v>1260</v>
      </c>
      <c r="J298" s="41" t="s">
        <v>1324</v>
      </c>
      <c r="K298" s="41" t="s">
        <v>1288</v>
      </c>
      <c r="L298" s="44">
        <v>39923</v>
      </c>
      <c r="M298" s="41" t="s">
        <v>1256</v>
      </c>
      <c r="N298" s="41">
        <v>58393.65</v>
      </c>
      <c r="O298" s="41" t="s">
        <v>1273</v>
      </c>
      <c r="P298" s="41" t="s">
        <v>1290</v>
      </c>
      <c r="Q298" s="43" t="s">
        <v>2202</v>
      </c>
      <c r="R298" s="43" t="s">
        <v>2203</v>
      </c>
      <c r="S298" s="41" t="s">
        <v>1311</v>
      </c>
      <c r="T298" s="43" t="s">
        <v>1622</v>
      </c>
      <c r="U298" s="41" t="s">
        <v>1256</v>
      </c>
      <c r="V298" s="41" t="s">
        <v>1256</v>
      </c>
      <c r="W298" s="41" t="s">
        <v>1256</v>
      </c>
      <c r="X298" s="41" t="s">
        <v>1279</v>
      </c>
      <c r="Y298" s="41" t="s">
        <v>1263</v>
      </c>
      <c r="Z298" s="41" t="s">
        <v>4112</v>
      </c>
      <c r="AA298" s="41" t="s">
        <v>4253</v>
      </c>
      <c r="AB298" s="41" t="s">
        <v>4053</v>
      </c>
      <c r="AC298" s="41" t="s">
        <v>4053</v>
      </c>
      <c r="AD298" s="41" t="s">
        <v>4000</v>
      </c>
      <c r="AE298" s="41" t="s">
        <v>4047</v>
      </c>
      <c r="AF298" s="41" t="s">
        <v>1265</v>
      </c>
      <c r="AG298" s="45" t="s">
        <v>4055</v>
      </c>
      <c r="AH298" s="45" t="s">
        <v>3989</v>
      </c>
      <c r="AI298" s="45" t="s">
        <v>3989</v>
      </c>
      <c r="AJ298" s="45" t="s">
        <v>4632</v>
      </c>
      <c r="AK298" s="45" t="s">
        <v>4633</v>
      </c>
    </row>
    <row r="299" spans="2:37" ht="31.5" thickTop="1" thickBot="1" x14ac:dyDescent="0.3">
      <c r="B299" s="41" t="s">
        <v>4635</v>
      </c>
      <c r="C299" s="41" t="s">
        <v>2629</v>
      </c>
      <c r="D299" s="42" t="s">
        <v>1265</v>
      </c>
      <c r="E299" s="41" t="s">
        <v>2630</v>
      </c>
      <c r="F299" s="41" t="s">
        <v>1917</v>
      </c>
      <c r="G299" s="43" t="s">
        <v>2631</v>
      </c>
      <c r="H299" s="41" t="s">
        <v>1308</v>
      </c>
      <c r="I299" s="41" t="s">
        <v>1260</v>
      </c>
      <c r="J299" s="41" t="s">
        <v>1317</v>
      </c>
      <c r="K299" s="41" t="s">
        <v>1325</v>
      </c>
      <c r="L299" s="44">
        <v>39892</v>
      </c>
      <c r="M299" s="41" t="s">
        <v>1256</v>
      </c>
      <c r="N299" s="41">
        <v>7108.2775000000001</v>
      </c>
      <c r="O299" s="41" t="s">
        <v>2632</v>
      </c>
      <c r="P299" s="41" t="s">
        <v>1261</v>
      </c>
      <c r="Q299" s="43" t="s">
        <v>1485</v>
      </c>
      <c r="R299" s="43" t="s">
        <v>1486</v>
      </c>
      <c r="S299" s="41" t="s">
        <v>1311</v>
      </c>
      <c r="T299" s="43" t="s">
        <v>2633</v>
      </c>
      <c r="U299" s="41" t="s">
        <v>1330</v>
      </c>
      <c r="V299" s="44">
        <v>41365</v>
      </c>
      <c r="W299" s="44">
        <v>42735</v>
      </c>
      <c r="X299" s="41" t="s">
        <v>1279</v>
      </c>
      <c r="Y299" s="41" t="s">
        <v>1263</v>
      </c>
      <c r="Z299" s="41" t="s">
        <v>4044</v>
      </c>
      <c r="AA299" s="41" t="s">
        <v>1256</v>
      </c>
      <c r="AB299" s="41" t="s">
        <v>4076</v>
      </c>
      <c r="AC299" s="41" t="s">
        <v>4076</v>
      </c>
      <c r="AD299" s="41" t="s">
        <v>4077</v>
      </c>
      <c r="AE299" s="41" t="s">
        <v>4054</v>
      </c>
      <c r="AF299" s="41" t="s">
        <v>1265</v>
      </c>
      <c r="AG299" s="45" t="s">
        <v>4078</v>
      </c>
      <c r="AH299" s="45" t="s">
        <v>3989</v>
      </c>
      <c r="AI299" s="45" t="s">
        <v>3989</v>
      </c>
      <c r="AJ299" s="45" t="s">
        <v>4634</v>
      </c>
      <c r="AK299" s="45" t="s">
        <v>4635</v>
      </c>
    </row>
    <row r="300" spans="2:37" ht="46.5" thickTop="1" thickBot="1" x14ac:dyDescent="0.3">
      <c r="B300" s="41" t="s">
        <v>4637</v>
      </c>
      <c r="C300" s="41" t="s">
        <v>2634</v>
      </c>
      <c r="D300" s="42" t="s">
        <v>1265</v>
      </c>
      <c r="E300" s="41" t="s">
        <v>2635</v>
      </c>
      <c r="F300" s="41" t="s">
        <v>1917</v>
      </c>
      <c r="G300" s="43" t="s">
        <v>1307</v>
      </c>
      <c r="H300" s="41" t="s">
        <v>1308</v>
      </c>
      <c r="I300" s="41" t="s">
        <v>1260</v>
      </c>
      <c r="J300" s="41" t="s">
        <v>1287</v>
      </c>
      <c r="K300" s="41" t="s">
        <v>1388</v>
      </c>
      <c r="L300" s="44">
        <v>39849</v>
      </c>
      <c r="M300" s="41" t="s">
        <v>1256</v>
      </c>
      <c r="N300" s="41">
        <v>34292.39</v>
      </c>
      <c r="O300" s="41" t="s">
        <v>2636</v>
      </c>
      <c r="P300" s="41" t="s">
        <v>1290</v>
      </c>
      <c r="Q300" s="43" t="s">
        <v>2245</v>
      </c>
      <c r="R300" s="43" t="s">
        <v>2246</v>
      </c>
      <c r="S300" s="41" t="s">
        <v>1311</v>
      </c>
      <c r="T300" s="43" t="s">
        <v>2637</v>
      </c>
      <c r="U300" s="41" t="s">
        <v>1393</v>
      </c>
      <c r="V300" s="44">
        <v>41674</v>
      </c>
      <c r="W300" s="44">
        <v>43239</v>
      </c>
      <c r="X300" s="41" t="s">
        <v>1279</v>
      </c>
      <c r="Y300" s="41" t="s">
        <v>1263</v>
      </c>
      <c r="Z300" s="41" t="s">
        <v>3992</v>
      </c>
      <c r="AA300" s="41" t="s">
        <v>4487</v>
      </c>
      <c r="AB300" s="41" t="s">
        <v>4053</v>
      </c>
      <c r="AC300" s="41" t="s">
        <v>4053</v>
      </c>
      <c r="AD300" s="41" t="s">
        <v>4038</v>
      </c>
      <c r="AE300" s="41" t="s">
        <v>4001</v>
      </c>
      <c r="AF300" s="41" t="s">
        <v>1265</v>
      </c>
      <c r="AG300" s="45" t="s">
        <v>4055</v>
      </c>
      <c r="AH300" s="45" t="s">
        <v>3989</v>
      </c>
      <c r="AI300" s="45" t="s">
        <v>3989</v>
      </c>
      <c r="AJ300" s="45" t="s">
        <v>4636</v>
      </c>
      <c r="AK300" s="45" t="s">
        <v>4637</v>
      </c>
    </row>
    <row r="301" spans="2:37" ht="31.5" thickTop="1" thickBot="1" x14ac:dyDescent="0.3">
      <c r="B301" s="41" t="s">
        <v>4639</v>
      </c>
      <c r="C301" s="41" t="s">
        <v>2638</v>
      </c>
      <c r="D301" s="42" t="s">
        <v>1265</v>
      </c>
      <c r="E301" s="41" t="s">
        <v>2639</v>
      </c>
      <c r="F301" s="41" t="s">
        <v>1917</v>
      </c>
      <c r="G301" s="43" t="s">
        <v>1963</v>
      </c>
      <c r="H301" s="41" t="s">
        <v>1308</v>
      </c>
      <c r="I301" s="41" t="s">
        <v>1260</v>
      </c>
      <c r="J301" s="41" t="s">
        <v>1287</v>
      </c>
      <c r="K301" s="41" t="s">
        <v>1388</v>
      </c>
      <c r="L301" s="44">
        <v>39885</v>
      </c>
      <c r="M301" s="41" t="s">
        <v>1256</v>
      </c>
      <c r="N301" s="41">
        <v>46580.26</v>
      </c>
      <c r="O301" s="41" t="s">
        <v>2640</v>
      </c>
      <c r="P301" s="41" t="s">
        <v>1920</v>
      </c>
      <c r="Q301" s="43" t="s">
        <v>2641</v>
      </c>
      <c r="R301" s="43" t="s">
        <v>2642</v>
      </c>
      <c r="S301" s="41" t="s">
        <v>1311</v>
      </c>
      <c r="T301" s="43" t="s">
        <v>1967</v>
      </c>
      <c r="U301" s="41" t="s">
        <v>1256</v>
      </c>
      <c r="V301" s="41" t="s">
        <v>1256</v>
      </c>
      <c r="W301" s="41" t="s">
        <v>1256</v>
      </c>
      <c r="X301" s="41" t="s">
        <v>1279</v>
      </c>
      <c r="Y301" s="41" t="s">
        <v>1263</v>
      </c>
      <c r="Z301" s="41" t="s">
        <v>3992</v>
      </c>
      <c r="AA301" s="41" t="s">
        <v>4088</v>
      </c>
      <c r="AB301" s="41" t="s">
        <v>4053</v>
      </c>
      <c r="AC301" s="41" t="s">
        <v>4053</v>
      </c>
      <c r="AD301" s="41" t="s">
        <v>4038</v>
      </c>
      <c r="AE301" s="41" t="s">
        <v>4023</v>
      </c>
      <c r="AF301" s="41" t="s">
        <v>1265</v>
      </c>
      <c r="AG301" s="45" t="s">
        <v>4055</v>
      </c>
      <c r="AH301" s="45" t="s">
        <v>3989</v>
      </c>
      <c r="AI301" s="45" t="s">
        <v>3989</v>
      </c>
      <c r="AJ301" s="45" t="s">
        <v>4638</v>
      </c>
      <c r="AK301" s="45" t="s">
        <v>4639</v>
      </c>
    </row>
    <row r="302" spans="2:37" ht="46.5" thickTop="1" thickBot="1" x14ac:dyDescent="0.3">
      <c r="B302" s="41" t="s">
        <v>4641</v>
      </c>
      <c r="C302" s="41" t="s">
        <v>2643</v>
      </c>
      <c r="D302" s="42" t="s">
        <v>1265</v>
      </c>
      <c r="E302" s="41" t="s">
        <v>2644</v>
      </c>
      <c r="F302" s="41" t="s">
        <v>1917</v>
      </c>
      <c r="G302" s="43" t="s">
        <v>1617</v>
      </c>
      <c r="H302" s="41" t="s">
        <v>1308</v>
      </c>
      <c r="I302" s="41" t="s">
        <v>1260</v>
      </c>
      <c r="J302" s="41" t="s">
        <v>1324</v>
      </c>
      <c r="K302" s="41" t="s">
        <v>1325</v>
      </c>
      <c r="L302" s="44">
        <v>39860</v>
      </c>
      <c r="M302" s="41" t="s">
        <v>1256</v>
      </c>
      <c r="N302" s="41">
        <v>59521.1083</v>
      </c>
      <c r="O302" s="41" t="s">
        <v>1273</v>
      </c>
      <c r="P302" s="41" t="s">
        <v>1290</v>
      </c>
      <c r="Q302" s="43" t="s">
        <v>1390</v>
      </c>
      <c r="R302" s="43" t="s">
        <v>1391</v>
      </c>
      <c r="S302" s="41" t="s">
        <v>1311</v>
      </c>
      <c r="T302" s="43" t="s">
        <v>1622</v>
      </c>
      <c r="U302" s="41" t="s">
        <v>1256</v>
      </c>
      <c r="V302" s="41" t="s">
        <v>1256</v>
      </c>
      <c r="W302" s="41" t="s">
        <v>1256</v>
      </c>
      <c r="X302" s="41" t="s">
        <v>1279</v>
      </c>
      <c r="Y302" s="41" t="s">
        <v>1263</v>
      </c>
      <c r="Z302" s="41" t="s">
        <v>4011</v>
      </c>
      <c r="AA302" s="41" t="s">
        <v>1256</v>
      </c>
      <c r="AB302" s="41" t="s">
        <v>4053</v>
      </c>
      <c r="AC302" s="41" t="s">
        <v>4053</v>
      </c>
      <c r="AD302" s="41" t="s">
        <v>4000</v>
      </c>
      <c r="AE302" s="41" t="s">
        <v>4047</v>
      </c>
      <c r="AF302" s="41" t="s">
        <v>1265</v>
      </c>
      <c r="AG302" s="45" t="s">
        <v>4055</v>
      </c>
      <c r="AH302" s="45" t="s">
        <v>3989</v>
      </c>
      <c r="AI302" s="45" t="s">
        <v>3989</v>
      </c>
      <c r="AJ302" s="45" t="s">
        <v>4640</v>
      </c>
      <c r="AK302" s="45" t="s">
        <v>4641</v>
      </c>
    </row>
    <row r="303" spans="2:37" ht="106.5" thickTop="1" thickBot="1" x14ac:dyDescent="0.3">
      <c r="B303" s="41" t="s">
        <v>4643</v>
      </c>
      <c r="C303" s="41" t="s">
        <v>2645</v>
      </c>
      <c r="D303" s="42" t="s">
        <v>1265</v>
      </c>
      <c r="E303" s="41" t="s">
        <v>2646</v>
      </c>
      <c r="F303" s="41" t="s">
        <v>1917</v>
      </c>
      <c r="G303" s="43" t="s">
        <v>1258</v>
      </c>
      <c r="H303" s="41" t="s">
        <v>1308</v>
      </c>
      <c r="I303" s="41" t="s">
        <v>1260</v>
      </c>
      <c r="J303" s="41" t="s">
        <v>1317</v>
      </c>
      <c r="K303" s="41" t="s">
        <v>1325</v>
      </c>
      <c r="L303" s="44">
        <v>39860</v>
      </c>
      <c r="M303" s="41" t="s">
        <v>1256</v>
      </c>
      <c r="N303" s="41">
        <v>68717.53</v>
      </c>
      <c r="O303" s="41" t="s">
        <v>2647</v>
      </c>
      <c r="P303" s="41" t="s">
        <v>1290</v>
      </c>
      <c r="Q303" s="43" t="s">
        <v>2648</v>
      </c>
      <c r="R303" s="43" t="s">
        <v>2649</v>
      </c>
      <c r="S303" s="41" t="s">
        <v>1311</v>
      </c>
      <c r="T303" s="43" t="s">
        <v>1378</v>
      </c>
      <c r="U303" s="41" t="s">
        <v>1256</v>
      </c>
      <c r="V303" s="41" t="s">
        <v>1256</v>
      </c>
      <c r="W303" s="41" t="s">
        <v>1256</v>
      </c>
      <c r="X303" s="41" t="s">
        <v>1279</v>
      </c>
      <c r="Y303" s="41" t="s">
        <v>1263</v>
      </c>
      <c r="Z303" s="41" t="s">
        <v>4060</v>
      </c>
      <c r="AA303" s="41" t="s">
        <v>4166</v>
      </c>
      <c r="AB303" s="41" t="s">
        <v>4045</v>
      </c>
      <c r="AC303" s="41" t="s">
        <v>4045</v>
      </c>
      <c r="AD303" s="41" t="s">
        <v>4046</v>
      </c>
      <c r="AE303" s="41" t="s">
        <v>4047</v>
      </c>
      <c r="AF303" s="41" t="s">
        <v>1265</v>
      </c>
      <c r="AG303" s="45" t="s">
        <v>4048</v>
      </c>
      <c r="AH303" s="45" t="s">
        <v>3989</v>
      </c>
      <c r="AI303" s="45" t="s">
        <v>3989</v>
      </c>
      <c r="AJ303" s="45" t="s">
        <v>4642</v>
      </c>
      <c r="AK303" s="45" t="s">
        <v>4643</v>
      </c>
    </row>
    <row r="304" spans="2:37" ht="46.5" thickTop="1" thickBot="1" x14ac:dyDescent="0.3">
      <c r="B304" s="41" t="s">
        <v>4645</v>
      </c>
      <c r="C304" s="41" t="s">
        <v>2650</v>
      </c>
      <c r="D304" s="42" t="s">
        <v>1265</v>
      </c>
      <c r="E304" s="41" t="s">
        <v>2651</v>
      </c>
      <c r="F304" s="41" t="s">
        <v>1917</v>
      </c>
      <c r="G304" s="43" t="s">
        <v>1617</v>
      </c>
      <c r="H304" s="41" t="s">
        <v>1308</v>
      </c>
      <c r="I304" s="41" t="s">
        <v>1260</v>
      </c>
      <c r="J304" s="41" t="s">
        <v>1317</v>
      </c>
      <c r="K304" s="41" t="s">
        <v>1483</v>
      </c>
      <c r="L304" s="44">
        <v>39849</v>
      </c>
      <c r="M304" s="41" t="s">
        <v>1256</v>
      </c>
      <c r="N304" s="41">
        <v>74486.960000000006</v>
      </c>
      <c r="O304" s="41" t="s">
        <v>2652</v>
      </c>
      <c r="P304" s="41" t="s">
        <v>1290</v>
      </c>
      <c r="Q304" s="43" t="s">
        <v>2653</v>
      </c>
      <c r="R304" s="43" t="s">
        <v>2654</v>
      </c>
      <c r="S304" s="41" t="s">
        <v>1311</v>
      </c>
      <c r="T304" s="43" t="s">
        <v>1622</v>
      </c>
      <c r="U304" s="41" t="s">
        <v>1256</v>
      </c>
      <c r="V304" s="41" t="s">
        <v>1256</v>
      </c>
      <c r="W304" s="41" t="s">
        <v>1256</v>
      </c>
      <c r="X304" s="41" t="s">
        <v>1279</v>
      </c>
      <c r="Y304" s="41" t="s">
        <v>1263</v>
      </c>
      <c r="Z304" s="41" t="s">
        <v>4011</v>
      </c>
      <c r="AA304" s="41" t="s">
        <v>4012</v>
      </c>
      <c r="AB304" s="41" t="s">
        <v>4053</v>
      </c>
      <c r="AC304" s="41" t="s">
        <v>4053</v>
      </c>
      <c r="AD304" s="41" t="s">
        <v>4000</v>
      </c>
      <c r="AE304" s="41" t="s">
        <v>4047</v>
      </c>
      <c r="AF304" s="41" t="s">
        <v>1265</v>
      </c>
      <c r="AG304" s="45" t="s">
        <v>4055</v>
      </c>
      <c r="AH304" s="45" t="s">
        <v>3989</v>
      </c>
      <c r="AI304" s="45" t="s">
        <v>3989</v>
      </c>
      <c r="AJ304" s="45" t="s">
        <v>4644</v>
      </c>
      <c r="AK304" s="45" t="s">
        <v>4645</v>
      </c>
    </row>
    <row r="305" spans="2:37" ht="46.5" thickTop="1" thickBot="1" x14ac:dyDescent="0.3">
      <c r="B305" s="41" t="s">
        <v>4647</v>
      </c>
      <c r="C305" s="41" t="s">
        <v>2655</v>
      </c>
      <c r="D305" s="42" t="s">
        <v>1265</v>
      </c>
      <c r="E305" s="41" t="s">
        <v>2656</v>
      </c>
      <c r="F305" s="41" t="s">
        <v>1917</v>
      </c>
      <c r="G305" s="43" t="s">
        <v>2657</v>
      </c>
      <c r="H305" s="41" t="s">
        <v>1308</v>
      </c>
      <c r="I305" s="41" t="s">
        <v>1260</v>
      </c>
      <c r="J305" s="41" t="s">
        <v>1317</v>
      </c>
      <c r="K305" s="41" t="s">
        <v>1388</v>
      </c>
      <c r="L305" s="44">
        <v>39862</v>
      </c>
      <c r="M305" s="41" t="s">
        <v>1256</v>
      </c>
      <c r="N305" s="41">
        <v>16470.03</v>
      </c>
      <c r="O305" s="41" t="s">
        <v>2658</v>
      </c>
      <c r="P305" s="41" t="s">
        <v>2659</v>
      </c>
      <c r="Q305" s="43" t="s">
        <v>1737</v>
      </c>
      <c r="R305" s="43" t="s">
        <v>1738</v>
      </c>
      <c r="S305" s="41" t="s">
        <v>1311</v>
      </c>
      <c r="T305" s="43" t="s">
        <v>2660</v>
      </c>
      <c r="U305" s="41" t="s">
        <v>1330</v>
      </c>
      <c r="V305" s="44">
        <v>40958</v>
      </c>
      <c r="W305" s="44">
        <v>43870</v>
      </c>
      <c r="X305" s="41" t="s">
        <v>1279</v>
      </c>
      <c r="Y305" s="41" t="s">
        <v>1263</v>
      </c>
      <c r="Z305" s="41" t="s">
        <v>4117</v>
      </c>
      <c r="AA305" s="41" t="s">
        <v>4216</v>
      </c>
      <c r="AB305" s="41" t="s">
        <v>4076</v>
      </c>
      <c r="AC305" s="41" t="s">
        <v>4076</v>
      </c>
      <c r="AD305" s="41" t="s">
        <v>4077</v>
      </c>
      <c r="AE305" s="41" t="s">
        <v>4054</v>
      </c>
      <c r="AF305" s="41" t="s">
        <v>1265</v>
      </c>
      <c r="AG305" s="45" t="s">
        <v>4078</v>
      </c>
      <c r="AH305" s="45" t="s">
        <v>3989</v>
      </c>
      <c r="AI305" s="45" t="s">
        <v>3989</v>
      </c>
      <c r="AJ305" s="45" t="s">
        <v>4646</v>
      </c>
      <c r="AK305" s="45" t="s">
        <v>4647</v>
      </c>
    </row>
    <row r="306" spans="2:37" ht="37.5" thickTop="1" thickBot="1" x14ac:dyDescent="0.3">
      <c r="B306" s="41" t="s">
        <v>4649</v>
      </c>
      <c r="C306" s="41" t="s">
        <v>2661</v>
      </c>
      <c r="D306" s="42" t="s">
        <v>1265</v>
      </c>
      <c r="E306" s="41" t="s">
        <v>2662</v>
      </c>
      <c r="F306" s="41" t="s">
        <v>1411</v>
      </c>
      <c r="G306" s="43" t="s">
        <v>2585</v>
      </c>
      <c r="H306" s="41" t="s">
        <v>1308</v>
      </c>
      <c r="I306" s="41" t="s">
        <v>1260</v>
      </c>
      <c r="J306" s="41" t="s">
        <v>1439</v>
      </c>
      <c r="K306" s="41" t="s">
        <v>1325</v>
      </c>
      <c r="L306" s="44">
        <v>41249</v>
      </c>
      <c r="M306" s="41" t="s">
        <v>1256</v>
      </c>
      <c r="N306" s="41">
        <v>17411.84</v>
      </c>
      <c r="O306" s="41" t="s">
        <v>2663</v>
      </c>
      <c r="P306" s="41" t="s">
        <v>2664</v>
      </c>
      <c r="Q306" s="43" t="s">
        <v>1612</v>
      </c>
      <c r="R306" s="43" t="s">
        <v>1613</v>
      </c>
      <c r="S306" s="41" t="s">
        <v>1328</v>
      </c>
      <c r="T306" s="43" t="s">
        <v>2590</v>
      </c>
      <c r="U306" s="41" t="s">
        <v>1278</v>
      </c>
      <c r="V306" s="44">
        <v>41547</v>
      </c>
      <c r="W306" s="44">
        <v>43280</v>
      </c>
      <c r="X306" s="41" t="s">
        <v>1279</v>
      </c>
      <c r="Y306" s="41" t="s">
        <v>1263</v>
      </c>
      <c r="Z306" s="41" t="s">
        <v>4036</v>
      </c>
      <c r="AA306" s="41" t="s">
        <v>1256</v>
      </c>
      <c r="AB306" s="41" t="s">
        <v>4053</v>
      </c>
      <c r="AC306" s="41" t="s">
        <v>4053</v>
      </c>
      <c r="AD306" s="41" t="s">
        <v>4077</v>
      </c>
      <c r="AE306" s="41" t="s">
        <v>4054</v>
      </c>
      <c r="AF306" s="41" t="s">
        <v>1265</v>
      </c>
      <c r="AG306" s="45" t="s">
        <v>4055</v>
      </c>
      <c r="AH306" s="45" t="s">
        <v>3989</v>
      </c>
      <c r="AI306" s="45" t="s">
        <v>3989</v>
      </c>
      <c r="AJ306" s="45" t="s">
        <v>4648</v>
      </c>
      <c r="AK306" s="45" t="s">
        <v>4649</v>
      </c>
    </row>
    <row r="307" spans="2:37" ht="46.5" thickTop="1" thickBot="1" x14ac:dyDescent="0.3">
      <c r="B307" s="41" t="s">
        <v>4651</v>
      </c>
      <c r="C307" s="41" t="s">
        <v>2665</v>
      </c>
      <c r="D307" s="42" t="s">
        <v>1265</v>
      </c>
      <c r="E307" s="41" t="s">
        <v>2666</v>
      </c>
      <c r="F307" s="41" t="s">
        <v>1917</v>
      </c>
      <c r="G307" s="43" t="s">
        <v>1617</v>
      </c>
      <c r="H307" s="41" t="s">
        <v>1308</v>
      </c>
      <c r="I307" s="41" t="s">
        <v>1260</v>
      </c>
      <c r="J307" s="41" t="s">
        <v>1439</v>
      </c>
      <c r="K307" s="41" t="s">
        <v>1325</v>
      </c>
      <c r="L307" s="44">
        <v>39923</v>
      </c>
      <c r="M307" s="41" t="s">
        <v>1256</v>
      </c>
      <c r="N307" s="41">
        <v>28293.93</v>
      </c>
      <c r="O307" s="41" t="s">
        <v>2667</v>
      </c>
      <c r="P307" s="41" t="s">
        <v>1290</v>
      </c>
      <c r="Q307" s="43" t="s">
        <v>1629</v>
      </c>
      <c r="R307" s="43" t="s">
        <v>1630</v>
      </c>
      <c r="S307" s="41" t="s">
        <v>1311</v>
      </c>
      <c r="T307" s="43" t="s">
        <v>1622</v>
      </c>
      <c r="U307" s="41" t="s">
        <v>1278</v>
      </c>
      <c r="V307" s="44">
        <v>40106</v>
      </c>
      <c r="W307" s="44">
        <v>42425</v>
      </c>
      <c r="X307" s="41" t="s">
        <v>1279</v>
      </c>
      <c r="Y307" s="41" t="s">
        <v>1263</v>
      </c>
      <c r="Z307" s="41" t="s">
        <v>4036</v>
      </c>
      <c r="AA307" s="41" t="s">
        <v>1256</v>
      </c>
      <c r="AB307" s="41" t="s">
        <v>4053</v>
      </c>
      <c r="AC307" s="41" t="s">
        <v>4053</v>
      </c>
      <c r="AD307" s="41" t="s">
        <v>4000</v>
      </c>
      <c r="AE307" s="41" t="s">
        <v>4047</v>
      </c>
      <c r="AF307" s="41" t="s">
        <v>1265</v>
      </c>
      <c r="AG307" s="45" t="s">
        <v>4055</v>
      </c>
      <c r="AH307" s="45" t="s">
        <v>3989</v>
      </c>
      <c r="AI307" s="45" t="s">
        <v>3989</v>
      </c>
      <c r="AJ307" s="45" t="s">
        <v>4650</v>
      </c>
      <c r="AK307" s="45" t="s">
        <v>4651</v>
      </c>
    </row>
    <row r="308" spans="2:37" ht="37.5" thickTop="1" thickBot="1" x14ac:dyDescent="0.3">
      <c r="B308" s="41" t="s">
        <v>4653</v>
      </c>
      <c r="C308" s="41" t="s">
        <v>2668</v>
      </c>
      <c r="D308" s="42" t="s">
        <v>1265</v>
      </c>
      <c r="E308" s="41" t="s">
        <v>2669</v>
      </c>
      <c r="F308" s="41" t="s">
        <v>1411</v>
      </c>
      <c r="G308" s="43" t="s">
        <v>2585</v>
      </c>
      <c r="H308" s="41" t="s">
        <v>1308</v>
      </c>
      <c r="I308" s="41" t="s">
        <v>1260</v>
      </c>
      <c r="J308" s="41" t="s">
        <v>1317</v>
      </c>
      <c r="K308" s="41" t="s">
        <v>1641</v>
      </c>
      <c r="L308" s="44">
        <v>41249</v>
      </c>
      <c r="M308" s="41" t="s">
        <v>1256</v>
      </c>
      <c r="N308" s="41">
        <v>37083.390899999999</v>
      </c>
      <c r="O308" s="41" t="s">
        <v>2670</v>
      </c>
      <c r="P308" s="41" t="s">
        <v>1643</v>
      </c>
      <c r="Q308" s="43" t="s">
        <v>2671</v>
      </c>
      <c r="R308" s="43" t="s">
        <v>2672</v>
      </c>
      <c r="S308" s="41" t="s">
        <v>1403</v>
      </c>
      <c r="T308" s="43" t="s">
        <v>2590</v>
      </c>
      <c r="U308" s="41" t="s">
        <v>1278</v>
      </c>
      <c r="V308" s="44">
        <v>43273</v>
      </c>
      <c r="W308" s="44">
        <v>44368</v>
      </c>
      <c r="X308" s="41" t="s">
        <v>1279</v>
      </c>
      <c r="Y308" s="41" t="s">
        <v>1263</v>
      </c>
      <c r="Z308" s="41" t="s">
        <v>4117</v>
      </c>
      <c r="AA308" s="41" t="s">
        <v>1256</v>
      </c>
      <c r="AB308" s="41" t="s">
        <v>4053</v>
      </c>
      <c r="AC308" s="41" t="s">
        <v>4053</v>
      </c>
      <c r="AD308" s="41" t="s">
        <v>4077</v>
      </c>
      <c r="AE308" s="41" t="s">
        <v>4054</v>
      </c>
      <c r="AF308" s="41" t="s">
        <v>1265</v>
      </c>
      <c r="AG308" s="45" t="s">
        <v>4055</v>
      </c>
      <c r="AH308" s="45" t="s">
        <v>3989</v>
      </c>
      <c r="AI308" s="45" t="s">
        <v>3989</v>
      </c>
      <c r="AJ308" s="45" t="s">
        <v>4652</v>
      </c>
      <c r="AK308" s="45" t="s">
        <v>4653</v>
      </c>
    </row>
    <row r="309" spans="2:37" ht="46.5" thickTop="1" thickBot="1" x14ac:dyDescent="0.3">
      <c r="B309" s="41" t="s">
        <v>4655</v>
      </c>
      <c r="C309" s="41" t="s">
        <v>2673</v>
      </c>
      <c r="D309" s="42" t="s">
        <v>1265</v>
      </c>
      <c r="E309" s="41" t="s">
        <v>2674</v>
      </c>
      <c r="F309" s="41" t="s">
        <v>1917</v>
      </c>
      <c r="G309" s="43" t="s">
        <v>1617</v>
      </c>
      <c r="H309" s="41" t="s">
        <v>1308</v>
      </c>
      <c r="I309" s="41" t="s">
        <v>1260</v>
      </c>
      <c r="J309" s="41" t="s">
        <v>1317</v>
      </c>
      <c r="K309" s="41" t="s">
        <v>1388</v>
      </c>
      <c r="L309" s="44">
        <v>39923</v>
      </c>
      <c r="M309" s="41" t="s">
        <v>1256</v>
      </c>
      <c r="N309" s="41">
        <v>47478.82</v>
      </c>
      <c r="O309" s="41" t="s">
        <v>2675</v>
      </c>
      <c r="P309" s="41" t="s">
        <v>1290</v>
      </c>
      <c r="Q309" s="43" t="s">
        <v>2676</v>
      </c>
      <c r="R309" s="43" t="s">
        <v>2677</v>
      </c>
      <c r="S309" s="41" t="s">
        <v>1621</v>
      </c>
      <c r="T309" s="43" t="s">
        <v>1622</v>
      </c>
      <c r="U309" s="41" t="s">
        <v>1256</v>
      </c>
      <c r="V309" s="41" t="s">
        <v>1256</v>
      </c>
      <c r="W309" s="41" t="s">
        <v>1256</v>
      </c>
      <c r="X309" s="41" t="s">
        <v>1279</v>
      </c>
      <c r="Y309" s="41" t="s">
        <v>1263</v>
      </c>
      <c r="Z309" s="41" t="s">
        <v>4036</v>
      </c>
      <c r="AA309" s="41" t="s">
        <v>4109</v>
      </c>
      <c r="AB309" s="41" t="s">
        <v>4053</v>
      </c>
      <c r="AC309" s="41" t="s">
        <v>4053</v>
      </c>
      <c r="AD309" s="41" t="s">
        <v>4000</v>
      </c>
      <c r="AE309" s="41" t="s">
        <v>4047</v>
      </c>
      <c r="AF309" s="41" t="s">
        <v>1265</v>
      </c>
      <c r="AG309" s="45" t="s">
        <v>4055</v>
      </c>
      <c r="AH309" s="45" t="s">
        <v>3989</v>
      </c>
      <c r="AI309" s="45" t="s">
        <v>3989</v>
      </c>
      <c r="AJ309" s="45" t="s">
        <v>4654</v>
      </c>
      <c r="AK309" s="45" t="s">
        <v>4655</v>
      </c>
    </row>
    <row r="310" spans="2:37" ht="106.5" thickTop="1" thickBot="1" x14ac:dyDescent="0.3">
      <c r="B310" s="41" t="s">
        <v>4657</v>
      </c>
      <c r="C310" s="41" t="s">
        <v>2678</v>
      </c>
      <c r="D310" s="42" t="s">
        <v>1265</v>
      </c>
      <c r="E310" s="41" t="s">
        <v>2679</v>
      </c>
      <c r="F310" s="41" t="s">
        <v>1917</v>
      </c>
      <c r="G310" s="43" t="s">
        <v>1258</v>
      </c>
      <c r="H310" s="41" t="s">
        <v>1308</v>
      </c>
      <c r="I310" s="41" t="s">
        <v>1260</v>
      </c>
      <c r="J310" s="41" t="s">
        <v>1324</v>
      </c>
      <c r="K310" s="41" t="s">
        <v>1325</v>
      </c>
      <c r="L310" s="44">
        <v>39860</v>
      </c>
      <c r="M310" s="41" t="s">
        <v>1256</v>
      </c>
      <c r="N310" s="41">
        <v>66329.235199999996</v>
      </c>
      <c r="O310" s="41" t="s">
        <v>1273</v>
      </c>
      <c r="P310" s="41" t="s">
        <v>1290</v>
      </c>
      <c r="Q310" s="43" t="s">
        <v>2680</v>
      </c>
      <c r="R310" s="43" t="s">
        <v>2681</v>
      </c>
      <c r="S310" s="41" t="s">
        <v>2682</v>
      </c>
      <c r="T310" s="43" t="s">
        <v>1378</v>
      </c>
      <c r="U310" s="41" t="s">
        <v>1256</v>
      </c>
      <c r="V310" s="41" t="s">
        <v>1256</v>
      </c>
      <c r="W310" s="41" t="s">
        <v>1256</v>
      </c>
      <c r="X310" s="41" t="s">
        <v>1279</v>
      </c>
      <c r="Y310" s="41" t="s">
        <v>1263</v>
      </c>
      <c r="Z310" s="41" t="s">
        <v>4589</v>
      </c>
      <c r="AA310" s="41" t="s">
        <v>1256</v>
      </c>
      <c r="AB310" s="41" t="s">
        <v>4045</v>
      </c>
      <c r="AC310" s="41" t="s">
        <v>4045</v>
      </c>
      <c r="AD310" s="41" t="s">
        <v>4046</v>
      </c>
      <c r="AE310" s="41" t="s">
        <v>4047</v>
      </c>
      <c r="AF310" s="41" t="s">
        <v>1265</v>
      </c>
      <c r="AG310" s="45" t="s">
        <v>4048</v>
      </c>
      <c r="AH310" s="45" t="s">
        <v>3989</v>
      </c>
      <c r="AI310" s="45" t="s">
        <v>3989</v>
      </c>
      <c r="AJ310" s="45" t="s">
        <v>4656</v>
      </c>
      <c r="AK310" s="45" t="s">
        <v>4657</v>
      </c>
    </row>
    <row r="311" spans="2:37" ht="76.5" thickTop="1" thickBot="1" x14ac:dyDescent="0.3">
      <c r="B311" s="41" t="s">
        <v>4659</v>
      </c>
      <c r="C311" s="41" t="s">
        <v>2683</v>
      </c>
      <c r="D311" s="42" t="s">
        <v>1265</v>
      </c>
      <c r="E311" s="41" t="s">
        <v>2684</v>
      </c>
      <c r="F311" s="41" t="s">
        <v>1917</v>
      </c>
      <c r="G311" s="43" t="s">
        <v>2685</v>
      </c>
      <c r="H311" s="41" t="s">
        <v>1308</v>
      </c>
      <c r="I311" s="41" t="s">
        <v>1260</v>
      </c>
      <c r="J311" s="41" t="s">
        <v>1317</v>
      </c>
      <c r="K311" s="41" t="s">
        <v>1388</v>
      </c>
      <c r="L311" s="44">
        <v>39885</v>
      </c>
      <c r="M311" s="41" t="s">
        <v>1256</v>
      </c>
      <c r="N311" s="41">
        <v>40606.11</v>
      </c>
      <c r="O311" s="41" t="s">
        <v>2686</v>
      </c>
      <c r="P311" s="41" t="s">
        <v>1290</v>
      </c>
      <c r="Q311" s="43" t="s">
        <v>2332</v>
      </c>
      <c r="R311" s="43" t="s">
        <v>2333</v>
      </c>
      <c r="S311" s="41" t="s">
        <v>1311</v>
      </c>
      <c r="T311" s="43" t="s">
        <v>2687</v>
      </c>
      <c r="U311" s="41" t="s">
        <v>1690</v>
      </c>
      <c r="V311" s="44">
        <v>42787</v>
      </c>
      <c r="W311" s="44">
        <v>43881</v>
      </c>
      <c r="X311" s="41" t="s">
        <v>1279</v>
      </c>
      <c r="Y311" s="41" t="s">
        <v>1263</v>
      </c>
      <c r="Z311" s="41" t="s">
        <v>4036</v>
      </c>
      <c r="AA311" s="41" t="s">
        <v>4012</v>
      </c>
      <c r="AB311" s="41" t="s">
        <v>4076</v>
      </c>
      <c r="AC311" s="41" t="s">
        <v>4076</v>
      </c>
      <c r="AD311" s="41" t="s">
        <v>4000</v>
      </c>
      <c r="AE311" s="41" t="s">
        <v>4047</v>
      </c>
      <c r="AF311" s="41" t="s">
        <v>1265</v>
      </c>
      <c r="AG311" s="45" t="s">
        <v>4078</v>
      </c>
      <c r="AH311" s="45" t="s">
        <v>4039</v>
      </c>
      <c r="AI311" s="45" t="s">
        <v>3989</v>
      </c>
      <c r="AJ311" s="45" t="s">
        <v>4658</v>
      </c>
      <c r="AK311" s="45" t="s">
        <v>4659</v>
      </c>
    </row>
    <row r="312" spans="2:37" ht="61.5" thickTop="1" thickBot="1" x14ac:dyDescent="0.3">
      <c r="B312" s="41" t="s">
        <v>4661</v>
      </c>
      <c r="C312" s="41" t="s">
        <v>2688</v>
      </c>
      <c r="D312" s="42" t="s">
        <v>1265</v>
      </c>
      <c r="E312" s="41" t="s">
        <v>2689</v>
      </c>
      <c r="F312" s="41" t="s">
        <v>1411</v>
      </c>
      <c r="G312" s="43" t="s">
        <v>2690</v>
      </c>
      <c r="H312" s="41" t="s">
        <v>1308</v>
      </c>
      <c r="I312" s="41" t="s">
        <v>1260</v>
      </c>
      <c r="J312" s="41" t="s">
        <v>1439</v>
      </c>
      <c r="K312" s="41" t="s">
        <v>1325</v>
      </c>
      <c r="L312" s="44">
        <v>41249</v>
      </c>
      <c r="M312" s="41" t="s">
        <v>1256</v>
      </c>
      <c r="N312" s="41">
        <v>14199.6965</v>
      </c>
      <c r="O312" s="41" t="s">
        <v>1273</v>
      </c>
      <c r="P312" s="41" t="s">
        <v>2691</v>
      </c>
      <c r="Q312" s="43" t="s">
        <v>2692</v>
      </c>
      <c r="R312" s="43" t="s">
        <v>2693</v>
      </c>
      <c r="S312" s="41" t="s">
        <v>1328</v>
      </c>
      <c r="T312" s="43" t="s">
        <v>2694</v>
      </c>
      <c r="U312" s="41" t="s">
        <v>1278</v>
      </c>
      <c r="V312" s="44">
        <v>41508</v>
      </c>
      <c r="W312" s="44">
        <v>42907</v>
      </c>
      <c r="X312" s="41" t="s">
        <v>1279</v>
      </c>
      <c r="Y312" s="41" t="s">
        <v>1263</v>
      </c>
      <c r="Z312" s="41" t="s">
        <v>4205</v>
      </c>
      <c r="AA312" s="41" t="s">
        <v>1256</v>
      </c>
      <c r="AB312" s="41" t="s">
        <v>4017</v>
      </c>
      <c r="AC312" s="41" t="s">
        <v>4017</v>
      </c>
      <c r="AD312" s="41" t="s">
        <v>4077</v>
      </c>
      <c r="AE312" s="41" t="s">
        <v>4001</v>
      </c>
      <c r="AF312" s="41" t="s">
        <v>1265</v>
      </c>
      <c r="AG312" s="45" t="s">
        <v>4020</v>
      </c>
      <c r="AH312" s="45" t="s">
        <v>3989</v>
      </c>
      <c r="AI312" s="45" t="s">
        <v>3989</v>
      </c>
      <c r="AJ312" s="45" t="s">
        <v>4660</v>
      </c>
      <c r="AK312" s="45" t="s">
        <v>4661</v>
      </c>
    </row>
    <row r="313" spans="2:37" ht="37.5" thickTop="1" thickBot="1" x14ac:dyDescent="0.3">
      <c r="B313" s="41" t="s">
        <v>4663</v>
      </c>
      <c r="C313" s="41" t="s">
        <v>2695</v>
      </c>
      <c r="D313" s="42" t="s">
        <v>1265</v>
      </c>
      <c r="E313" s="41" t="s">
        <v>2696</v>
      </c>
      <c r="F313" s="41" t="s">
        <v>1917</v>
      </c>
      <c r="G313" s="43" t="s">
        <v>2120</v>
      </c>
      <c r="H313" s="41" t="s">
        <v>1308</v>
      </c>
      <c r="I313" s="41" t="s">
        <v>1260</v>
      </c>
      <c r="J313" s="41" t="s">
        <v>1317</v>
      </c>
      <c r="K313" s="41" t="s">
        <v>1388</v>
      </c>
      <c r="L313" s="44">
        <v>39885</v>
      </c>
      <c r="M313" s="41" t="s">
        <v>1256</v>
      </c>
      <c r="N313" s="41">
        <v>33258.11</v>
      </c>
      <c r="O313" s="41" t="s">
        <v>2697</v>
      </c>
      <c r="P313" s="41" t="s">
        <v>1290</v>
      </c>
      <c r="Q313" s="43" t="s">
        <v>2698</v>
      </c>
      <c r="R313" s="43" t="s">
        <v>2699</v>
      </c>
      <c r="S313" s="41" t="s">
        <v>1621</v>
      </c>
      <c r="T313" s="43" t="s">
        <v>2700</v>
      </c>
      <c r="U313" s="41" t="s">
        <v>1690</v>
      </c>
      <c r="V313" s="44">
        <v>42952</v>
      </c>
      <c r="W313" s="44">
        <v>43727</v>
      </c>
      <c r="X313" s="41" t="s">
        <v>1279</v>
      </c>
      <c r="Y313" s="41" t="s">
        <v>1263</v>
      </c>
      <c r="Z313" s="41" t="s">
        <v>4081</v>
      </c>
      <c r="AA313" s="41" t="s">
        <v>4253</v>
      </c>
      <c r="AB313" s="41" t="s">
        <v>4082</v>
      </c>
      <c r="AC313" s="41" t="s">
        <v>4082</v>
      </c>
      <c r="AD313" s="41" t="s">
        <v>4038</v>
      </c>
      <c r="AE313" s="41" t="s">
        <v>4023</v>
      </c>
      <c r="AF313" s="41" t="s">
        <v>1265</v>
      </c>
      <c r="AG313" s="45" t="s">
        <v>4083</v>
      </c>
      <c r="AH313" s="45" t="s">
        <v>4039</v>
      </c>
      <c r="AI313" s="45" t="s">
        <v>3989</v>
      </c>
      <c r="AJ313" s="45" t="s">
        <v>4662</v>
      </c>
      <c r="AK313" s="45" t="s">
        <v>4663</v>
      </c>
    </row>
    <row r="314" spans="2:37" ht="31.5" thickTop="1" thickBot="1" x14ac:dyDescent="0.3">
      <c r="B314" s="41" t="s">
        <v>4665</v>
      </c>
      <c r="C314" s="41" t="s">
        <v>2701</v>
      </c>
      <c r="D314" s="42" t="s">
        <v>1265</v>
      </c>
      <c r="E314" s="41" t="s">
        <v>2702</v>
      </c>
      <c r="F314" s="41" t="s">
        <v>1917</v>
      </c>
      <c r="G314" s="43" t="s">
        <v>2703</v>
      </c>
      <c r="H314" s="41" t="s">
        <v>1308</v>
      </c>
      <c r="I314" s="41" t="s">
        <v>1260</v>
      </c>
      <c r="J314" s="41" t="s">
        <v>1287</v>
      </c>
      <c r="K314" s="41" t="s">
        <v>1325</v>
      </c>
      <c r="L314" s="44">
        <v>39861</v>
      </c>
      <c r="M314" s="41" t="s">
        <v>1256</v>
      </c>
      <c r="N314" s="41">
        <v>33356.06</v>
      </c>
      <c r="O314" s="41" t="s">
        <v>2704</v>
      </c>
      <c r="P314" s="41" t="s">
        <v>1920</v>
      </c>
      <c r="Q314" s="43" t="s">
        <v>2705</v>
      </c>
      <c r="R314" s="43" t="s">
        <v>2706</v>
      </c>
      <c r="S314" s="41" t="s">
        <v>1382</v>
      </c>
      <c r="T314" s="43" t="s">
        <v>2707</v>
      </c>
      <c r="U314" s="41" t="s">
        <v>1278</v>
      </c>
      <c r="V314" s="44">
        <v>39862</v>
      </c>
      <c r="W314" s="44">
        <v>42916</v>
      </c>
      <c r="X314" s="41" t="s">
        <v>1279</v>
      </c>
      <c r="Y314" s="41" t="s">
        <v>1263</v>
      </c>
      <c r="Z314" s="41" t="s">
        <v>4081</v>
      </c>
      <c r="AA314" s="41" t="s">
        <v>1256</v>
      </c>
      <c r="AB314" s="41" t="s">
        <v>4076</v>
      </c>
      <c r="AC314" s="41" t="s">
        <v>4076</v>
      </c>
      <c r="AD314" s="41" t="s">
        <v>4077</v>
      </c>
      <c r="AE314" s="41" t="s">
        <v>4054</v>
      </c>
      <c r="AF314" s="41" t="s">
        <v>1265</v>
      </c>
      <c r="AG314" s="45" t="s">
        <v>4078</v>
      </c>
      <c r="AH314" s="45" t="s">
        <v>3989</v>
      </c>
      <c r="AI314" s="45" t="s">
        <v>3989</v>
      </c>
      <c r="AJ314" s="45" t="s">
        <v>4664</v>
      </c>
      <c r="AK314" s="45" t="s">
        <v>4665</v>
      </c>
    </row>
    <row r="315" spans="2:37" ht="31.5" thickTop="1" thickBot="1" x14ac:dyDescent="0.3">
      <c r="B315" s="41" t="s">
        <v>4667</v>
      </c>
      <c r="C315" s="41" t="s">
        <v>2708</v>
      </c>
      <c r="D315" s="42" t="s">
        <v>1265</v>
      </c>
      <c r="E315" s="41" t="s">
        <v>2709</v>
      </c>
      <c r="F315" s="41" t="s">
        <v>1633</v>
      </c>
      <c r="G315" s="43" t="s">
        <v>1281</v>
      </c>
      <c r="H315" s="41" t="s">
        <v>1308</v>
      </c>
      <c r="I315" s="41" t="s">
        <v>1260</v>
      </c>
      <c r="J315" s="41" t="s">
        <v>2710</v>
      </c>
      <c r="K315" s="41" t="s">
        <v>1325</v>
      </c>
      <c r="L315" s="44">
        <v>40619</v>
      </c>
      <c r="M315" s="41" t="s">
        <v>1256</v>
      </c>
      <c r="N315" s="41">
        <v>69463.64</v>
      </c>
      <c r="O315" s="41" t="s">
        <v>2711</v>
      </c>
      <c r="P315" s="41" t="s">
        <v>1290</v>
      </c>
      <c r="Q315" s="43" t="s">
        <v>2712</v>
      </c>
      <c r="R315" s="43" t="s">
        <v>2713</v>
      </c>
      <c r="S315" s="41" t="s">
        <v>1382</v>
      </c>
      <c r="T315" s="43" t="s">
        <v>1329</v>
      </c>
      <c r="U315" s="41" t="s">
        <v>1330</v>
      </c>
      <c r="V315" s="44">
        <v>41883</v>
      </c>
      <c r="W315" s="44">
        <v>42978</v>
      </c>
      <c r="X315" s="41" t="s">
        <v>1279</v>
      </c>
      <c r="Y315" s="41" t="s">
        <v>1263</v>
      </c>
      <c r="Z315" s="41" t="s">
        <v>4016</v>
      </c>
      <c r="AA315" s="41" t="s">
        <v>1256</v>
      </c>
      <c r="AB315" s="41" t="s">
        <v>4017</v>
      </c>
      <c r="AC315" s="41" t="s">
        <v>4017</v>
      </c>
      <c r="AD315" s="41" t="s">
        <v>4018</v>
      </c>
      <c r="AE315" s="41" t="s">
        <v>4054</v>
      </c>
      <c r="AF315" s="41" t="s">
        <v>1265</v>
      </c>
      <c r="AG315" s="45" t="s">
        <v>4020</v>
      </c>
      <c r="AH315" s="45" t="s">
        <v>3989</v>
      </c>
      <c r="AI315" s="45" t="s">
        <v>3989</v>
      </c>
      <c r="AJ315" s="45" t="s">
        <v>4666</v>
      </c>
      <c r="AK315" s="45" t="s">
        <v>4667</v>
      </c>
    </row>
    <row r="316" spans="2:37" ht="31.5" thickTop="1" thickBot="1" x14ac:dyDescent="0.3">
      <c r="B316" s="41" t="s">
        <v>4669</v>
      </c>
      <c r="C316" s="41" t="s">
        <v>2714</v>
      </c>
      <c r="D316" s="42" t="s">
        <v>1265</v>
      </c>
      <c r="E316" s="41" t="s">
        <v>2715</v>
      </c>
      <c r="F316" s="41" t="s">
        <v>1633</v>
      </c>
      <c r="G316" s="43" t="s">
        <v>1281</v>
      </c>
      <c r="H316" s="41" t="s">
        <v>1308</v>
      </c>
      <c r="I316" s="41" t="s">
        <v>1260</v>
      </c>
      <c r="J316" s="41" t="s">
        <v>1287</v>
      </c>
      <c r="K316" s="41" t="s">
        <v>1325</v>
      </c>
      <c r="L316" s="44">
        <v>40619</v>
      </c>
      <c r="M316" s="41" t="s">
        <v>1256</v>
      </c>
      <c r="N316" s="41">
        <v>47577.23</v>
      </c>
      <c r="O316" s="41" t="s">
        <v>2716</v>
      </c>
      <c r="P316" s="41" t="s">
        <v>1290</v>
      </c>
      <c r="Q316" s="43" t="s">
        <v>2717</v>
      </c>
      <c r="R316" s="43" t="s">
        <v>2718</v>
      </c>
      <c r="S316" s="41" t="s">
        <v>1403</v>
      </c>
      <c r="T316" s="43" t="s">
        <v>1329</v>
      </c>
      <c r="U316" s="41" t="s">
        <v>1278</v>
      </c>
      <c r="V316" s="44">
        <v>40868</v>
      </c>
      <c r="W316" s="44">
        <v>42124</v>
      </c>
      <c r="X316" s="41" t="s">
        <v>1279</v>
      </c>
      <c r="Y316" s="41" t="s">
        <v>1263</v>
      </c>
      <c r="Z316" s="41" t="s">
        <v>4016</v>
      </c>
      <c r="AA316" s="41" t="s">
        <v>1256</v>
      </c>
      <c r="AB316" s="41" t="s">
        <v>4017</v>
      </c>
      <c r="AC316" s="41" t="s">
        <v>4017</v>
      </c>
      <c r="AD316" s="41" t="s">
        <v>4018</v>
      </c>
      <c r="AE316" s="41" t="s">
        <v>4054</v>
      </c>
      <c r="AF316" s="41" t="s">
        <v>1265</v>
      </c>
      <c r="AG316" s="45" t="s">
        <v>4020</v>
      </c>
      <c r="AH316" s="45" t="s">
        <v>3989</v>
      </c>
      <c r="AI316" s="45" t="s">
        <v>3989</v>
      </c>
      <c r="AJ316" s="45" t="s">
        <v>4668</v>
      </c>
      <c r="AK316" s="45" t="s">
        <v>4669</v>
      </c>
    </row>
    <row r="317" spans="2:37" ht="31.5" thickTop="1" thickBot="1" x14ac:dyDescent="0.3">
      <c r="B317" s="41" t="s">
        <v>4671</v>
      </c>
      <c r="C317" s="41" t="s">
        <v>2719</v>
      </c>
      <c r="D317" s="42" t="s">
        <v>1265</v>
      </c>
      <c r="E317" s="41" t="s">
        <v>2720</v>
      </c>
      <c r="F317" s="41" t="s">
        <v>1633</v>
      </c>
      <c r="G317" s="43" t="s">
        <v>2721</v>
      </c>
      <c r="H317" s="41" t="s">
        <v>1308</v>
      </c>
      <c r="I317" s="41" t="s">
        <v>1260</v>
      </c>
      <c r="J317" s="41" t="s">
        <v>1287</v>
      </c>
      <c r="K317" s="41" t="s">
        <v>1325</v>
      </c>
      <c r="L317" s="44">
        <v>40599</v>
      </c>
      <c r="M317" s="41" t="s">
        <v>1256</v>
      </c>
      <c r="N317" s="41">
        <v>60550.724699999999</v>
      </c>
      <c r="O317" s="41" t="s">
        <v>2722</v>
      </c>
      <c r="P317" s="41" t="s">
        <v>1290</v>
      </c>
      <c r="Q317" s="43" t="s">
        <v>2723</v>
      </c>
      <c r="R317" s="43" t="s">
        <v>2724</v>
      </c>
      <c r="S317" s="41" t="s">
        <v>1403</v>
      </c>
      <c r="T317" s="43" t="s">
        <v>2725</v>
      </c>
      <c r="U317" s="41" t="s">
        <v>1278</v>
      </c>
      <c r="V317" s="44">
        <v>40872</v>
      </c>
      <c r="W317" s="44">
        <v>42209</v>
      </c>
      <c r="X317" s="41" t="s">
        <v>1279</v>
      </c>
      <c r="Y317" s="41" t="s">
        <v>1263</v>
      </c>
      <c r="Z317" s="41" t="s">
        <v>4117</v>
      </c>
      <c r="AA317" s="41" t="s">
        <v>1256</v>
      </c>
      <c r="AB317" s="41" t="s">
        <v>4017</v>
      </c>
      <c r="AC317" s="41" t="s">
        <v>4017</v>
      </c>
      <c r="AD317" s="41" t="s">
        <v>4077</v>
      </c>
      <c r="AE317" s="41" t="s">
        <v>4047</v>
      </c>
      <c r="AF317" s="41" t="s">
        <v>1265</v>
      </c>
      <c r="AG317" s="45" t="s">
        <v>4020</v>
      </c>
      <c r="AH317" s="45" t="s">
        <v>3989</v>
      </c>
      <c r="AI317" s="45" t="s">
        <v>4039</v>
      </c>
      <c r="AJ317" s="45" t="s">
        <v>4670</v>
      </c>
      <c r="AK317" s="45" t="s">
        <v>4671</v>
      </c>
    </row>
    <row r="318" spans="2:37" ht="31.5" thickTop="1" thickBot="1" x14ac:dyDescent="0.3">
      <c r="B318" s="41" t="s">
        <v>4673</v>
      </c>
      <c r="C318" s="41" t="s">
        <v>2726</v>
      </c>
      <c r="D318" s="42" t="s">
        <v>1265</v>
      </c>
      <c r="E318" s="41" t="s">
        <v>2727</v>
      </c>
      <c r="F318" s="41" t="s">
        <v>1917</v>
      </c>
      <c r="G318" s="43" t="s">
        <v>1281</v>
      </c>
      <c r="H318" s="41" t="s">
        <v>1308</v>
      </c>
      <c r="I318" s="41" t="s">
        <v>1260</v>
      </c>
      <c r="J318" s="41" t="s">
        <v>1439</v>
      </c>
      <c r="K318" s="41" t="s">
        <v>1325</v>
      </c>
      <c r="L318" s="44">
        <v>39910</v>
      </c>
      <c r="M318" s="41" t="s">
        <v>1256</v>
      </c>
      <c r="N318" s="41">
        <v>58310.16</v>
      </c>
      <c r="O318" s="41" t="s">
        <v>2728</v>
      </c>
      <c r="P318" s="41" t="s">
        <v>1290</v>
      </c>
      <c r="Q318" s="43" t="s">
        <v>2576</v>
      </c>
      <c r="R318" s="43" t="s">
        <v>2577</v>
      </c>
      <c r="S318" s="41" t="s">
        <v>1397</v>
      </c>
      <c r="T318" s="43" t="s">
        <v>1329</v>
      </c>
      <c r="U318" s="41" t="s">
        <v>1278</v>
      </c>
      <c r="V318" s="44">
        <v>40093</v>
      </c>
      <c r="W318" s="44">
        <v>42969</v>
      </c>
      <c r="X318" s="41" t="s">
        <v>1279</v>
      </c>
      <c r="Y318" s="41" t="s">
        <v>1263</v>
      </c>
      <c r="Z318" s="41" t="s">
        <v>4016</v>
      </c>
      <c r="AA318" s="41" t="s">
        <v>1256</v>
      </c>
      <c r="AB318" s="41" t="s">
        <v>4017</v>
      </c>
      <c r="AC318" s="41" t="s">
        <v>4017</v>
      </c>
      <c r="AD318" s="41" t="s">
        <v>4018</v>
      </c>
      <c r="AE318" s="41" t="s">
        <v>4054</v>
      </c>
      <c r="AF318" s="41" t="s">
        <v>1265</v>
      </c>
      <c r="AG318" s="45" t="s">
        <v>4020</v>
      </c>
      <c r="AH318" s="45" t="s">
        <v>3989</v>
      </c>
      <c r="AI318" s="45" t="s">
        <v>3989</v>
      </c>
      <c r="AJ318" s="45" t="s">
        <v>4672</v>
      </c>
      <c r="AK318" s="45" t="s">
        <v>4673</v>
      </c>
    </row>
    <row r="319" spans="2:37" ht="46.5" thickTop="1" thickBot="1" x14ac:dyDescent="0.3">
      <c r="B319" s="41" t="s">
        <v>4675</v>
      </c>
      <c r="C319" s="41" t="s">
        <v>2729</v>
      </c>
      <c r="D319" s="42" t="s">
        <v>1265</v>
      </c>
      <c r="E319" s="41" t="s">
        <v>2730</v>
      </c>
      <c r="F319" s="41" t="s">
        <v>1633</v>
      </c>
      <c r="G319" s="43" t="s">
        <v>1617</v>
      </c>
      <c r="H319" s="41" t="s">
        <v>1308</v>
      </c>
      <c r="I319" s="41" t="s">
        <v>1260</v>
      </c>
      <c r="J319" s="41" t="s">
        <v>1317</v>
      </c>
      <c r="K319" s="41" t="s">
        <v>1483</v>
      </c>
      <c r="L319" s="44">
        <v>40619</v>
      </c>
      <c r="M319" s="41" t="s">
        <v>1256</v>
      </c>
      <c r="N319" s="41">
        <v>66067.105899999995</v>
      </c>
      <c r="O319" s="41" t="s">
        <v>2731</v>
      </c>
      <c r="P319" s="41" t="s">
        <v>1290</v>
      </c>
      <c r="Q319" s="43" t="s">
        <v>2463</v>
      </c>
      <c r="R319" s="43" t="s">
        <v>2464</v>
      </c>
      <c r="S319" s="41" t="s">
        <v>1311</v>
      </c>
      <c r="T319" s="43" t="s">
        <v>1622</v>
      </c>
      <c r="U319" s="41" t="s">
        <v>1256</v>
      </c>
      <c r="V319" s="41" t="s">
        <v>1256</v>
      </c>
      <c r="W319" s="41" t="s">
        <v>1256</v>
      </c>
      <c r="X319" s="41" t="s">
        <v>1279</v>
      </c>
      <c r="Y319" s="41" t="s">
        <v>1263</v>
      </c>
      <c r="Z319" s="41" t="s">
        <v>4033</v>
      </c>
      <c r="AA319" s="41" t="s">
        <v>4161</v>
      </c>
      <c r="AB319" s="41" t="s">
        <v>4053</v>
      </c>
      <c r="AC319" s="41" t="s">
        <v>4053</v>
      </c>
      <c r="AD319" s="41" t="s">
        <v>4000</v>
      </c>
      <c r="AE319" s="41" t="s">
        <v>4047</v>
      </c>
      <c r="AF319" s="41" t="s">
        <v>1265</v>
      </c>
      <c r="AG319" s="45" t="s">
        <v>4055</v>
      </c>
      <c r="AH319" s="45" t="s">
        <v>3989</v>
      </c>
      <c r="AI319" s="45" t="s">
        <v>3989</v>
      </c>
      <c r="AJ319" s="45" t="s">
        <v>4674</v>
      </c>
      <c r="AK319" s="45" t="s">
        <v>4675</v>
      </c>
    </row>
    <row r="320" spans="2:37" ht="31.5" thickTop="1" thickBot="1" x14ac:dyDescent="0.3">
      <c r="B320" s="41" t="s">
        <v>4677</v>
      </c>
      <c r="C320" s="41" t="s">
        <v>2732</v>
      </c>
      <c r="D320" s="42" t="s">
        <v>1265</v>
      </c>
      <c r="E320" s="41" t="s">
        <v>2733</v>
      </c>
      <c r="F320" s="41" t="s">
        <v>1633</v>
      </c>
      <c r="G320" s="43" t="s">
        <v>2734</v>
      </c>
      <c r="H320" s="41" t="s">
        <v>1308</v>
      </c>
      <c r="I320" s="41" t="s">
        <v>1260</v>
      </c>
      <c r="J320" s="41" t="s">
        <v>1317</v>
      </c>
      <c r="K320" s="41" t="s">
        <v>1325</v>
      </c>
      <c r="L320" s="44">
        <v>40618</v>
      </c>
      <c r="M320" s="41" t="s">
        <v>1256</v>
      </c>
      <c r="N320" s="41">
        <v>72262.638699999996</v>
      </c>
      <c r="O320" s="41" t="s">
        <v>2735</v>
      </c>
      <c r="P320" s="41" t="s">
        <v>1290</v>
      </c>
      <c r="Q320" s="43" t="s">
        <v>2671</v>
      </c>
      <c r="R320" s="43" t="s">
        <v>2672</v>
      </c>
      <c r="S320" s="41" t="s">
        <v>1403</v>
      </c>
      <c r="T320" s="43" t="s">
        <v>2736</v>
      </c>
      <c r="U320" s="41" t="s">
        <v>1330</v>
      </c>
      <c r="V320" s="44">
        <v>43098</v>
      </c>
      <c r="W320" s="44">
        <v>44193</v>
      </c>
      <c r="X320" s="41" t="s">
        <v>1279</v>
      </c>
      <c r="Y320" s="41" t="s">
        <v>1263</v>
      </c>
      <c r="Z320" s="41" t="s">
        <v>4011</v>
      </c>
      <c r="AA320" s="41" t="s">
        <v>1256</v>
      </c>
      <c r="AB320" s="41" t="s">
        <v>4053</v>
      </c>
      <c r="AC320" s="41" t="s">
        <v>4053</v>
      </c>
      <c r="AD320" s="41" t="s">
        <v>4077</v>
      </c>
      <c r="AE320" s="41" t="s">
        <v>4054</v>
      </c>
      <c r="AF320" s="41" t="s">
        <v>1265</v>
      </c>
      <c r="AG320" s="45" t="s">
        <v>4055</v>
      </c>
      <c r="AH320" s="45" t="s">
        <v>3989</v>
      </c>
      <c r="AI320" s="45" t="s">
        <v>3989</v>
      </c>
      <c r="AJ320" s="45" t="s">
        <v>4676</v>
      </c>
      <c r="AK320" s="45" t="s">
        <v>4677</v>
      </c>
    </row>
    <row r="321" spans="2:37" ht="31.5" thickTop="1" thickBot="1" x14ac:dyDescent="0.3">
      <c r="B321" s="41" t="s">
        <v>4679</v>
      </c>
      <c r="C321" s="41" t="s">
        <v>2737</v>
      </c>
      <c r="D321" s="42" t="s">
        <v>1265</v>
      </c>
      <c r="E321" s="41" t="s">
        <v>2738</v>
      </c>
      <c r="F321" s="41" t="s">
        <v>1633</v>
      </c>
      <c r="G321" s="43" t="s">
        <v>2739</v>
      </c>
      <c r="H321" s="41" t="s">
        <v>1308</v>
      </c>
      <c r="I321" s="41" t="s">
        <v>1260</v>
      </c>
      <c r="J321" s="41" t="s">
        <v>1317</v>
      </c>
      <c r="K321" s="41" t="s">
        <v>1325</v>
      </c>
      <c r="L321" s="44">
        <v>40612</v>
      </c>
      <c r="M321" s="41" t="s">
        <v>1256</v>
      </c>
      <c r="N321" s="41">
        <v>46829.38</v>
      </c>
      <c r="O321" s="41" t="s">
        <v>2740</v>
      </c>
      <c r="P321" s="41" t="s">
        <v>1290</v>
      </c>
      <c r="Q321" s="43" t="s">
        <v>2741</v>
      </c>
      <c r="R321" s="43" t="s">
        <v>1403</v>
      </c>
      <c r="S321" s="41" t="s">
        <v>1403</v>
      </c>
      <c r="T321" s="43" t="s">
        <v>2742</v>
      </c>
      <c r="U321" s="41" t="s">
        <v>1330</v>
      </c>
      <c r="V321" s="44">
        <v>43556</v>
      </c>
      <c r="W321" s="44">
        <v>44651</v>
      </c>
      <c r="X321" s="41" t="s">
        <v>1279</v>
      </c>
      <c r="Y321" s="41" t="s">
        <v>1263</v>
      </c>
      <c r="Z321" s="41" t="s">
        <v>4205</v>
      </c>
      <c r="AA321" s="41" t="s">
        <v>1256</v>
      </c>
      <c r="AB321" s="41" t="s">
        <v>4069</v>
      </c>
      <c r="AC321" s="41" t="s">
        <v>4069</v>
      </c>
      <c r="AD321" s="41" t="s">
        <v>4046</v>
      </c>
      <c r="AE321" s="41" t="s">
        <v>4023</v>
      </c>
      <c r="AF321" s="41" t="s">
        <v>1265</v>
      </c>
      <c r="AG321" s="45" t="s">
        <v>4070</v>
      </c>
      <c r="AH321" s="45" t="s">
        <v>4039</v>
      </c>
      <c r="AI321" s="45" t="s">
        <v>3989</v>
      </c>
      <c r="AJ321" s="45" t="s">
        <v>4678</v>
      </c>
      <c r="AK321" s="45" t="s">
        <v>4679</v>
      </c>
    </row>
    <row r="322" spans="2:37" ht="61.5" thickTop="1" thickBot="1" x14ac:dyDescent="0.3">
      <c r="B322" s="41" t="s">
        <v>4681</v>
      </c>
      <c r="C322" s="41" t="s">
        <v>2743</v>
      </c>
      <c r="D322" s="42" t="s">
        <v>1265</v>
      </c>
      <c r="E322" s="41" t="s">
        <v>2744</v>
      </c>
      <c r="F322" s="41" t="s">
        <v>1411</v>
      </c>
      <c r="G322" s="43" t="s">
        <v>2690</v>
      </c>
      <c r="H322" s="41" t="s">
        <v>1308</v>
      </c>
      <c r="I322" s="41" t="s">
        <v>1260</v>
      </c>
      <c r="J322" s="41" t="s">
        <v>1439</v>
      </c>
      <c r="K322" s="41" t="s">
        <v>1325</v>
      </c>
      <c r="L322" s="44">
        <v>41249</v>
      </c>
      <c r="M322" s="41" t="s">
        <v>1256</v>
      </c>
      <c r="N322" s="41">
        <v>57288.782099999997</v>
      </c>
      <c r="O322" s="41" t="s">
        <v>1273</v>
      </c>
      <c r="P322" s="41" t="s">
        <v>2144</v>
      </c>
      <c r="Q322" s="43" t="s">
        <v>2745</v>
      </c>
      <c r="R322" s="43" t="s">
        <v>2746</v>
      </c>
      <c r="S322" s="41" t="s">
        <v>1403</v>
      </c>
      <c r="T322" s="43" t="s">
        <v>2694</v>
      </c>
      <c r="U322" s="41" t="s">
        <v>1278</v>
      </c>
      <c r="V322" s="44">
        <v>41444</v>
      </c>
      <c r="W322" s="44">
        <v>43130</v>
      </c>
      <c r="X322" s="41" t="s">
        <v>1279</v>
      </c>
      <c r="Y322" s="41" t="s">
        <v>1263</v>
      </c>
      <c r="Z322" s="41" t="s">
        <v>4205</v>
      </c>
      <c r="AA322" s="41" t="s">
        <v>1256</v>
      </c>
      <c r="AB322" s="41" t="s">
        <v>4017</v>
      </c>
      <c r="AC322" s="41" t="s">
        <v>4017</v>
      </c>
      <c r="AD322" s="41" t="s">
        <v>4077</v>
      </c>
      <c r="AE322" s="41" t="s">
        <v>4001</v>
      </c>
      <c r="AF322" s="41" t="s">
        <v>1265</v>
      </c>
      <c r="AG322" s="45" t="s">
        <v>4020</v>
      </c>
      <c r="AH322" s="45" t="s">
        <v>3989</v>
      </c>
      <c r="AI322" s="45" t="s">
        <v>3989</v>
      </c>
      <c r="AJ322" s="45" t="s">
        <v>4680</v>
      </c>
      <c r="AK322" s="45" t="s">
        <v>4681</v>
      </c>
    </row>
    <row r="323" spans="2:37" ht="31.5" thickTop="1" thickBot="1" x14ac:dyDescent="0.3">
      <c r="B323" s="41" t="s">
        <v>4683</v>
      </c>
      <c r="C323" s="41" t="s">
        <v>2747</v>
      </c>
      <c r="D323" s="42" t="s">
        <v>1265</v>
      </c>
      <c r="E323" s="41" t="s">
        <v>2748</v>
      </c>
      <c r="F323" s="41" t="s">
        <v>1633</v>
      </c>
      <c r="G323" s="43" t="s">
        <v>1728</v>
      </c>
      <c r="H323" s="41" t="s">
        <v>1308</v>
      </c>
      <c r="I323" s="41" t="s">
        <v>1270</v>
      </c>
      <c r="J323" s="41" t="s">
        <v>1271</v>
      </c>
      <c r="K323" s="41" t="s">
        <v>1272</v>
      </c>
      <c r="L323" s="44">
        <v>40613</v>
      </c>
      <c r="M323" s="44">
        <v>43143</v>
      </c>
      <c r="N323" s="41">
        <v>18174.202600000001</v>
      </c>
      <c r="O323" s="41" t="s">
        <v>1273</v>
      </c>
      <c r="P323" s="41" t="s">
        <v>1290</v>
      </c>
      <c r="Q323" s="43" t="s">
        <v>2202</v>
      </c>
      <c r="R323" s="43" t="s">
        <v>2203</v>
      </c>
      <c r="S323" s="41" t="s">
        <v>1311</v>
      </c>
      <c r="T323" s="43" t="s">
        <v>2749</v>
      </c>
      <c r="U323" s="41" t="s">
        <v>1256</v>
      </c>
      <c r="V323" s="41" t="s">
        <v>1256</v>
      </c>
      <c r="W323" s="41" t="s">
        <v>1256</v>
      </c>
      <c r="X323" s="41" t="s">
        <v>1279</v>
      </c>
      <c r="Y323" s="41" t="s">
        <v>1263</v>
      </c>
      <c r="Z323" s="41" t="s">
        <v>4008</v>
      </c>
      <c r="AA323" s="41" t="s">
        <v>1256</v>
      </c>
      <c r="AB323" s="41" t="s">
        <v>1256</v>
      </c>
      <c r="AC323" s="41" t="s">
        <v>1256</v>
      </c>
      <c r="AD323" s="41" t="s">
        <v>1256</v>
      </c>
      <c r="AE323" s="41" t="s">
        <v>1256</v>
      </c>
      <c r="AF323" s="41" t="s">
        <v>1265</v>
      </c>
      <c r="AG323" s="45" t="s">
        <v>1256</v>
      </c>
      <c r="AH323" s="45" t="s">
        <v>3989</v>
      </c>
      <c r="AI323" s="45" t="s">
        <v>3989</v>
      </c>
      <c r="AJ323" s="45" t="s">
        <v>4682</v>
      </c>
      <c r="AK323" s="45" t="s">
        <v>4683</v>
      </c>
    </row>
    <row r="324" spans="2:37" ht="46.5" thickTop="1" thickBot="1" x14ac:dyDescent="0.3">
      <c r="B324" s="41" t="s">
        <v>4685</v>
      </c>
      <c r="C324" s="41" t="s">
        <v>2750</v>
      </c>
      <c r="D324" s="42" t="s">
        <v>1265</v>
      </c>
      <c r="E324" s="41" t="s">
        <v>2751</v>
      </c>
      <c r="F324" s="41" t="s">
        <v>1633</v>
      </c>
      <c r="G324" s="43" t="s">
        <v>1387</v>
      </c>
      <c r="H324" s="41" t="s">
        <v>1308</v>
      </c>
      <c r="I324" s="41" t="s">
        <v>1260</v>
      </c>
      <c r="J324" s="41" t="s">
        <v>1317</v>
      </c>
      <c r="K324" s="41" t="s">
        <v>1325</v>
      </c>
      <c r="L324" s="44">
        <v>40666</v>
      </c>
      <c r="M324" s="41" t="s">
        <v>1256</v>
      </c>
      <c r="N324" s="41">
        <v>44676.21</v>
      </c>
      <c r="O324" s="41" t="s">
        <v>2752</v>
      </c>
      <c r="P324" s="41" t="s">
        <v>2753</v>
      </c>
      <c r="Q324" s="43" t="s">
        <v>2111</v>
      </c>
      <c r="R324" s="43" t="s">
        <v>2112</v>
      </c>
      <c r="S324" s="41" t="s">
        <v>1621</v>
      </c>
      <c r="T324" s="43" t="s">
        <v>1392</v>
      </c>
      <c r="U324" s="41" t="s">
        <v>1975</v>
      </c>
      <c r="V324" s="44">
        <v>40952</v>
      </c>
      <c r="W324" s="44">
        <v>43871</v>
      </c>
      <c r="X324" s="41" t="s">
        <v>1279</v>
      </c>
      <c r="Y324" s="41" t="s">
        <v>1263</v>
      </c>
      <c r="Z324" s="41" t="s">
        <v>4044</v>
      </c>
      <c r="AA324" s="41" t="s">
        <v>3998</v>
      </c>
      <c r="AB324" s="41" t="s">
        <v>4053</v>
      </c>
      <c r="AC324" s="41" t="s">
        <v>4053</v>
      </c>
      <c r="AD324" s="41" t="s">
        <v>4077</v>
      </c>
      <c r="AE324" s="41" t="s">
        <v>4054</v>
      </c>
      <c r="AF324" s="41" t="s">
        <v>1265</v>
      </c>
      <c r="AG324" s="45" t="s">
        <v>4055</v>
      </c>
      <c r="AH324" s="45" t="s">
        <v>3989</v>
      </c>
      <c r="AI324" s="45" t="s">
        <v>3989</v>
      </c>
      <c r="AJ324" s="45" t="s">
        <v>4684</v>
      </c>
      <c r="AK324" s="45" t="s">
        <v>4685</v>
      </c>
    </row>
    <row r="325" spans="2:37" ht="31.5" thickTop="1" thickBot="1" x14ac:dyDescent="0.3">
      <c r="B325" s="41" t="s">
        <v>4687</v>
      </c>
      <c r="C325" s="41" t="s">
        <v>2754</v>
      </c>
      <c r="D325" s="42" t="s">
        <v>1265</v>
      </c>
      <c r="E325" s="41" t="s">
        <v>2755</v>
      </c>
      <c r="F325" s="41" t="s">
        <v>1633</v>
      </c>
      <c r="G325" s="43" t="s">
        <v>2756</v>
      </c>
      <c r="H325" s="41" t="s">
        <v>1308</v>
      </c>
      <c r="I325" s="41" t="s">
        <v>1270</v>
      </c>
      <c r="J325" s="41" t="s">
        <v>1271</v>
      </c>
      <c r="K325" s="41" t="s">
        <v>1272</v>
      </c>
      <c r="L325" s="44">
        <v>40616</v>
      </c>
      <c r="M325" s="44">
        <v>42447</v>
      </c>
      <c r="N325" s="41">
        <v>30616.26</v>
      </c>
      <c r="O325" s="41" t="s">
        <v>1273</v>
      </c>
      <c r="P325" s="41" t="s">
        <v>1290</v>
      </c>
      <c r="Q325" s="43" t="s">
        <v>2757</v>
      </c>
      <c r="R325" s="43" t="s">
        <v>2758</v>
      </c>
      <c r="S325" s="41" t="s">
        <v>2759</v>
      </c>
      <c r="T325" s="43" t="s">
        <v>2760</v>
      </c>
      <c r="U325" s="41" t="s">
        <v>1256</v>
      </c>
      <c r="V325" s="41" t="s">
        <v>1256</v>
      </c>
      <c r="W325" s="41" t="s">
        <v>1256</v>
      </c>
      <c r="X325" s="41" t="s">
        <v>1279</v>
      </c>
      <c r="Y325" s="41" t="s">
        <v>1263</v>
      </c>
      <c r="Z325" s="41" t="s">
        <v>4008</v>
      </c>
      <c r="AA325" s="41" t="s">
        <v>1256</v>
      </c>
      <c r="AB325" s="41" t="s">
        <v>1256</v>
      </c>
      <c r="AC325" s="41" t="s">
        <v>1256</v>
      </c>
      <c r="AD325" s="41" t="s">
        <v>1256</v>
      </c>
      <c r="AE325" s="41" t="s">
        <v>1256</v>
      </c>
      <c r="AF325" s="41" t="s">
        <v>1265</v>
      </c>
      <c r="AG325" s="45" t="s">
        <v>1256</v>
      </c>
      <c r="AH325" s="45" t="s">
        <v>3989</v>
      </c>
      <c r="AI325" s="45" t="s">
        <v>3989</v>
      </c>
      <c r="AJ325" s="45" t="s">
        <v>4686</v>
      </c>
      <c r="AK325" s="45" t="s">
        <v>4687</v>
      </c>
    </row>
    <row r="326" spans="2:37" ht="37.5" thickTop="1" thickBot="1" x14ac:dyDescent="0.3">
      <c r="B326" s="41" t="s">
        <v>4689</v>
      </c>
      <c r="C326" s="41" t="s">
        <v>2761</v>
      </c>
      <c r="D326" s="42" t="s">
        <v>1265</v>
      </c>
      <c r="E326" s="41" t="s">
        <v>2762</v>
      </c>
      <c r="F326" s="41" t="s">
        <v>1411</v>
      </c>
      <c r="G326" s="43" t="s">
        <v>2585</v>
      </c>
      <c r="H326" s="41" t="s">
        <v>1308</v>
      </c>
      <c r="I326" s="41" t="s">
        <v>1260</v>
      </c>
      <c r="J326" s="41" t="s">
        <v>1439</v>
      </c>
      <c r="K326" s="41" t="s">
        <v>1325</v>
      </c>
      <c r="L326" s="44">
        <v>41249</v>
      </c>
      <c r="M326" s="41" t="s">
        <v>1256</v>
      </c>
      <c r="N326" s="41">
        <v>53158.631699999998</v>
      </c>
      <c r="O326" s="41" t="s">
        <v>2763</v>
      </c>
      <c r="P326" s="41" t="s">
        <v>2664</v>
      </c>
      <c r="Q326" s="43" t="s">
        <v>2456</v>
      </c>
      <c r="R326" s="43" t="s">
        <v>2457</v>
      </c>
      <c r="S326" s="41" t="s">
        <v>1311</v>
      </c>
      <c r="T326" s="43" t="s">
        <v>2590</v>
      </c>
      <c r="U326" s="41" t="s">
        <v>1278</v>
      </c>
      <c r="V326" s="44">
        <v>41550</v>
      </c>
      <c r="W326" s="44">
        <v>43467</v>
      </c>
      <c r="X326" s="41" t="s">
        <v>1279</v>
      </c>
      <c r="Y326" s="41" t="s">
        <v>1263</v>
      </c>
      <c r="Z326" s="41" t="s">
        <v>4036</v>
      </c>
      <c r="AA326" s="41" t="s">
        <v>1256</v>
      </c>
      <c r="AB326" s="41" t="s">
        <v>4053</v>
      </c>
      <c r="AC326" s="41" t="s">
        <v>4053</v>
      </c>
      <c r="AD326" s="41" t="s">
        <v>4077</v>
      </c>
      <c r="AE326" s="41" t="s">
        <v>4054</v>
      </c>
      <c r="AF326" s="41" t="s">
        <v>1265</v>
      </c>
      <c r="AG326" s="45" t="s">
        <v>4055</v>
      </c>
      <c r="AH326" s="45" t="s">
        <v>3989</v>
      </c>
      <c r="AI326" s="45" t="s">
        <v>3989</v>
      </c>
      <c r="AJ326" s="45" t="s">
        <v>4688</v>
      </c>
      <c r="AK326" s="45" t="s">
        <v>4689</v>
      </c>
    </row>
    <row r="327" spans="2:37" ht="76.5" thickTop="1" thickBot="1" x14ac:dyDescent="0.3">
      <c r="B327" s="41" t="s">
        <v>4691</v>
      </c>
      <c r="C327" s="41" t="s">
        <v>2764</v>
      </c>
      <c r="D327" s="42" t="s">
        <v>1265</v>
      </c>
      <c r="E327" s="41" t="s">
        <v>2765</v>
      </c>
      <c r="F327" s="41" t="s">
        <v>1633</v>
      </c>
      <c r="G327" s="43" t="s">
        <v>1356</v>
      </c>
      <c r="H327" s="41" t="s">
        <v>1308</v>
      </c>
      <c r="I327" s="41" t="s">
        <v>1260</v>
      </c>
      <c r="J327" s="41" t="s">
        <v>1287</v>
      </c>
      <c r="K327" s="41" t="s">
        <v>1325</v>
      </c>
      <c r="L327" s="44">
        <v>40619</v>
      </c>
      <c r="M327" s="41" t="s">
        <v>1256</v>
      </c>
      <c r="N327" s="41">
        <v>75682.77</v>
      </c>
      <c r="O327" s="41" t="s">
        <v>2766</v>
      </c>
      <c r="P327" s="41" t="s">
        <v>1643</v>
      </c>
      <c r="Q327" s="43" t="s">
        <v>1692</v>
      </c>
      <c r="R327" s="43" t="s">
        <v>1693</v>
      </c>
      <c r="S327" s="41" t="s">
        <v>1403</v>
      </c>
      <c r="T327" s="43" t="s">
        <v>1360</v>
      </c>
      <c r="U327" s="41" t="s">
        <v>1278</v>
      </c>
      <c r="V327" s="44">
        <v>40686</v>
      </c>
      <c r="W327" s="44">
        <v>43367</v>
      </c>
      <c r="X327" s="41" t="s">
        <v>1279</v>
      </c>
      <c r="Y327" s="41" t="s">
        <v>1263</v>
      </c>
      <c r="Z327" s="41" t="s">
        <v>4033</v>
      </c>
      <c r="AA327" s="41" t="s">
        <v>1256</v>
      </c>
      <c r="AB327" s="41" t="s">
        <v>4082</v>
      </c>
      <c r="AC327" s="41" t="s">
        <v>4082</v>
      </c>
      <c r="AD327" s="41" t="s">
        <v>4018</v>
      </c>
      <c r="AE327" s="41" t="s">
        <v>4054</v>
      </c>
      <c r="AF327" s="41" t="s">
        <v>1265</v>
      </c>
      <c r="AG327" s="45" t="s">
        <v>4083</v>
      </c>
      <c r="AH327" s="45" t="s">
        <v>3989</v>
      </c>
      <c r="AI327" s="45" t="s">
        <v>3989</v>
      </c>
      <c r="AJ327" s="45" t="s">
        <v>4690</v>
      </c>
      <c r="AK327" s="45" t="s">
        <v>4691</v>
      </c>
    </row>
    <row r="328" spans="2:37" ht="46.5" thickTop="1" thickBot="1" x14ac:dyDescent="0.3">
      <c r="B328" s="41" t="s">
        <v>4693</v>
      </c>
      <c r="C328" s="41" t="s">
        <v>2767</v>
      </c>
      <c r="D328" s="42" t="s">
        <v>1265</v>
      </c>
      <c r="E328" s="41" t="s">
        <v>2768</v>
      </c>
      <c r="F328" s="41" t="s">
        <v>1411</v>
      </c>
      <c r="G328" s="43" t="s">
        <v>2769</v>
      </c>
      <c r="H328" s="41" t="s">
        <v>1308</v>
      </c>
      <c r="I328" s="41" t="s">
        <v>1260</v>
      </c>
      <c r="J328" s="41" t="s">
        <v>1287</v>
      </c>
      <c r="K328" s="41" t="s">
        <v>1325</v>
      </c>
      <c r="L328" s="44">
        <v>41333</v>
      </c>
      <c r="M328" s="41" t="s">
        <v>1256</v>
      </c>
      <c r="N328" s="41">
        <v>51371.3</v>
      </c>
      <c r="O328" s="41" t="s">
        <v>2770</v>
      </c>
      <c r="P328" s="41" t="s">
        <v>2062</v>
      </c>
      <c r="Q328" s="43" t="s">
        <v>2456</v>
      </c>
      <c r="R328" s="43" t="s">
        <v>2457</v>
      </c>
      <c r="S328" s="41" t="s">
        <v>1311</v>
      </c>
      <c r="T328" s="43" t="s">
        <v>2771</v>
      </c>
      <c r="U328" s="41" t="s">
        <v>1278</v>
      </c>
      <c r="V328" s="44">
        <v>41586</v>
      </c>
      <c r="W328" s="44">
        <v>43226</v>
      </c>
      <c r="X328" s="41" t="s">
        <v>1279</v>
      </c>
      <c r="Y328" s="41" t="s">
        <v>1263</v>
      </c>
      <c r="Z328" s="41" t="s">
        <v>4117</v>
      </c>
      <c r="AA328" s="41" t="s">
        <v>1256</v>
      </c>
      <c r="AB328" s="41" t="s">
        <v>4076</v>
      </c>
      <c r="AC328" s="41" t="s">
        <v>4076</v>
      </c>
      <c r="AD328" s="41" t="s">
        <v>4046</v>
      </c>
      <c r="AE328" s="41" t="s">
        <v>4054</v>
      </c>
      <c r="AF328" s="41" t="s">
        <v>1265</v>
      </c>
      <c r="AG328" s="45" t="s">
        <v>4078</v>
      </c>
      <c r="AH328" s="45" t="s">
        <v>3989</v>
      </c>
      <c r="AI328" s="45" t="s">
        <v>3989</v>
      </c>
      <c r="AJ328" s="45" t="s">
        <v>4692</v>
      </c>
      <c r="AK328" s="45" t="s">
        <v>4693</v>
      </c>
    </row>
    <row r="329" spans="2:37" ht="37.5" thickTop="1" thickBot="1" x14ac:dyDescent="0.3">
      <c r="B329" s="41" t="s">
        <v>4695</v>
      </c>
      <c r="C329" s="41" t="s">
        <v>2772</v>
      </c>
      <c r="D329" s="42" t="s">
        <v>1265</v>
      </c>
      <c r="E329" s="41" t="s">
        <v>2773</v>
      </c>
      <c r="F329" s="41" t="s">
        <v>1411</v>
      </c>
      <c r="G329" s="43" t="s">
        <v>2585</v>
      </c>
      <c r="H329" s="41" t="s">
        <v>1308</v>
      </c>
      <c r="I329" s="41" t="s">
        <v>1260</v>
      </c>
      <c r="J329" s="41" t="s">
        <v>1287</v>
      </c>
      <c r="K329" s="41" t="s">
        <v>1325</v>
      </c>
      <c r="L329" s="44">
        <v>41249</v>
      </c>
      <c r="M329" s="41" t="s">
        <v>1256</v>
      </c>
      <c r="N329" s="41">
        <v>33481.012999999999</v>
      </c>
      <c r="O329" s="41" t="s">
        <v>2774</v>
      </c>
      <c r="P329" s="41" t="s">
        <v>2775</v>
      </c>
      <c r="Q329" s="43" t="s">
        <v>2776</v>
      </c>
      <c r="R329" s="43" t="s">
        <v>2777</v>
      </c>
      <c r="S329" s="41" t="s">
        <v>1403</v>
      </c>
      <c r="T329" s="43" t="s">
        <v>2590</v>
      </c>
      <c r="U329" s="41" t="s">
        <v>1278</v>
      </c>
      <c r="V329" s="44">
        <v>41625</v>
      </c>
      <c r="W329" s="44">
        <v>42720</v>
      </c>
      <c r="X329" s="41" t="s">
        <v>1279</v>
      </c>
      <c r="Y329" s="41" t="s">
        <v>1263</v>
      </c>
      <c r="Z329" s="41" t="s">
        <v>4117</v>
      </c>
      <c r="AA329" s="41" t="s">
        <v>1256</v>
      </c>
      <c r="AB329" s="41" t="s">
        <v>4053</v>
      </c>
      <c r="AC329" s="41" t="s">
        <v>4053</v>
      </c>
      <c r="AD329" s="41" t="s">
        <v>4077</v>
      </c>
      <c r="AE329" s="41" t="s">
        <v>4054</v>
      </c>
      <c r="AF329" s="41" t="s">
        <v>1265</v>
      </c>
      <c r="AG329" s="45" t="s">
        <v>4055</v>
      </c>
      <c r="AH329" s="45" t="s">
        <v>3989</v>
      </c>
      <c r="AI329" s="45" t="s">
        <v>3989</v>
      </c>
      <c r="AJ329" s="45" t="s">
        <v>4694</v>
      </c>
      <c r="AK329" s="45" t="s">
        <v>4695</v>
      </c>
    </row>
    <row r="330" spans="2:37" ht="31.5" thickTop="1" thickBot="1" x14ac:dyDescent="0.3">
      <c r="B330" s="41" t="s">
        <v>4697</v>
      </c>
      <c r="C330" s="41" t="s">
        <v>2778</v>
      </c>
      <c r="D330" s="42" t="s">
        <v>1265</v>
      </c>
      <c r="E330" s="41" t="s">
        <v>2779</v>
      </c>
      <c r="F330" s="41" t="s">
        <v>1633</v>
      </c>
      <c r="G330" s="43" t="s">
        <v>2721</v>
      </c>
      <c r="H330" s="41" t="s">
        <v>1308</v>
      </c>
      <c r="I330" s="41" t="s">
        <v>1260</v>
      </c>
      <c r="J330" s="41" t="s">
        <v>1287</v>
      </c>
      <c r="K330" s="41" t="s">
        <v>1325</v>
      </c>
      <c r="L330" s="44">
        <v>40619</v>
      </c>
      <c r="M330" s="41" t="s">
        <v>1256</v>
      </c>
      <c r="N330" s="41">
        <v>35327.26</v>
      </c>
      <c r="O330" s="41" t="s">
        <v>2780</v>
      </c>
      <c r="P330" s="41" t="s">
        <v>1290</v>
      </c>
      <c r="Q330" s="43" t="s">
        <v>2781</v>
      </c>
      <c r="R330" s="43" t="s">
        <v>2782</v>
      </c>
      <c r="S330" s="41" t="s">
        <v>1403</v>
      </c>
      <c r="T330" s="43" t="s">
        <v>2783</v>
      </c>
      <c r="U330" s="41" t="s">
        <v>1278</v>
      </c>
      <c r="V330" s="44">
        <v>40816</v>
      </c>
      <c r="W330" s="44">
        <v>42072</v>
      </c>
      <c r="X330" s="41" t="s">
        <v>1279</v>
      </c>
      <c r="Y330" s="41" t="s">
        <v>1263</v>
      </c>
      <c r="Z330" s="41" t="s">
        <v>4117</v>
      </c>
      <c r="AA330" s="41" t="s">
        <v>1256</v>
      </c>
      <c r="AB330" s="41" t="s">
        <v>4017</v>
      </c>
      <c r="AC330" s="41" t="s">
        <v>4017</v>
      </c>
      <c r="AD330" s="41" t="s">
        <v>4077</v>
      </c>
      <c r="AE330" s="41" t="s">
        <v>4047</v>
      </c>
      <c r="AF330" s="41" t="s">
        <v>1265</v>
      </c>
      <c r="AG330" s="45" t="s">
        <v>4020</v>
      </c>
      <c r="AH330" s="45" t="s">
        <v>3989</v>
      </c>
      <c r="AI330" s="45" t="s">
        <v>4039</v>
      </c>
      <c r="AJ330" s="45" t="s">
        <v>4696</v>
      </c>
      <c r="AK330" s="45" t="s">
        <v>4697</v>
      </c>
    </row>
    <row r="331" spans="2:37" ht="31.5" thickTop="1" thickBot="1" x14ac:dyDescent="0.3">
      <c r="B331" s="41" t="s">
        <v>4699</v>
      </c>
      <c r="C331" s="41" t="s">
        <v>2784</v>
      </c>
      <c r="D331" s="42" t="s">
        <v>1265</v>
      </c>
      <c r="E331" s="41" t="s">
        <v>2785</v>
      </c>
      <c r="F331" s="41" t="s">
        <v>1411</v>
      </c>
      <c r="G331" s="43" t="s">
        <v>1495</v>
      </c>
      <c r="H331" s="41" t="s">
        <v>1308</v>
      </c>
      <c r="I331" s="41" t="s">
        <v>1260</v>
      </c>
      <c r="J331" s="41" t="s">
        <v>2183</v>
      </c>
      <c r="K331" s="41" t="s">
        <v>1325</v>
      </c>
      <c r="L331" s="44">
        <v>41249</v>
      </c>
      <c r="M331" s="41" t="s">
        <v>1256</v>
      </c>
      <c r="N331" s="41">
        <v>27298.44</v>
      </c>
      <c r="O331" s="41" t="s">
        <v>2786</v>
      </c>
      <c r="P331" s="41" t="s">
        <v>2787</v>
      </c>
      <c r="Q331" s="43" t="s">
        <v>2463</v>
      </c>
      <c r="R331" s="43" t="s">
        <v>2464</v>
      </c>
      <c r="S331" s="41" t="s">
        <v>1311</v>
      </c>
      <c r="T331" s="43" t="s">
        <v>1499</v>
      </c>
      <c r="U331" s="41" t="s">
        <v>1278</v>
      </c>
      <c r="V331" s="44">
        <v>41279</v>
      </c>
      <c r="W331" s="44">
        <v>42957</v>
      </c>
      <c r="X331" s="41" t="s">
        <v>1279</v>
      </c>
      <c r="Y331" s="41" t="s">
        <v>1263</v>
      </c>
      <c r="Z331" s="41" t="s">
        <v>4036</v>
      </c>
      <c r="AA331" s="41" t="s">
        <v>1256</v>
      </c>
      <c r="AB331" s="41" t="s">
        <v>3999</v>
      </c>
      <c r="AC331" s="41" t="s">
        <v>3999</v>
      </c>
      <c r="AD331" s="41" t="s">
        <v>4038</v>
      </c>
      <c r="AE331" s="41" t="s">
        <v>4023</v>
      </c>
      <c r="AF331" s="41" t="s">
        <v>1265</v>
      </c>
      <c r="AG331" s="45" t="s">
        <v>4002</v>
      </c>
      <c r="AH331" s="45" t="s">
        <v>3989</v>
      </c>
      <c r="AI331" s="45" t="s">
        <v>3989</v>
      </c>
      <c r="AJ331" s="45" t="s">
        <v>4698</v>
      </c>
      <c r="AK331" s="45" t="s">
        <v>4699</v>
      </c>
    </row>
    <row r="332" spans="2:37" ht="106.5" thickTop="1" thickBot="1" x14ac:dyDescent="0.3">
      <c r="B332" s="41" t="s">
        <v>4701</v>
      </c>
      <c r="C332" s="41" t="s">
        <v>2788</v>
      </c>
      <c r="D332" s="42" t="s">
        <v>1265</v>
      </c>
      <c r="E332" s="41" t="s">
        <v>2789</v>
      </c>
      <c r="F332" s="41" t="s">
        <v>1633</v>
      </c>
      <c r="G332" s="43" t="s">
        <v>1258</v>
      </c>
      <c r="H332" s="41" t="s">
        <v>1308</v>
      </c>
      <c r="I332" s="41" t="s">
        <v>1260</v>
      </c>
      <c r="J332" s="41" t="s">
        <v>1439</v>
      </c>
      <c r="K332" s="41" t="s">
        <v>1325</v>
      </c>
      <c r="L332" s="44">
        <v>40617</v>
      </c>
      <c r="M332" s="41" t="s">
        <v>1256</v>
      </c>
      <c r="N332" s="41">
        <v>41601.879999999997</v>
      </c>
      <c r="O332" s="41" t="s">
        <v>2790</v>
      </c>
      <c r="P332" s="41" t="s">
        <v>1643</v>
      </c>
      <c r="Q332" s="43" t="s">
        <v>2791</v>
      </c>
      <c r="R332" s="43" t="s">
        <v>2792</v>
      </c>
      <c r="S332" s="41" t="s">
        <v>1403</v>
      </c>
      <c r="T332" s="43" t="s">
        <v>1378</v>
      </c>
      <c r="U332" s="41" t="s">
        <v>1278</v>
      </c>
      <c r="V332" s="44">
        <v>40682</v>
      </c>
      <c r="W332" s="44">
        <v>43276</v>
      </c>
      <c r="X332" s="41" t="s">
        <v>1279</v>
      </c>
      <c r="Y332" s="41" t="s">
        <v>1263</v>
      </c>
      <c r="Z332" s="41" t="s">
        <v>4060</v>
      </c>
      <c r="AA332" s="41" t="s">
        <v>1256</v>
      </c>
      <c r="AB332" s="41" t="s">
        <v>4045</v>
      </c>
      <c r="AC332" s="41" t="s">
        <v>4045</v>
      </c>
      <c r="AD332" s="41" t="s">
        <v>4046</v>
      </c>
      <c r="AE332" s="41" t="s">
        <v>4047</v>
      </c>
      <c r="AF332" s="41" t="s">
        <v>1265</v>
      </c>
      <c r="AG332" s="45" t="s">
        <v>4048</v>
      </c>
      <c r="AH332" s="45" t="s">
        <v>3989</v>
      </c>
      <c r="AI332" s="45" t="s">
        <v>3989</v>
      </c>
      <c r="AJ332" s="45" t="s">
        <v>4700</v>
      </c>
      <c r="AK332" s="45" t="s">
        <v>4701</v>
      </c>
    </row>
    <row r="333" spans="2:37" ht="31.5" thickTop="1" thickBot="1" x14ac:dyDescent="0.3">
      <c r="B333" s="41" t="s">
        <v>4703</v>
      </c>
      <c r="C333" s="41" t="s">
        <v>2793</v>
      </c>
      <c r="D333" s="42" t="s">
        <v>1265</v>
      </c>
      <c r="E333" s="41" t="s">
        <v>2794</v>
      </c>
      <c r="F333" s="41" t="s">
        <v>1633</v>
      </c>
      <c r="G333" s="43" t="s">
        <v>2461</v>
      </c>
      <c r="H333" s="41" t="s">
        <v>1308</v>
      </c>
      <c r="I333" s="41" t="s">
        <v>1260</v>
      </c>
      <c r="J333" s="41" t="s">
        <v>1317</v>
      </c>
      <c r="K333" s="41" t="s">
        <v>1325</v>
      </c>
      <c r="L333" s="44">
        <v>40590</v>
      </c>
      <c r="M333" s="41" t="s">
        <v>1256</v>
      </c>
      <c r="N333" s="41">
        <v>41353.895499999999</v>
      </c>
      <c r="O333" s="41" t="s">
        <v>2795</v>
      </c>
      <c r="P333" s="41" t="s">
        <v>1290</v>
      </c>
      <c r="Q333" s="43" t="s">
        <v>2456</v>
      </c>
      <c r="R333" s="43" t="s">
        <v>2457</v>
      </c>
      <c r="S333" s="41" t="s">
        <v>1311</v>
      </c>
      <c r="T333" s="43" t="s">
        <v>2465</v>
      </c>
      <c r="U333" s="41" t="s">
        <v>1975</v>
      </c>
      <c r="V333" s="44">
        <v>40626</v>
      </c>
      <c r="W333" s="44">
        <v>43823</v>
      </c>
      <c r="X333" s="41" t="s">
        <v>1279</v>
      </c>
      <c r="Y333" s="41" t="s">
        <v>1263</v>
      </c>
      <c r="Z333" s="41" t="s">
        <v>4117</v>
      </c>
      <c r="AA333" s="41" t="s">
        <v>1256</v>
      </c>
      <c r="AB333" s="41" t="s">
        <v>4076</v>
      </c>
      <c r="AC333" s="41" t="s">
        <v>4076</v>
      </c>
      <c r="AD333" s="41" t="s">
        <v>4077</v>
      </c>
      <c r="AE333" s="41" t="s">
        <v>4054</v>
      </c>
      <c r="AF333" s="41" t="s">
        <v>1265</v>
      </c>
      <c r="AG333" s="45" t="s">
        <v>4078</v>
      </c>
      <c r="AH333" s="45" t="s">
        <v>4039</v>
      </c>
      <c r="AI333" s="45" t="s">
        <v>3989</v>
      </c>
      <c r="AJ333" s="45" t="s">
        <v>4702</v>
      </c>
      <c r="AK333" s="45" t="s">
        <v>4703</v>
      </c>
    </row>
    <row r="334" spans="2:37" ht="46.5" thickTop="1" thickBot="1" x14ac:dyDescent="0.3">
      <c r="B334" s="41" t="s">
        <v>4705</v>
      </c>
      <c r="C334" s="41" t="s">
        <v>2796</v>
      </c>
      <c r="D334" s="42" t="s">
        <v>1265</v>
      </c>
      <c r="E334" s="41" t="s">
        <v>2797</v>
      </c>
      <c r="F334" s="41" t="s">
        <v>1633</v>
      </c>
      <c r="G334" s="43" t="s">
        <v>1617</v>
      </c>
      <c r="H334" s="41" t="s">
        <v>1308</v>
      </c>
      <c r="I334" s="41" t="s">
        <v>1260</v>
      </c>
      <c r="J334" s="41" t="s">
        <v>1324</v>
      </c>
      <c r="K334" s="41" t="s">
        <v>1325</v>
      </c>
      <c r="L334" s="44">
        <v>40590</v>
      </c>
      <c r="M334" s="41" t="s">
        <v>1256</v>
      </c>
      <c r="N334" s="41">
        <v>42303.58</v>
      </c>
      <c r="O334" s="41" t="s">
        <v>1273</v>
      </c>
      <c r="P334" s="41" t="s">
        <v>1290</v>
      </c>
      <c r="Q334" s="43" t="s">
        <v>1485</v>
      </c>
      <c r="R334" s="43" t="s">
        <v>1486</v>
      </c>
      <c r="S334" s="41" t="s">
        <v>1311</v>
      </c>
      <c r="T334" s="43" t="s">
        <v>1622</v>
      </c>
      <c r="U334" s="41" t="s">
        <v>1256</v>
      </c>
      <c r="V334" s="41" t="s">
        <v>1256</v>
      </c>
      <c r="W334" s="41" t="s">
        <v>1256</v>
      </c>
      <c r="X334" s="41" t="s">
        <v>1279</v>
      </c>
      <c r="Y334" s="41" t="s">
        <v>1263</v>
      </c>
      <c r="Z334" s="41" t="s">
        <v>4112</v>
      </c>
      <c r="AA334" s="41" t="s">
        <v>1256</v>
      </c>
      <c r="AB334" s="41" t="s">
        <v>4053</v>
      </c>
      <c r="AC334" s="41" t="s">
        <v>4053</v>
      </c>
      <c r="AD334" s="41" t="s">
        <v>4000</v>
      </c>
      <c r="AE334" s="41" t="s">
        <v>4047</v>
      </c>
      <c r="AF334" s="41" t="s">
        <v>1265</v>
      </c>
      <c r="AG334" s="45" t="s">
        <v>4055</v>
      </c>
      <c r="AH334" s="45" t="s">
        <v>3989</v>
      </c>
      <c r="AI334" s="45" t="s">
        <v>3989</v>
      </c>
      <c r="AJ334" s="45" t="s">
        <v>4704</v>
      </c>
      <c r="AK334" s="45" t="s">
        <v>4705</v>
      </c>
    </row>
    <row r="335" spans="2:37" ht="31.5" thickTop="1" thickBot="1" x14ac:dyDescent="0.3">
      <c r="B335" s="41" t="s">
        <v>4707</v>
      </c>
      <c r="C335" s="41" t="s">
        <v>2798</v>
      </c>
      <c r="D335" s="42" t="s">
        <v>1265</v>
      </c>
      <c r="E335" s="41" t="s">
        <v>2799</v>
      </c>
      <c r="F335" s="41" t="s">
        <v>1633</v>
      </c>
      <c r="G335" s="43" t="s">
        <v>2073</v>
      </c>
      <c r="H335" s="41" t="s">
        <v>1308</v>
      </c>
      <c r="I335" s="41" t="s">
        <v>1260</v>
      </c>
      <c r="J335" s="41" t="s">
        <v>1317</v>
      </c>
      <c r="K335" s="41" t="s">
        <v>1388</v>
      </c>
      <c r="L335" s="44">
        <v>40619</v>
      </c>
      <c r="M335" s="41" t="s">
        <v>1256</v>
      </c>
      <c r="N335" s="41">
        <v>19949.060000000001</v>
      </c>
      <c r="O335" s="41" t="s">
        <v>2800</v>
      </c>
      <c r="P335" s="41" t="s">
        <v>1290</v>
      </c>
      <c r="Q335" s="43" t="s">
        <v>2801</v>
      </c>
      <c r="R335" s="43" t="s">
        <v>2802</v>
      </c>
      <c r="S335" s="41" t="s">
        <v>1328</v>
      </c>
      <c r="T335" s="43" t="s">
        <v>2076</v>
      </c>
      <c r="U335" s="41" t="s">
        <v>1690</v>
      </c>
      <c r="V335" s="44">
        <v>43455</v>
      </c>
      <c r="W335" s="44">
        <v>44002</v>
      </c>
      <c r="X335" s="41" t="s">
        <v>1279</v>
      </c>
      <c r="Y335" s="41" t="s">
        <v>1263</v>
      </c>
      <c r="Z335" s="41" t="s">
        <v>4008</v>
      </c>
      <c r="AA335" s="41" t="s">
        <v>4161</v>
      </c>
      <c r="AB335" s="41" t="s">
        <v>4082</v>
      </c>
      <c r="AC335" s="41" t="s">
        <v>4082</v>
      </c>
      <c r="AD335" s="41" t="s">
        <v>4077</v>
      </c>
      <c r="AE335" s="41" t="s">
        <v>4047</v>
      </c>
      <c r="AF335" s="41" t="s">
        <v>1265</v>
      </c>
      <c r="AG335" s="45" t="s">
        <v>4083</v>
      </c>
      <c r="AH335" s="45" t="s">
        <v>4039</v>
      </c>
      <c r="AI335" s="45" t="s">
        <v>3989</v>
      </c>
      <c r="AJ335" s="45" t="s">
        <v>4706</v>
      </c>
      <c r="AK335" s="45" t="s">
        <v>4707</v>
      </c>
    </row>
    <row r="336" spans="2:37" ht="106.5" thickTop="1" thickBot="1" x14ac:dyDescent="0.3">
      <c r="B336" s="41" t="s">
        <v>4709</v>
      </c>
      <c r="C336" s="41" t="s">
        <v>2803</v>
      </c>
      <c r="D336" s="42" t="s">
        <v>1265</v>
      </c>
      <c r="E336" s="41" t="s">
        <v>2804</v>
      </c>
      <c r="F336" s="41" t="s">
        <v>1633</v>
      </c>
      <c r="G336" s="43" t="s">
        <v>1258</v>
      </c>
      <c r="H336" s="41" t="s">
        <v>1308</v>
      </c>
      <c r="I336" s="41" t="s">
        <v>1260</v>
      </c>
      <c r="J336" s="41" t="s">
        <v>1324</v>
      </c>
      <c r="K336" s="41" t="s">
        <v>1325</v>
      </c>
      <c r="L336" s="44">
        <v>40617</v>
      </c>
      <c r="M336" s="41" t="s">
        <v>1256</v>
      </c>
      <c r="N336" s="41">
        <v>53130.869599999998</v>
      </c>
      <c r="O336" s="41" t="s">
        <v>1273</v>
      </c>
      <c r="P336" s="41" t="s">
        <v>1290</v>
      </c>
      <c r="Q336" s="43" t="s">
        <v>2805</v>
      </c>
      <c r="R336" s="43" t="s">
        <v>2806</v>
      </c>
      <c r="S336" s="41" t="s">
        <v>1382</v>
      </c>
      <c r="T336" s="43" t="s">
        <v>1378</v>
      </c>
      <c r="U336" s="41" t="s">
        <v>1330</v>
      </c>
      <c r="V336" s="44">
        <v>42040</v>
      </c>
      <c r="W336" s="44">
        <v>43135</v>
      </c>
      <c r="X336" s="41" t="s">
        <v>1279</v>
      </c>
      <c r="Y336" s="41" t="s">
        <v>1263</v>
      </c>
      <c r="Z336" s="41" t="s">
        <v>4589</v>
      </c>
      <c r="AA336" s="41" t="s">
        <v>1256</v>
      </c>
      <c r="AB336" s="41" t="s">
        <v>4045</v>
      </c>
      <c r="AC336" s="41" t="s">
        <v>4045</v>
      </c>
      <c r="AD336" s="41" t="s">
        <v>4046</v>
      </c>
      <c r="AE336" s="41" t="s">
        <v>4047</v>
      </c>
      <c r="AF336" s="41" t="s">
        <v>1265</v>
      </c>
      <c r="AG336" s="45" t="s">
        <v>4048</v>
      </c>
      <c r="AH336" s="45" t="s">
        <v>3989</v>
      </c>
      <c r="AI336" s="45" t="s">
        <v>3989</v>
      </c>
      <c r="AJ336" s="45" t="s">
        <v>4708</v>
      </c>
      <c r="AK336" s="45" t="s">
        <v>4709</v>
      </c>
    </row>
    <row r="337" spans="2:37" ht="31.5" thickTop="1" thickBot="1" x14ac:dyDescent="0.3">
      <c r="B337" s="41" t="s">
        <v>4711</v>
      </c>
      <c r="C337" s="41" t="s">
        <v>2807</v>
      </c>
      <c r="D337" s="42" t="s">
        <v>1265</v>
      </c>
      <c r="E337" s="41" t="s">
        <v>2808</v>
      </c>
      <c r="F337" s="41" t="s">
        <v>1633</v>
      </c>
      <c r="G337" s="43" t="s">
        <v>1281</v>
      </c>
      <c r="H337" s="41" t="s">
        <v>1308</v>
      </c>
      <c r="I337" s="41" t="s">
        <v>1260</v>
      </c>
      <c r="J337" s="41" t="s">
        <v>1439</v>
      </c>
      <c r="K337" s="41" t="s">
        <v>1325</v>
      </c>
      <c r="L337" s="44">
        <v>40619</v>
      </c>
      <c r="M337" s="41" t="s">
        <v>1256</v>
      </c>
      <c r="N337" s="41">
        <v>76628.52</v>
      </c>
      <c r="O337" s="41" t="s">
        <v>2809</v>
      </c>
      <c r="P337" s="41" t="s">
        <v>1290</v>
      </c>
      <c r="Q337" s="43" t="s">
        <v>2810</v>
      </c>
      <c r="R337" s="43" t="s">
        <v>2811</v>
      </c>
      <c r="S337" s="41" t="s">
        <v>1397</v>
      </c>
      <c r="T337" s="43" t="s">
        <v>1329</v>
      </c>
      <c r="U337" s="41" t="s">
        <v>1278</v>
      </c>
      <c r="V337" s="44">
        <v>40894</v>
      </c>
      <c r="W337" s="44">
        <v>43442</v>
      </c>
      <c r="X337" s="41" t="s">
        <v>1279</v>
      </c>
      <c r="Y337" s="41" t="s">
        <v>1263</v>
      </c>
      <c r="Z337" s="41" t="s">
        <v>4016</v>
      </c>
      <c r="AA337" s="41" t="s">
        <v>1256</v>
      </c>
      <c r="AB337" s="41" t="s">
        <v>4017</v>
      </c>
      <c r="AC337" s="41" t="s">
        <v>4017</v>
      </c>
      <c r="AD337" s="41" t="s">
        <v>4018</v>
      </c>
      <c r="AE337" s="41" t="s">
        <v>4054</v>
      </c>
      <c r="AF337" s="41" t="s">
        <v>1265</v>
      </c>
      <c r="AG337" s="45" t="s">
        <v>4020</v>
      </c>
      <c r="AH337" s="45" t="s">
        <v>3989</v>
      </c>
      <c r="AI337" s="45" t="s">
        <v>3989</v>
      </c>
      <c r="AJ337" s="45" t="s">
        <v>4710</v>
      </c>
      <c r="AK337" s="45" t="s">
        <v>4711</v>
      </c>
    </row>
    <row r="338" spans="2:37" ht="31.5" thickTop="1" thickBot="1" x14ac:dyDescent="0.3">
      <c r="B338" s="41" t="s">
        <v>4713</v>
      </c>
      <c r="C338" s="41" t="s">
        <v>2812</v>
      </c>
      <c r="D338" s="42" t="s">
        <v>1265</v>
      </c>
      <c r="E338" s="41" t="s">
        <v>2813</v>
      </c>
      <c r="F338" s="41" t="s">
        <v>1633</v>
      </c>
      <c r="G338" s="43" t="s">
        <v>2814</v>
      </c>
      <c r="H338" s="41" t="s">
        <v>1308</v>
      </c>
      <c r="I338" s="41" t="s">
        <v>1260</v>
      </c>
      <c r="J338" s="41" t="s">
        <v>1317</v>
      </c>
      <c r="K338" s="41" t="s">
        <v>1325</v>
      </c>
      <c r="L338" s="44">
        <v>40616</v>
      </c>
      <c r="M338" s="41" t="s">
        <v>1256</v>
      </c>
      <c r="N338" s="41">
        <v>14709.83</v>
      </c>
      <c r="O338" s="41" t="s">
        <v>2815</v>
      </c>
      <c r="P338" s="41" t="s">
        <v>1643</v>
      </c>
      <c r="Q338" s="43" t="s">
        <v>2463</v>
      </c>
      <c r="R338" s="43" t="s">
        <v>2464</v>
      </c>
      <c r="S338" s="41" t="s">
        <v>1311</v>
      </c>
      <c r="T338" s="43" t="s">
        <v>2816</v>
      </c>
      <c r="U338" s="41" t="s">
        <v>1278</v>
      </c>
      <c r="V338" s="44">
        <v>40715</v>
      </c>
      <c r="W338" s="44">
        <v>43656</v>
      </c>
      <c r="X338" s="41" t="s">
        <v>1279</v>
      </c>
      <c r="Y338" s="41" t="s">
        <v>1263</v>
      </c>
      <c r="Z338" s="41" t="s">
        <v>4081</v>
      </c>
      <c r="AA338" s="41" t="s">
        <v>1256</v>
      </c>
      <c r="AB338" s="41" t="s">
        <v>4076</v>
      </c>
      <c r="AC338" s="41" t="s">
        <v>4076</v>
      </c>
      <c r="AD338" s="41" t="s">
        <v>4077</v>
      </c>
      <c r="AE338" s="41" t="s">
        <v>4001</v>
      </c>
      <c r="AF338" s="41" t="s">
        <v>1265</v>
      </c>
      <c r="AG338" s="45" t="s">
        <v>4078</v>
      </c>
      <c r="AH338" s="45" t="s">
        <v>4039</v>
      </c>
      <c r="AI338" s="45" t="s">
        <v>3989</v>
      </c>
      <c r="AJ338" s="45" t="s">
        <v>4712</v>
      </c>
      <c r="AK338" s="45" t="s">
        <v>4713</v>
      </c>
    </row>
    <row r="339" spans="2:37" ht="31.5" thickTop="1" thickBot="1" x14ac:dyDescent="0.3">
      <c r="B339" s="41" t="s">
        <v>4715</v>
      </c>
      <c r="C339" s="41" t="s">
        <v>2817</v>
      </c>
      <c r="D339" s="42" t="s">
        <v>1265</v>
      </c>
      <c r="E339" s="41" t="s">
        <v>2818</v>
      </c>
      <c r="F339" s="41" t="s">
        <v>1633</v>
      </c>
      <c r="G339" s="43" t="s">
        <v>2120</v>
      </c>
      <c r="H339" s="41" t="s">
        <v>1308</v>
      </c>
      <c r="I339" s="41" t="s">
        <v>1270</v>
      </c>
      <c r="J339" s="41" t="s">
        <v>1271</v>
      </c>
      <c r="K339" s="41" t="s">
        <v>1272</v>
      </c>
      <c r="L339" s="44">
        <v>40619</v>
      </c>
      <c r="M339" s="44">
        <v>43425</v>
      </c>
      <c r="N339" s="41">
        <v>17809.53</v>
      </c>
      <c r="O339" s="41" t="s">
        <v>1273</v>
      </c>
      <c r="P339" s="41" t="s">
        <v>1290</v>
      </c>
      <c r="Q339" s="43" t="s">
        <v>2012</v>
      </c>
      <c r="R339" s="43" t="s">
        <v>2013</v>
      </c>
      <c r="S339" s="41" t="s">
        <v>1311</v>
      </c>
      <c r="T339" s="43" t="s">
        <v>2485</v>
      </c>
      <c r="U339" s="41" t="s">
        <v>1330</v>
      </c>
      <c r="V339" s="44">
        <v>42535</v>
      </c>
      <c r="W339" s="44">
        <v>43629</v>
      </c>
      <c r="X339" s="41" t="s">
        <v>1279</v>
      </c>
      <c r="Y339" s="41" t="s">
        <v>1263</v>
      </c>
      <c r="Z339" s="41" t="s">
        <v>4081</v>
      </c>
      <c r="AA339" s="41" t="s">
        <v>1256</v>
      </c>
      <c r="AB339" s="41" t="s">
        <v>1256</v>
      </c>
      <c r="AC339" s="41" t="s">
        <v>1256</v>
      </c>
      <c r="AD339" s="41" t="s">
        <v>1256</v>
      </c>
      <c r="AE339" s="41" t="s">
        <v>1256</v>
      </c>
      <c r="AF339" s="41" t="s">
        <v>1265</v>
      </c>
      <c r="AG339" s="45" t="s">
        <v>1256</v>
      </c>
      <c r="AH339" s="45" t="s">
        <v>3989</v>
      </c>
      <c r="AI339" s="45" t="s">
        <v>3989</v>
      </c>
      <c r="AJ339" s="45" t="s">
        <v>4714</v>
      </c>
      <c r="AK339" s="45" t="s">
        <v>4715</v>
      </c>
    </row>
    <row r="340" spans="2:37" ht="76.5" thickTop="1" thickBot="1" x14ac:dyDescent="0.3">
      <c r="B340" s="41" t="s">
        <v>4717</v>
      </c>
      <c r="C340" s="41" t="s">
        <v>2819</v>
      </c>
      <c r="D340" s="42" t="s">
        <v>1265</v>
      </c>
      <c r="E340" s="41" t="s">
        <v>2820</v>
      </c>
      <c r="F340" s="41" t="s">
        <v>1411</v>
      </c>
      <c r="G340" s="43" t="s">
        <v>1356</v>
      </c>
      <c r="H340" s="41" t="s">
        <v>1308</v>
      </c>
      <c r="I340" s="41" t="s">
        <v>1260</v>
      </c>
      <c r="J340" s="41" t="s">
        <v>1287</v>
      </c>
      <c r="K340" s="41" t="s">
        <v>1325</v>
      </c>
      <c r="L340" s="44">
        <v>41249</v>
      </c>
      <c r="M340" s="41" t="s">
        <v>1256</v>
      </c>
      <c r="N340" s="41">
        <v>35605.542999999998</v>
      </c>
      <c r="O340" s="41" t="s">
        <v>2821</v>
      </c>
      <c r="P340" s="41" t="s">
        <v>2822</v>
      </c>
      <c r="Q340" s="43" t="s">
        <v>1663</v>
      </c>
      <c r="R340" s="43" t="s">
        <v>1664</v>
      </c>
      <c r="S340" s="41" t="s">
        <v>1311</v>
      </c>
      <c r="T340" s="43" t="s">
        <v>1360</v>
      </c>
      <c r="U340" s="41" t="s">
        <v>1278</v>
      </c>
      <c r="V340" s="44">
        <v>41380</v>
      </c>
      <c r="W340" s="44">
        <v>43479</v>
      </c>
      <c r="X340" s="41" t="s">
        <v>1279</v>
      </c>
      <c r="Y340" s="41" t="s">
        <v>1263</v>
      </c>
      <c r="Z340" s="41" t="s">
        <v>4033</v>
      </c>
      <c r="AA340" s="41" t="s">
        <v>1256</v>
      </c>
      <c r="AB340" s="41" t="s">
        <v>4082</v>
      </c>
      <c r="AC340" s="41" t="s">
        <v>4082</v>
      </c>
      <c r="AD340" s="41" t="s">
        <v>4018</v>
      </c>
      <c r="AE340" s="41" t="s">
        <v>4054</v>
      </c>
      <c r="AF340" s="41" t="s">
        <v>1265</v>
      </c>
      <c r="AG340" s="45" t="s">
        <v>4083</v>
      </c>
      <c r="AH340" s="45" t="s">
        <v>4039</v>
      </c>
      <c r="AI340" s="45" t="s">
        <v>4039</v>
      </c>
      <c r="AJ340" s="45" t="s">
        <v>4716</v>
      </c>
      <c r="AK340" s="45" t="s">
        <v>4717</v>
      </c>
    </row>
    <row r="341" spans="2:37" ht="31.5" thickTop="1" thickBot="1" x14ac:dyDescent="0.3">
      <c r="B341" s="41" t="s">
        <v>4719</v>
      </c>
      <c r="C341" s="41" t="s">
        <v>2823</v>
      </c>
      <c r="D341" s="42" t="s">
        <v>1265</v>
      </c>
      <c r="E341" s="41" t="s">
        <v>2824</v>
      </c>
      <c r="F341" s="41" t="s">
        <v>1411</v>
      </c>
      <c r="G341" s="43" t="s">
        <v>1473</v>
      </c>
      <c r="H341" s="41" t="s">
        <v>1308</v>
      </c>
      <c r="I341" s="41" t="s">
        <v>1260</v>
      </c>
      <c r="J341" s="41" t="s">
        <v>1317</v>
      </c>
      <c r="K341" s="41" t="s">
        <v>1288</v>
      </c>
      <c r="L341" s="44">
        <v>41247</v>
      </c>
      <c r="M341" s="41" t="s">
        <v>1256</v>
      </c>
      <c r="N341" s="41">
        <v>16330.781300000001</v>
      </c>
      <c r="O341" s="41" t="s">
        <v>2825</v>
      </c>
      <c r="P341" s="41" t="s">
        <v>2753</v>
      </c>
      <c r="Q341" s="43" t="s">
        <v>1660</v>
      </c>
      <c r="R341" s="43" t="s">
        <v>1661</v>
      </c>
      <c r="S341" s="41" t="s">
        <v>1328</v>
      </c>
      <c r="T341" s="43" t="s">
        <v>1476</v>
      </c>
      <c r="U341" s="41" t="s">
        <v>1330</v>
      </c>
      <c r="V341" s="44">
        <v>42975</v>
      </c>
      <c r="W341" s="44">
        <v>44435</v>
      </c>
      <c r="X341" s="41" t="s">
        <v>1279</v>
      </c>
      <c r="Y341" s="41" t="s">
        <v>1263</v>
      </c>
      <c r="Z341" s="41" t="s">
        <v>4081</v>
      </c>
      <c r="AA341" s="41" t="s">
        <v>4161</v>
      </c>
      <c r="AB341" s="41" t="s">
        <v>4045</v>
      </c>
      <c r="AC341" s="41" t="s">
        <v>4045</v>
      </c>
      <c r="AD341" s="41" t="s">
        <v>4000</v>
      </c>
      <c r="AE341" s="41" t="s">
        <v>4001</v>
      </c>
      <c r="AF341" s="41" t="s">
        <v>1265</v>
      </c>
      <c r="AG341" s="45" t="s">
        <v>4048</v>
      </c>
      <c r="AH341" s="45" t="s">
        <v>3989</v>
      </c>
      <c r="AI341" s="45" t="s">
        <v>3989</v>
      </c>
      <c r="AJ341" s="45" t="s">
        <v>4718</v>
      </c>
      <c r="AK341" s="45" t="s">
        <v>4719</v>
      </c>
    </row>
    <row r="342" spans="2:37" ht="61.5" thickTop="1" thickBot="1" x14ac:dyDescent="0.3">
      <c r="B342" s="41" t="s">
        <v>4721</v>
      </c>
      <c r="C342" s="41" t="s">
        <v>2826</v>
      </c>
      <c r="D342" s="42" t="s">
        <v>1265</v>
      </c>
      <c r="E342" s="41" t="s">
        <v>2827</v>
      </c>
      <c r="F342" s="41" t="s">
        <v>1411</v>
      </c>
      <c r="G342" s="43" t="s">
        <v>2690</v>
      </c>
      <c r="H342" s="41" t="s">
        <v>1308</v>
      </c>
      <c r="I342" s="41" t="s">
        <v>1260</v>
      </c>
      <c r="J342" s="41" t="s">
        <v>1439</v>
      </c>
      <c r="K342" s="41" t="s">
        <v>1325</v>
      </c>
      <c r="L342" s="44">
        <v>41249</v>
      </c>
      <c r="M342" s="41" t="s">
        <v>1256</v>
      </c>
      <c r="N342" s="41">
        <v>11590.432199999999</v>
      </c>
      <c r="O342" s="41" t="s">
        <v>1273</v>
      </c>
      <c r="P342" s="41" t="s">
        <v>2753</v>
      </c>
      <c r="Q342" s="43" t="s">
        <v>2828</v>
      </c>
      <c r="R342" s="43" t="s">
        <v>2829</v>
      </c>
      <c r="S342" s="41" t="s">
        <v>1328</v>
      </c>
      <c r="T342" s="43" t="s">
        <v>2694</v>
      </c>
      <c r="U342" s="41" t="s">
        <v>1278</v>
      </c>
      <c r="V342" s="44">
        <v>41444</v>
      </c>
      <c r="W342" s="44">
        <v>43004</v>
      </c>
      <c r="X342" s="41" t="s">
        <v>1279</v>
      </c>
      <c r="Y342" s="41" t="s">
        <v>1263</v>
      </c>
      <c r="Z342" s="41" t="s">
        <v>4205</v>
      </c>
      <c r="AA342" s="41" t="s">
        <v>1256</v>
      </c>
      <c r="AB342" s="41" t="s">
        <v>4017</v>
      </c>
      <c r="AC342" s="41" t="s">
        <v>4017</v>
      </c>
      <c r="AD342" s="41" t="s">
        <v>4077</v>
      </c>
      <c r="AE342" s="41" t="s">
        <v>4001</v>
      </c>
      <c r="AF342" s="41" t="s">
        <v>1265</v>
      </c>
      <c r="AG342" s="45" t="s">
        <v>4020</v>
      </c>
      <c r="AH342" s="45" t="s">
        <v>3989</v>
      </c>
      <c r="AI342" s="45" t="s">
        <v>3989</v>
      </c>
      <c r="AJ342" s="45" t="s">
        <v>4720</v>
      </c>
      <c r="AK342" s="45" t="s">
        <v>4721</v>
      </c>
    </row>
    <row r="343" spans="2:37" ht="31.5" thickTop="1" thickBot="1" x14ac:dyDescent="0.3">
      <c r="B343" s="41" t="s">
        <v>4723</v>
      </c>
      <c r="C343" s="41" t="s">
        <v>2830</v>
      </c>
      <c r="D343" s="42" t="s">
        <v>1265</v>
      </c>
      <c r="E343" s="41" t="s">
        <v>2831</v>
      </c>
      <c r="F343" s="41" t="s">
        <v>1411</v>
      </c>
      <c r="G343" s="43" t="s">
        <v>1997</v>
      </c>
      <c r="H343" s="41" t="s">
        <v>1308</v>
      </c>
      <c r="I343" s="41" t="s">
        <v>1260</v>
      </c>
      <c r="J343" s="41" t="s">
        <v>1287</v>
      </c>
      <c r="K343" s="41" t="s">
        <v>1325</v>
      </c>
      <c r="L343" s="44">
        <v>41242</v>
      </c>
      <c r="M343" s="41" t="s">
        <v>1256</v>
      </c>
      <c r="N343" s="41">
        <v>22650.13</v>
      </c>
      <c r="O343" s="41" t="s">
        <v>2832</v>
      </c>
      <c r="P343" s="41" t="s">
        <v>2110</v>
      </c>
      <c r="Q343" s="43" t="s">
        <v>2833</v>
      </c>
      <c r="R343" s="43" t="s">
        <v>2834</v>
      </c>
      <c r="S343" s="41" t="s">
        <v>1382</v>
      </c>
      <c r="T343" s="43" t="s">
        <v>2000</v>
      </c>
      <c r="U343" s="41" t="s">
        <v>1278</v>
      </c>
      <c r="V343" s="44">
        <v>41438</v>
      </c>
      <c r="W343" s="44">
        <v>42991</v>
      </c>
      <c r="X343" s="41" t="s">
        <v>1279</v>
      </c>
      <c r="Y343" s="41" t="s">
        <v>1263</v>
      </c>
      <c r="Z343" s="41" t="s">
        <v>4030</v>
      </c>
      <c r="AA343" s="41" t="s">
        <v>1256</v>
      </c>
      <c r="AB343" s="41" t="s">
        <v>4076</v>
      </c>
      <c r="AC343" s="41" t="s">
        <v>4076</v>
      </c>
      <c r="AD343" s="41" t="s">
        <v>4000</v>
      </c>
      <c r="AE343" s="41" t="s">
        <v>4001</v>
      </c>
      <c r="AF343" s="41" t="s">
        <v>1265</v>
      </c>
      <c r="AG343" s="45" t="s">
        <v>4078</v>
      </c>
      <c r="AH343" s="45" t="s">
        <v>3989</v>
      </c>
      <c r="AI343" s="45" t="s">
        <v>3989</v>
      </c>
      <c r="AJ343" s="45" t="s">
        <v>4722</v>
      </c>
      <c r="AK343" s="45" t="s">
        <v>4723</v>
      </c>
    </row>
    <row r="344" spans="2:37" ht="106.5" thickTop="1" thickBot="1" x14ac:dyDescent="0.3">
      <c r="B344" s="41" t="s">
        <v>4725</v>
      </c>
      <c r="C344" s="41" t="s">
        <v>2835</v>
      </c>
      <c r="D344" s="42" t="s">
        <v>1265</v>
      </c>
      <c r="E344" s="41" t="s">
        <v>2836</v>
      </c>
      <c r="F344" s="41" t="s">
        <v>1633</v>
      </c>
      <c r="G344" s="43" t="s">
        <v>1258</v>
      </c>
      <c r="H344" s="41" t="s">
        <v>1308</v>
      </c>
      <c r="I344" s="41" t="s">
        <v>1260</v>
      </c>
      <c r="J344" s="41" t="s">
        <v>1439</v>
      </c>
      <c r="K344" s="41" t="s">
        <v>1325</v>
      </c>
      <c r="L344" s="44">
        <v>40617</v>
      </c>
      <c r="M344" s="41" t="s">
        <v>1256</v>
      </c>
      <c r="N344" s="41">
        <v>61785.41</v>
      </c>
      <c r="O344" s="41" t="s">
        <v>2837</v>
      </c>
      <c r="P344" s="41" t="s">
        <v>1643</v>
      </c>
      <c r="Q344" s="43" t="s">
        <v>2810</v>
      </c>
      <c r="R344" s="43" t="s">
        <v>2811</v>
      </c>
      <c r="S344" s="41" t="s">
        <v>1397</v>
      </c>
      <c r="T344" s="43" t="s">
        <v>1378</v>
      </c>
      <c r="U344" s="41" t="s">
        <v>1278</v>
      </c>
      <c r="V344" s="44">
        <v>40682</v>
      </c>
      <c r="W344" s="44">
        <v>43276</v>
      </c>
      <c r="X344" s="41" t="s">
        <v>1279</v>
      </c>
      <c r="Y344" s="41" t="s">
        <v>1263</v>
      </c>
      <c r="Z344" s="41" t="s">
        <v>4060</v>
      </c>
      <c r="AA344" s="41" t="s">
        <v>1256</v>
      </c>
      <c r="AB344" s="41" t="s">
        <v>4045</v>
      </c>
      <c r="AC344" s="41" t="s">
        <v>4045</v>
      </c>
      <c r="AD344" s="41" t="s">
        <v>4046</v>
      </c>
      <c r="AE344" s="41" t="s">
        <v>4047</v>
      </c>
      <c r="AF344" s="41" t="s">
        <v>1265</v>
      </c>
      <c r="AG344" s="45" t="s">
        <v>4048</v>
      </c>
      <c r="AH344" s="45" t="s">
        <v>3989</v>
      </c>
      <c r="AI344" s="45" t="s">
        <v>3989</v>
      </c>
      <c r="AJ344" s="45" t="s">
        <v>4724</v>
      </c>
      <c r="AK344" s="45" t="s">
        <v>4725</v>
      </c>
    </row>
    <row r="345" spans="2:37" ht="31.5" thickTop="1" thickBot="1" x14ac:dyDescent="0.3">
      <c r="B345" s="41" t="s">
        <v>4727</v>
      </c>
      <c r="C345" s="41" t="s">
        <v>2838</v>
      </c>
      <c r="D345" s="42" t="s">
        <v>1265</v>
      </c>
      <c r="E345" s="41" t="s">
        <v>2839</v>
      </c>
      <c r="F345" s="41" t="s">
        <v>1411</v>
      </c>
      <c r="G345" s="43" t="s">
        <v>1495</v>
      </c>
      <c r="H345" s="41" t="s">
        <v>1308</v>
      </c>
      <c r="I345" s="41" t="s">
        <v>1260</v>
      </c>
      <c r="J345" s="41" t="s">
        <v>1287</v>
      </c>
      <c r="K345" s="41" t="s">
        <v>1325</v>
      </c>
      <c r="L345" s="44">
        <v>41249</v>
      </c>
      <c r="M345" s="41" t="s">
        <v>1256</v>
      </c>
      <c r="N345" s="41">
        <v>44325.32</v>
      </c>
      <c r="O345" s="41" t="s">
        <v>2840</v>
      </c>
      <c r="P345" s="41" t="s">
        <v>2121</v>
      </c>
      <c r="Q345" s="43" t="s">
        <v>2781</v>
      </c>
      <c r="R345" s="43" t="s">
        <v>2782</v>
      </c>
      <c r="S345" s="41" t="s">
        <v>1403</v>
      </c>
      <c r="T345" s="43" t="s">
        <v>1499</v>
      </c>
      <c r="U345" s="41" t="s">
        <v>1278</v>
      </c>
      <c r="V345" s="44">
        <v>42368</v>
      </c>
      <c r="W345" s="44">
        <v>43463</v>
      </c>
      <c r="X345" s="41" t="s">
        <v>1279</v>
      </c>
      <c r="Y345" s="41" t="s">
        <v>1263</v>
      </c>
      <c r="Z345" s="41" t="s">
        <v>4036</v>
      </c>
      <c r="AA345" s="41" t="s">
        <v>1256</v>
      </c>
      <c r="AB345" s="41" t="s">
        <v>3999</v>
      </c>
      <c r="AC345" s="41" t="s">
        <v>3999</v>
      </c>
      <c r="AD345" s="41" t="s">
        <v>4038</v>
      </c>
      <c r="AE345" s="41" t="s">
        <v>4023</v>
      </c>
      <c r="AF345" s="41" t="s">
        <v>1265</v>
      </c>
      <c r="AG345" s="45" t="s">
        <v>4002</v>
      </c>
      <c r="AH345" s="45" t="s">
        <v>3989</v>
      </c>
      <c r="AI345" s="45" t="s">
        <v>3989</v>
      </c>
      <c r="AJ345" s="45" t="s">
        <v>4726</v>
      </c>
      <c r="AK345" s="45" t="s">
        <v>4727</v>
      </c>
    </row>
    <row r="346" spans="2:37" ht="31.5" thickTop="1" thickBot="1" x14ac:dyDescent="0.3">
      <c r="B346" s="41" t="s">
        <v>4729</v>
      </c>
      <c r="C346" s="41" t="s">
        <v>2841</v>
      </c>
      <c r="D346" s="42" t="s">
        <v>1265</v>
      </c>
      <c r="E346" s="41" t="s">
        <v>2842</v>
      </c>
      <c r="F346" s="41" t="s">
        <v>1633</v>
      </c>
      <c r="G346" s="43" t="s">
        <v>2843</v>
      </c>
      <c r="H346" s="41" t="s">
        <v>1308</v>
      </c>
      <c r="I346" s="41" t="s">
        <v>1260</v>
      </c>
      <c r="J346" s="41" t="s">
        <v>1317</v>
      </c>
      <c r="K346" s="41" t="s">
        <v>1325</v>
      </c>
      <c r="L346" s="44">
        <v>40592</v>
      </c>
      <c r="M346" s="41" t="s">
        <v>1256</v>
      </c>
      <c r="N346" s="41">
        <v>14845.73</v>
      </c>
      <c r="O346" s="41" t="s">
        <v>2844</v>
      </c>
      <c r="P346" s="41" t="s">
        <v>2616</v>
      </c>
      <c r="Q346" s="43" t="s">
        <v>2529</v>
      </c>
      <c r="R346" s="43" t="s">
        <v>2530</v>
      </c>
      <c r="S346" s="41" t="s">
        <v>1311</v>
      </c>
      <c r="T346" s="43" t="s">
        <v>2845</v>
      </c>
      <c r="U346" s="41" t="s">
        <v>1330</v>
      </c>
      <c r="V346" s="44">
        <v>42696</v>
      </c>
      <c r="W346" s="44">
        <v>43790</v>
      </c>
      <c r="X346" s="41" t="s">
        <v>1279</v>
      </c>
      <c r="Y346" s="41" t="s">
        <v>1263</v>
      </c>
      <c r="Z346" s="41" t="s">
        <v>4117</v>
      </c>
      <c r="AA346" s="41" t="s">
        <v>1256</v>
      </c>
      <c r="AB346" s="41" t="s">
        <v>3999</v>
      </c>
      <c r="AC346" s="41" t="s">
        <v>3999</v>
      </c>
      <c r="AD346" s="41" t="s">
        <v>4038</v>
      </c>
      <c r="AE346" s="41" t="s">
        <v>4054</v>
      </c>
      <c r="AF346" s="41" t="s">
        <v>1265</v>
      </c>
      <c r="AG346" s="45" t="s">
        <v>4002</v>
      </c>
      <c r="AH346" s="45" t="s">
        <v>4039</v>
      </c>
      <c r="AI346" s="45" t="s">
        <v>3989</v>
      </c>
      <c r="AJ346" s="45" t="s">
        <v>4728</v>
      </c>
      <c r="AK346" s="45" t="s">
        <v>4729</v>
      </c>
    </row>
    <row r="347" spans="2:37" ht="76.5" thickTop="1" thickBot="1" x14ac:dyDescent="0.3">
      <c r="B347" s="41" t="s">
        <v>4731</v>
      </c>
      <c r="C347" s="41" t="s">
        <v>2846</v>
      </c>
      <c r="D347" s="42" t="s">
        <v>1265</v>
      </c>
      <c r="E347" s="41" t="s">
        <v>2847</v>
      </c>
      <c r="F347" s="41" t="s">
        <v>1411</v>
      </c>
      <c r="G347" s="43" t="s">
        <v>1356</v>
      </c>
      <c r="H347" s="41" t="s">
        <v>1308</v>
      </c>
      <c r="I347" s="41" t="s">
        <v>1260</v>
      </c>
      <c r="J347" s="41" t="s">
        <v>1317</v>
      </c>
      <c r="K347" s="41" t="s">
        <v>1325</v>
      </c>
      <c r="L347" s="44">
        <v>41249</v>
      </c>
      <c r="M347" s="41" t="s">
        <v>1256</v>
      </c>
      <c r="N347" s="41">
        <v>12627.38</v>
      </c>
      <c r="O347" s="41" t="s">
        <v>2848</v>
      </c>
      <c r="P347" s="41" t="s">
        <v>2849</v>
      </c>
      <c r="Q347" s="43" t="s">
        <v>1629</v>
      </c>
      <c r="R347" s="43" t="s">
        <v>1630</v>
      </c>
      <c r="S347" s="41" t="s">
        <v>1311</v>
      </c>
      <c r="T347" s="43" t="s">
        <v>1360</v>
      </c>
      <c r="U347" s="41" t="s">
        <v>1256</v>
      </c>
      <c r="V347" s="44" t="s">
        <v>1256</v>
      </c>
      <c r="W347" s="44" t="s">
        <v>1256</v>
      </c>
      <c r="X347" s="41" t="s">
        <v>1279</v>
      </c>
      <c r="Y347" s="41" t="s">
        <v>1263</v>
      </c>
      <c r="Z347" s="41" t="s">
        <v>4033</v>
      </c>
      <c r="AA347" s="41" t="s">
        <v>1256</v>
      </c>
      <c r="AB347" s="41" t="s">
        <v>4082</v>
      </c>
      <c r="AC347" s="41" t="s">
        <v>4082</v>
      </c>
      <c r="AD347" s="41" t="s">
        <v>4018</v>
      </c>
      <c r="AE347" s="41" t="s">
        <v>4054</v>
      </c>
      <c r="AF347" s="41" t="s">
        <v>1265</v>
      </c>
      <c r="AG347" s="45" t="s">
        <v>4083</v>
      </c>
      <c r="AH347" s="45" t="s">
        <v>4039</v>
      </c>
      <c r="AI347" s="45" t="s">
        <v>3989</v>
      </c>
      <c r="AJ347" s="45" t="s">
        <v>4730</v>
      </c>
      <c r="AK347" s="45" t="s">
        <v>4731</v>
      </c>
    </row>
    <row r="348" spans="2:37" ht="37.5" thickTop="1" thickBot="1" x14ac:dyDescent="0.3">
      <c r="B348" s="41" t="s">
        <v>4733</v>
      </c>
      <c r="C348" s="41" t="s">
        <v>2850</v>
      </c>
      <c r="D348" s="42" t="s">
        <v>1265</v>
      </c>
      <c r="E348" s="41" t="s">
        <v>2851</v>
      </c>
      <c r="F348" s="41" t="s">
        <v>1411</v>
      </c>
      <c r="G348" s="43" t="s">
        <v>2585</v>
      </c>
      <c r="H348" s="41" t="s">
        <v>1308</v>
      </c>
      <c r="I348" s="41" t="s">
        <v>1260</v>
      </c>
      <c r="J348" s="41" t="s">
        <v>1317</v>
      </c>
      <c r="K348" s="41" t="s">
        <v>1325</v>
      </c>
      <c r="L348" s="44">
        <v>41249</v>
      </c>
      <c r="M348" s="41" t="s">
        <v>1256</v>
      </c>
      <c r="N348" s="41">
        <v>13879.1533</v>
      </c>
      <c r="O348" s="41" t="s">
        <v>2852</v>
      </c>
      <c r="P348" s="41" t="s">
        <v>2753</v>
      </c>
      <c r="Q348" s="43" t="s">
        <v>2202</v>
      </c>
      <c r="R348" s="43" t="s">
        <v>2203</v>
      </c>
      <c r="S348" s="41" t="s">
        <v>1311</v>
      </c>
      <c r="T348" s="43" t="s">
        <v>2853</v>
      </c>
      <c r="U348" s="41" t="s">
        <v>1278</v>
      </c>
      <c r="V348" s="44">
        <v>41547</v>
      </c>
      <c r="W348" s="44">
        <v>44088</v>
      </c>
      <c r="X348" s="41" t="s">
        <v>1279</v>
      </c>
      <c r="Y348" s="41" t="s">
        <v>1263</v>
      </c>
      <c r="Z348" s="41" t="s">
        <v>4036</v>
      </c>
      <c r="AA348" s="41" t="s">
        <v>1256</v>
      </c>
      <c r="AB348" s="41" t="s">
        <v>4053</v>
      </c>
      <c r="AC348" s="41" t="s">
        <v>4053</v>
      </c>
      <c r="AD348" s="41" t="s">
        <v>4077</v>
      </c>
      <c r="AE348" s="41" t="s">
        <v>4054</v>
      </c>
      <c r="AF348" s="41" t="s">
        <v>1265</v>
      </c>
      <c r="AG348" s="45" t="s">
        <v>4055</v>
      </c>
      <c r="AH348" s="45" t="s">
        <v>3989</v>
      </c>
      <c r="AI348" s="45" t="s">
        <v>3989</v>
      </c>
      <c r="AJ348" s="45" t="s">
        <v>4732</v>
      </c>
      <c r="AK348" s="45" t="s">
        <v>4733</v>
      </c>
    </row>
    <row r="349" spans="2:37" ht="31.5" thickTop="1" thickBot="1" x14ac:dyDescent="0.3">
      <c r="B349" s="41" t="s">
        <v>4735</v>
      </c>
      <c r="C349" s="41" t="s">
        <v>2854</v>
      </c>
      <c r="D349" s="42" t="s">
        <v>1265</v>
      </c>
      <c r="E349" s="41" t="s">
        <v>2855</v>
      </c>
      <c r="F349" s="41" t="s">
        <v>1633</v>
      </c>
      <c r="G349" s="43" t="s">
        <v>1281</v>
      </c>
      <c r="H349" s="41" t="s">
        <v>1308</v>
      </c>
      <c r="I349" s="41" t="s">
        <v>1260</v>
      </c>
      <c r="J349" s="41" t="s">
        <v>1439</v>
      </c>
      <c r="K349" s="41" t="s">
        <v>1325</v>
      </c>
      <c r="L349" s="44">
        <v>40619</v>
      </c>
      <c r="M349" s="41" t="s">
        <v>1256</v>
      </c>
      <c r="N349" s="41">
        <v>73329.289999999994</v>
      </c>
      <c r="O349" s="41" t="s">
        <v>2856</v>
      </c>
      <c r="P349" s="41" t="s">
        <v>1290</v>
      </c>
      <c r="Q349" s="43" t="s">
        <v>2450</v>
      </c>
      <c r="R349" s="43" t="s">
        <v>2451</v>
      </c>
      <c r="S349" s="41" t="s">
        <v>1397</v>
      </c>
      <c r="T349" s="43" t="s">
        <v>1329</v>
      </c>
      <c r="U349" s="41" t="s">
        <v>1278</v>
      </c>
      <c r="V349" s="44">
        <v>40816</v>
      </c>
      <c r="W349" s="44">
        <v>43187</v>
      </c>
      <c r="X349" s="41" t="s">
        <v>1279</v>
      </c>
      <c r="Y349" s="41" t="s">
        <v>1263</v>
      </c>
      <c r="Z349" s="41" t="s">
        <v>4016</v>
      </c>
      <c r="AA349" s="41" t="s">
        <v>1256</v>
      </c>
      <c r="AB349" s="41" t="s">
        <v>4017</v>
      </c>
      <c r="AC349" s="41" t="s">
        <v>4017</v>
      </c>
      <c r="AD349" s="41" t="s">
        <v>4018</v>
      </c>
      <c r="AE349" s="41" t="s">
        <v>4054</v>
      </c>
      <c r="AF349" s="41" t="s">
        <v>1265</v>
      </c>
      <c r="AG349" s="45" t="s">
        <v>4020</v>
      </c>
      <c r="AH349" s="45" t="s">
        <v>3989</v>
      </c>
      <c r="AI349" s="45" t="s">
        <v>3989</v>
      </c>
      <c r="AJ349" s="45" t="s">
        <v>4734</v>
      </c>
      <c r="AK349" s="45" t="s">
        <v>4735</v>
      </c>
    </row>
    <row r="350" spans="2:37" ht="106.5" thickTop="1" thickBot="1" x14ac:dyDescent="0.3">
      <c r="B350" s="41" t="s">
        <v>4737</v>
      </c>
      <c r="C350" s="41" t="s">
        <v>2857</v>
      </c>
      <c r="D350" s="42" t="s">
        <v>1265</v>
      </c>
      <c r="E350" s="41" t="s">
        <v>2858</v>
      </c>
      <c r="F350" s="41" t="s">
        <v>1411</v>
      </c>
      <c r="G350" s="43" t="s">
        <v>1258</v>
      </c>
      <c r="H350" s="41" t="s">
        <v>1308</v>
      </c>
      <c r="I350" s="41" t="s">
        <v>1260</v>
      </c>
      <c r="J350" s="41" t="s">
        <v>1317</v>
      </c>
      <c r="K350" s="41" t="s">
        <v>1325</v>
      </c>
      <c r="L350" s="44">
        <v>41249</v>
      </c>
      <c r="M350" s="41" t="s">
        <v>1256</v>
      </c>
      <c r="N350" s="41">
        <v>14469.525900000001</v>
      </c>
      <c r="O350" s="41" t="s">
        <v>2859</v>
      </c>
      <c r="P350" s="41" t="s">
        <v>2110</v>
      </c>
      <c r="Q350" s="43" t="s">
        <v>1612</v>
      </c>
      <c r="R350" s="43" t="s">
        <v>1613</v>
      </c>
      <c r="S350" s="41" t="s">
        <v>1328</v>
      </c>
      <c r="T350" s="43" t="s">
        <v>1378</v>
      </c>
      <c r="U350" s="41" t="s">
        <v>1278</v>
      </c>
      <c r="V350" s="44">
        <v>41625</v>
      </c>
      <c r="W350" s="44">
        <v>44563</v>
      </c>
      <c r="X350" s="41" t="s">
        <v>1279</v>
      </c>
      <c r="Y350" s="41" t="s">
        <v>1263</v>
      </c>
      <c r="Z350" s="41" t="s">
        <v>4060</v>
      </c>
      <c r="AA350" s="41" t="s">
        <v>1256</v>
      </c>
      <c r="AB350" s="41" t="s">
        <v>4045</v>
      </c>
      <c r="AC350" s="41" t="s">
        <v>4045</v>
      </c>
      <c r="AD350" s="41" t="s">
        <v>4046</v>
      </c>
      <c r="AE350" s="41" t="s">
        <v>4047</v>
      </c>
      <c r="AF350" s="41" t="s">
        <v>1265</v>
      </c>
      <c r="AG350" s="45" t="s">
        <v>4048</v>
      </c>
      <c r="AH350" s="45" t="s">
        <v>3989</v>
      </c>
      <c r="AI350" s="45" t="s">
        <v>3989</v>
      </c>
      <c r="AJ350" s="45" t="s">
        <v>4736</v>
      </c>
      <c r="AK350" s="45" t="s">
        <v>4737</v>
      </c>
    </row>
    <row r="351" spans="2:37" ht="31.5" thickTop="1" thickBot="1" x14ac:dyDescent="0.3">
      <c r="B351" s="41" t="s">
        <v>4739</v>
      </c>
      <c r="C351" s="41" t="s">
        <v>2860</v>
      </c>
      <c r="D351" s="42" t="s">
        <v>1265</v>
      </c>
      <c r="E351" s="41" t="s">
        <v>2861</v>
      </c>
      <c r="F351" s="41" t="s">
        <v>1917</v>
      </c>
      <c r="G351" s="43" t="s">
        <v>1281</v>
      </c>
      <c r="H351" s="41" t="s">
        <v>1308</v>
      </c>
      <c r="I351" s="41" t="s">
        <v>1260</v>
      </c>
      <c r="J351" s="41" t="s">
        <v>1317</v>
      </c>
      <c r="K351" s="41" t="s">
        <v>1325</v>
      </c>
      <c r="L351" s="44">
        <v>39910</v>
      </c>
      <c r="M351" s="41" t="s">
        <v>1256</v>
      </c>
      <c r="N351" s="41">
        <v>69932.850000000006</v>
      </c>
      <c r="O351" s="41" t="s">
        <v>2862</v>
      </c>
      <c r="P351" s="41" t="s">
        <v>1290</v>
      </c>
      <c r="Q351" s="43" t="s">
        <v>2456</v>
      </c>
      <c r="R351" s="43" t="s">
        <v>2457</v>
      </c>
      <c r="S351" s="41" t="s">
        <v>1311</v>
      </c>
      <c r="T351" s="43" t="s">
        <v>1329</v>
      </c>
      <c r="U351" s="41" t="s">
        <v>2599</v>
      </c>
      <c r="V351" s="44">
        <v>40093</v>
      </c>
      <c r="W351" s="44">
        <v>43921</v>
      </c>
      <c r="X351" s="41" t="s">
        <v>1279</v>
      </c>
      <c r="Y351" s="41" t="s">
        <v>1263</v>
      </c>
      <c r="Z351" s="41" t="s">
        <v>4016</v>
      </c>
      <c r="AA351" s="41" t="s">
        <v>1256</v>
      </c>
      <c r="AB351" s="41" t="s">
        <v>4017</v>
      </c>
      <c r="AC351" s="41" t="s">
        <v>4017</v>
      </c>
      <c r="AD351" s="41" t="s">
        <v>4018</v>
      </c>
      <c r="AE351" s="41" t="s">
        <v>4054</v>
      </c>
      <c r="AF351" s="41" t="s">
        <v>1265</v>
      </c>
      <c r="AG351" s="45" t="s">
        <v>4020</v>
      </c>
      <c r="AH351" s="45" t="s">
        <v>3989</v>
      </c>
      <c r="AI351" s="45" t="s">
        <v>3989</v>
      </c>
      <c r="AJ351" s="45" t="s">
        <v>4738</v>
      </c>
      <c r="AK351" s="45" t="s">
        <v>4739</v>
      </c>
    </row>
    <row r="352" spans="2:37" ht="31.5" thickTop="1" thickBot="1" x14ac:dyDescent="0.3">
      <c r="B352" s="41" t="s">
        <v>4741</v>
      </c>
      <c r="C352" s="41" t="s">
        <v>2863</v>
      </c>
      <c r="D352" s="42" t="s">
        <v>1600</v>
      </c>
      <c r="E352" s="41" t="s">
        <v>1257</v>
      </c>
      <c r="F352" s="41" t="s">
        <v>1284</v>
      </c>
      <c r="G352" s="43" t="s">
        <v>1703</v>
      </c>
      <c r="H352" s="41" t="s">
        <v>1308</v>
      </c>
      <c r="I352" s="41" t="s">
        <v>1260</v>
      </c>
      <c r="J352" s="41" t="s">
        <v>1317</v>
      </c>
      <c r="K352" s="41" t="s">
        <v>1288</v>
      </c>
      <c r="L352" s="44">
        <v>38294</v>
      </c>
      <c r="M352" s="41" t="s">
        <v>1256</v>
      </c>
      <c r="N352" s="41">
        <v>34430.639999999999</v>
      </c>
      <c r="O352" s="41" t="s">
        <v>2864</v>
      </c>
      <c r="P352" s="41" t="s">
        <v>1261</v>
      </c>
      <c r="Q352" s="43" t="s">
        <v>1737</v>
      </c>
      <c r="R352" s="43" t="s">
        <v>1738</v>
      </c>
      <c r="S352" s="41" t="s">
        <v>1311</v>
      </c>
      <c r="T352" s="43" t="s">
        <v>1706</v>
      </c>
      <c r="U352" s="41" t="s">
        <v>1330</v>
      </c>
      <c r="V352" s="44">
        <v>38779</v>
      </c>
      <c r="W352" s="44">
        <v>38780</v>
      </c>
      <c r="X352" s="41" t="s">
        <v>1279</v>
      </c>
      <c r="Y352" s="41" t="s">
        <v>1263</v>
      </c>
      <c r="Z352" s="41" t="s">
        <v>4075</v>
      </c>
      <c r="AA352" s="41" t="s">
        <v>4097</v>
      </c>
      <c r="AB352" s="41" t="s">
        <v>4076</v>
      </c>
      <c r="AC352" s="41" t="s">
        <v>4076</v>
      </c>
      <c r="AD352" s="41" t="s">
        <v>4018</v>
      </c>
      <c r="AE352" s="41" t="s">
        <v>4001</v>
      </c>
      <c r="AF352" s="41" t="s">
        <v>1600</v>
      </c>
      <c r="AG352" s="45" t="s">
        <v>4078</v>
      </c>
      <c r="AH352" s="45" t="s">
        <v>3989</v>
      </c>
      <c r="AI352" s="45" t="s">
        <v>3989</v>
      </c>
      <c r="AJ352" s="45" t="s">
        <v>4740</v>
      </c>
      <c r="AK352" s="45" t="s">
        <v>4741</v>
      </c>
    </row>
    <row r="353" spans="2:37" ht="46.5" thickTop="1" thickBot="1" x14ac:dyDescent="0.3">
      <c r="B353" s="41" t="s">
        <v>4743</v>
      </c>
      <c r="C353" s="41" t="s">
        <v>2865</v>
      </c>
      <c r="D353" s="42" t="s">
        <v>1265</v>
      </c>
      <c r="E353" s="41" t="s">
        <v>2866</v>
      </c>
      <c r="F353" s="41" t="s">
        <v>1284</v>
      </c>
      <c r="G353" s="43" t="s">
        <v>1617</v>
      </c>
      <c r="H353" s="41" t="s">
        <v>1308</v>
      </c>
      <c r="I353" s="41" t="s">
        <v>1260</v>
      </c>
      <c r="J353" s="41" t="s">
        <v>1317</v>
      </c>
      <c r="K353" s="41" t="s">
        <v>1483</v>
      </c>
      <c r="L353" s="44">
        <v>39335</v>
      </c>
      <c r="M353" s="41" t="s">
        <v>1256</v>
      </c>
      <c r="N353" s="41">
        <v>44691.77</v>
      </c>
      <c r="O353" s="41" t="s">
        <v>2867</v>
      </c>
      <c r="P353" s="41" t="s">
        <v>1261</v>
      </c>
      <c r="Q353" s="43" t="s">
        <v>2868</v>
      </c>
      <c r="R353" s="43" t="s">
        <v>2869</v>
      </c>
      <c r="S353" s="41" t="s">
        <v>1311</v>
      </c>
      <c r="T353" s="43" t="s">
        <v>1622</v>
      </c>
      <c r="U353" s="41" t="s">
        <v>1256</v>
      </c>
      <c r="V353" s="41" t="s">
        <v>1256</v>
      </c>
      <c r="W353" s="41" t="s">
        <v>1256</v>
      </c>
      <c r="X353" s="41" t="s">
        <v>1279</v>
      </c>
      <c r="Y353" s="41" t="s">
        <v>1263</v>
      </c>
      <c r="Z353" s="41" t="s">
        <v>4036</v>
      </c>
      <c r="AA353" s="41" t="s">
        <v>4161</v>
      </c>
      <c r="AB353" s="41" t="s">
        <v>4053</v>
      </c>
      <c r="AC353" s="41" t="s">
        <v>4053</v>
      </c>
      <c r="AD353" s="41" t="s">
        <v>4000</v>
      </c>
      <c r="AE353" s="41" t="s">
        <v>4047</v>
      </c>
      <c r="AF353" s="41" t="s">
        <v>1265</v>
      </c>
      <c r="AG353" s="45" t="s">
        <v>4055</v>
      </c>
      <c r="AH353" s="45" t="s">
        <v>3989</v>
      </c>
      <c r="AI353" s="45" t="s">
        <v>3989</v>
      </c>
      <c r="AJ353" s="45" t="s">
        <v>4742</v>
      </c>
      <c r="AK353" s="45" t="s">
        <v>4743</v>
      </c>
    </row>
    <row r="354" spans="2:37" ht="31.5" thickTop="1" thickBot="1" x14ac:dyDescent="0.3">
      <c r="B354" s="41" t="s">
        <v>4745</v>
      </c>
      <c r="C354" s="41" t="s">
        <v>2870</v>
      </c>
      <c r="D354" s="42" t="s">
        <v>1265</v>
      </c>
      <c r="E354" s="41" t="s">
        <v>2871</v>
      </c>
      <c r="F354" s="41" t="s">
        <v>1284</v>
      </c>
      <c r="G354" s="43" t="s">
        <v>2073</v>
      </c>
      <c r="H354" s="41" t="s">
        <v>1269</v>
      </c>
      <c r="I354" s="41" t="s">
        <v>1260</v>
      </c>
      <c r="J354" s="41" t="s">
        <v>1287</v>
      </c>
      <c r="K354" s="41" t="s">
        <v>1325</v>
      </c>
      <c r="L354" s="44">
        <v>40672</v>
      </c>
      <c r="M354" s="41" t="s">
        <v>1256</v>
      </c>
      <c r="N354" s="41">
        <v>21355.95</v>
      </c>
      <c r="O354" s="41" t="s">
        <v>2872</v>
      </c>
      <c r="P354" s="41" t="s">
        <v>1261</v>
      </c>
      <c r="Q354" s="43" t="s">
        <v>2217</v>
      </c>
      <c r="R354" s="43" t="s">
        <v>2218</v>
      </c>
      <c r="S354" s="41" t="s">
        <v>2219</v>
      </c>
      <c r="T354" s="43" t="s">
        <v>2873</v>
      </c>
      <c r="U354" s="41" t="s">
        <v>1278</v>
      </c>
      <c r="V354" s="44">
        <v>40799</v>
      </c>
      <c r="W354" s="44">
        <v>43148</v>
      </c>
      <c r="X354" s="41" t="s">
        <v>1279</v>
      </c>
      <c r="Y354" s="41" t="s">
        <v>1263</v>
      </c>
      <c r="Z354" s="41" t="s">
        <v>4008</v>
      </c>
      <c r="AA354" s="41" t="s">
        <v>1256</v>
      </c>
      <c r="AB354" s="41" t="s">
        <v>4082</v>
      </c>
      <c r="AC354" s="41" t="s">
        <v>4082</v>
      </c>
      <c r="AD354" s="41" t="s">
        <v>4000</v>
      </c>
      <c r="AE354" s="41" t="s">
        <v>4047</v>
      </c>
      <c r="AF354" s="41" t="s">
        <v>1265</v>
      </c>
      <c r="AG354" s="45" t="s">
        <v>4083</v>
      </c>
      <c r="AH354" s="45" t="s">
        <v>3989</v>
      </c>
      <c r="AI354" s="45" t="s">
        <v>3989</v>
      </c>
      <c r="AJ354" s="45" t="s">
        <v>4744</v>
      </c>
      <c r="AK354" s="45" t="s">
        <v>4745</v>
      </c>
    </row>
    <row r="355" spans="2:37" ht="31.5" thickTop="1" thickBot="1" x14ac:dyDescent="0.3">
      <c r="B355" s="41" t="s">
        <v>4747</v>
      </c>
      <c r="C355" s="41" t="s">
        <v>2870</v>
      </c>
      <c r="D355" s="42" t="s">
        <v>1304</v>
      </c>
      <c r="E355" s="41" t="s">
        <v>2874</v>
      </c>
      <c r="F355" s="41" t="s">
        <v>1306</v>
      </c>
      <c r="G355" s="43" t="s">
        <v>2073</v>
      </c>
      <c r="H355" s="41" t="s">
        <v>1269</v>
      </c>
      <c r="I355" s="41" t="s">
        <v>1270</v>
      </c>
      <c r="J355" s="41" t="s">
        <v>1271</v>
      </c>
      <c r="K355" s="41" t="s">
        <v>1272</v>
      </c>
      <c r="L355" s="44">
        <v>40086</v>
      </c>
      <c r="M355" s="44">
        <v>41341</v>
      </c>
      <c r="N355" s="41">
        <v>34913.380599999997</v>
      </c>
      <c r="O355" s="41" t="s">
        <v>1273</v>
      </c>
      <c r="P355" s="41" t="s">
        <v>1261</v>
      </c>
      <c r="Q355" s="43" t="s">
        <v>2217</v>
      </c>
      <c r="R355" s="43" t="s">
        <v>2218</v>
      </c>
      <c r="S355" s="41" t="s">
        <v>2219</v>
      </c>
      <c r="T355" s="43" t="s">
        <v>2076</v>
      </c>
      <c r="U355" s="41" t="s">
        <v>1256</v>
      </c>
      <c r="V355" s="41" t="s">
        <v>1256</v>
      </c>
      <c r="W355" s="41" t="s">
        <v>1256</v>
      </c>
      <c r="X355" s="41" t="s">
        <v>1279</v>
      </c>
      <c r="Y355" s="41" t="s">
        <v>1263</v>
      </c>
      <c r="Z355" s="41" t="s">
        <v>4008</v>
      </c>
      <c r="AA355" s="41" t="s">
        <v>1256</v>
      </c>
      <c r="AB355" s="41" t="s">
        <v>1256</v>
      </c>
      <c r="AC355" s="41" t="s">
        <v>1256</v>
      </c>
      <c r="AD355" s="41" t="s">
        <v>1256</v>
      </c>
      <c r="AE355" s="41" t="s">
        <v>1256</v>
      </c>
      <c r="AF355" s="41" t="s">
        <v>1304</v>
      </c>
      <c r="AG355" s="45" t="s">
        <v>1256</v>
      </c>
      <c r="AH355" s="45" t="s">
        <v>3989</v>
      </c>
      <c r="AI355" s="45" t="s">
        <v>3989</v>
      </c>
      <c r="AJ355" s="45" t="s">
        <v>4746</v>
      </c>
      <c r="AK355" s="45" t="s">
        <v>4747</v>
      </c>
    </row>
    <row r="356" spans="2:37" ht="31.5" thickTop="1" thickBot="1" x14ac:dyDescent="0.3">
      <c r="B356" s="41" t="s">
        <v>4749</v>
      </c>
      <c r="C356" s="41" t="s">
        <v>2875</v>
      </c>
      <c r="D356" s="42" t="s">
        <v>1265</v>
      </c>
      <c r="E356" s="41" t="s">
        <v>2487</v>
      </c>
      <c r="F356" s="41" t="s">
        <v>1284</v>
      </c>
      <c r="G356" s="43" t="s">
        <v>1703</v>
      </c>
      <c r="H356" s="41" t="s">
        <v>1308</v>
      </c>
      <c r="I356" s="41" t="s">
        <v>1260</v>
      </c>
      <c r="J356" s="41" t="s">
        <v>1324</v>
      </c>
      <c r="K356" s="41" t="s">
        <v>1325</v>
      </c>
      <c r="L356" s="44">
        <v>38807</v>
      </c>
      <c r="M356" s="41" t="s">
        <v>1256</v>
      </c>
      <c r="N356" s="41">
        <v>24932.5</v>
      </c>
      <c r="O356" s="41" t="s">
        <v>1273</v>
      </c>
      <c r="P356" s="41" t="s">
        <v>1261</v>
      </c>
      <c r="Q356" s="43" t="s">
        <v>2876</v>
      </c>
      <c r="R356" s="43" t="s">
        <v>2877</v>
      </c>
      <c r="S356" s="41" t="s">
        <v>1311</v>
      </c>
      <c r="T356" s="43" t="s">
        <v>1706</v>
      </c>
      <c r="U356" s="41" t="s">
        <v>1256</v>
      </c>
      <c r="V356" s="41" t="s">
        <v>1256</v>
      </c>
      <c r="W356" s="41" t="s">
        <v>1256</v>
      </c>
      <c r="X356" s="41" t="s">
        <v>1279</v>
      </c>
      <c r="Y356" s="41" t="s">
        <v>1263</v>
      </c>
      <c r="Z356" s="41" t="s">
        <v>4075</v>
      </c>
      <c r="AA356" s="41" t="s">
        <v>1256</v>
      </c>
      <c r="AB356" s="41" t="s">
        <v>4076</v>
      </c>
      <c r="AC356" s="41" t="s">
        <v>4076</v>
      </c>
      <c r="AD356" s="41" t="s">
        <v>4077</v>
      </c>
      <c r="AE356" s="41" t="s">
        <v>4001</v>
      </c>
      <c r="AF356" s="41" t="s">
        <v>1265</v>
      </c>
      <c r="AG356" s="45" t="s">
        <v>4078</v>
      </c>
      <c r="AH356" s="45" t="s">
        <v>3989</v>
      </c>
      <c r="AI356" s="45" t="s">
        <v>3989</v>
      </c>
      <c r="AJ356" s="45" t="s">
        <v>4748</v>
      </c>
      <c r="AK356" s="45" t="s">
        <v>4749</v>
      </c>
    </row>
    <row r="357" spans="2:37" ht="241.5" thickTop="1" thickBot="1" x14ac:dyDescent="0.3">
      <c r="B357" s="41" t="s">
        <v>4751</v>
      </c>
      <c r="C357" s="41" t="s">
        <v>2878</v>
      </c>
      <c r="D357" s="42" t="s">
        <v>1304</v>
      </c>
      <c r="E357" s="41" t="s">
        <v>2879</v>
      </c>
      <c r="F357" s="41" t="s">
        <v>1306</v>
      </c>
      <c r="G357" s="43" t="s">
        <v>1528</v>
      </c>
      <c r="H357" s="41" t="s">
        <v>1529</v>
      </c>
      <c r="I357" s="41" t="s">
        <v>1270</v>
      </c>
      <c r="J357" s="41" t="s">
        <v>1271</v>
      </c>
      <c r="K357" s="41" t="s">
        <v>1272</v>
      </c>
      <c r="L357" s="44">
        <v>40007</v>
      </c>
      <c r="M357" s="44">
        <v>41332</v>
      </c>
      <c r="N357" s="41">
        <v>3549683682</v>
      </c>
      <c r="O357" s="41" t="s">
        <v>1273</v>
      </c>
      <c r="P357" s="41" t="s">
        <v>1261</v>
      </c>
      <c r="Q357" s="43" t="s">
        <v>2880</v>
      </c>
      <c r="R357" s="43" t="s">
        <v>2881</v>
      </c>
      <c r="S357" s="41" t="s">
        <v>2882</v>
      </c>
      <c r="T357" s="43" t="s">
        <v>1533</v>
      </c>
      <c r="U357" s="41" t="s">
        <v>1256</v>
      </c>
      <c r="V357" s="41" t="s">
        <v>1256</v>
      </c>
      <c r="W357" s="41" t="s">
        <v>1256</v>
      </c>
      <c r="X357" s="41" t="s">
        <v>1279</v>
      </c>
      <c r="Y357" s="41" t="s">
        <v>1263</v>
      </c>
      <c r="Z357" s="41" t="s">
        <v>4008</v>
      </c>
      <c r="AA357" s="41" t="s">
        <v>1256</v>
      </c>
      <c r="AB357" s="41" t="s">
        <v>1256</v>
      </c>
      <c r="AC357" s="41" t="s">
        <v>1256</v>
      </c>
      <c r="AD357" s="41" t="s">
        <v>1256</v>
      </c>
      <c r="AE357" s="41" t="s">
        <v>1256</v>
      </c>
      <c r="AF357" s="41" t="s">
        <v>1304</v>
      </c>
      <c r="AG357" s="45" t="s">
        <v>1256</v>
      </c>
      <c r="AH357" s="45" t="s">
        <v>3989</v>
      </c>
      <c r="AI357" s="45" t="s">
        <v>3989</v>
      </c>
      <c r="AJ357" s="45" t="s">
        <v>4750</v>
      </c>
      <c r="AK357" s="45" t="s">
        <v>4751</v>
      </c>
    </row>
    <row r="358" spans="2:37" ht="31.5" thickTop="1" thickBot="1" x14ac:dyDescent="0.3">
      <c r="B358" s="41" t="s">
        <v>4753</v>
      </c>
      <c r="C358" s="41" t="s">
        <v>2883</v>
      </c>
      <c r="D358" s="42" t="s">
        <v>1265</v>
      </c>
      <c r="E358" s="41" t="s">
        <v>1257</v>
      </c>
      <c r="F358" s="41" t="s">
        <v>1284</v>
      </c>
      <c r="G358" s="43" t="s">
        <v>1703</v>
      </c>
      <c r="H358" s="41" t="s">
        <v>1308</v>
      </c>
      <c r="I358" s="41" t="s">
        <v>1260</v>
      </c>
      <c r="J358" s="41" t="s">
        <v>1324</v>
      </c>
      <c r="K358" s="41" t="s">
        <v>1325</v>
      </c>
      <c r="L358" s="44">
        <v>38713</v>
      </c>
      <c r="M358" s="41" t="s">
        <v>1256</v>
      </c>
      <c r="N358" s="41">
        <v>149300</v>
      </c>
      <c r="O358" s="41" t="s">
        <v>1273</v>
      </c>
      <c r="P358" s="41" t="s">
        <v>1261</v>
      </c>
      <c r="Q358" s="43" t="s">
        <v>2884</v>
      </c>
      <c r="R358" s="43" t="s">
        <v>2885</v>
      </c>
      <c r="S358" s="41" t="s">
        <v>2886</v>
      </c>
      <c r="T358" s="43" t="s">
        <v>1706</v>
      </c>
      <c r="U358" s="41" t="s">
        <v>1278</v>
      </c>
      <c r="V358" s="44">
        <v>38713</v>
      </c>
      <c r="W358" s="44">
        <v>39259</v>
      </c>
      <c r="X358" s="41" t="s">
        <v>1279</v>
      </c>
      <c r="Y358" s="41" t="s">
        <v>1263</v>
      </c>
      <c r="Z358" s="41" t="s">
        <v>4075</v>
      </c>
      <c r="AA358" s="41" t="s">
        <v>1256</v>
      </c>
      <c r="AB358" s="41" t="s">
        <v>4076</v>
      </c>
      <c r="AC358" s="41" t="s">
        <v>4076</v>
      </c>
      <c r="AD358" s="41" t="s">
        <v>4077</v>
      </c>
      <c r="AE358" s="41" t="s">
        <v>4001</v>
      </c>
      <c r="AF358" s="41" t="s">
        <v>1265</v>
      </c>
      <c r="AG358" s="45" t="s">
        <v>4078</v>
      </c>
      <c r="AH358" s="45" t="s">
        <v>3989</v>
      </c>
      <c r="AI358" s="45" t="s">
        <v>3989</v>
      </c>
      <c r="AJ358" s="45" t="s">
        <v>4752</v>
      </c>
      <c r="AK358" s="45" t="s">
        <v>4753</v>
      </c>
    </row>
    <row r="359" spans="2:37" ht="31.5" thickTop="1" thickBot="1" x14ac:dyDescent="0.3">
      <c r="B359" s="41" t="s">
        <v>4755</v>
      </c>
      <c r="C359" s="41" t="s">
        <v>2887</v>
      </c>
      <c r="D359" s="42" t="s">
        <v>1600</v>
      </c>
      <c r="E359" s="41" t="s">
        <v>1257</v>
      </c>
      <c r="F359" s="41" t="s">
        <v>1284</v>
      </c>
      <c r="G359" s="43" t="s">
        <v>1281</v>
      </c>
      <c r="H359" s="41" t="s">
        <v>1308</v>
      </c>
      <c r="I359" s="41" t="s">
        <v>1260</v>
      </c>
      <c r="J359" s="41" t="s">
        <v>1324</v>
      </c>
      <c r="K359" s="41" t="s">
        <v>1325</v>
      </c>
      <c r="L359" s="44">
        <v>38322</v>
      </c>
      <c r="M359" s="41" t="s">
        <v>1256</v>
      </c>
      <c r="N359" s="41">
        <v>16674.439999999999</v>
      </c>
      <c r="O359" s="41" t="s">
        <v>1273</v>
      </c>
      <c r="P359" s="41" t="s">
        <v>1261</v>
      </c>
      <c r="Q359" s="43" t="s">
        <v>2888</v>
      </c>
      <c r="R359" s="43" t="s">
        <v>2889</v>
      </c>
      <c r="S359" s="41" t="s">
        <v>1328</v>
      </c>
      <c r="T359" s="43" t="s">
        <v>1329</v>
      </c>
      <c r="U359" s="41" t="s">
        <v>1256</v>
      </c>
      <c r="V359" s="41" t="s">
        <v>1256</v>
      </c>
      <c r="W359" s="41" t="s">
        <v>1256</v>
      </c>
      <c r="X359" s="41" t="s">
        <v>1279</v>
      </c>
      <c r="Y359" s="41" t="s">
        <v>1263</v>
      </c>
      <c r="Z359" s="41" t="s">
        <v>4016</v>
      </c>
      <c r="AA359" s="41" t="s">
        <v>1256</v>
      </c>
      <c r="AB359" s="41" t="s">
        <v>4017</v>
      </c>
      <c r="AC359" s="41" t="s">
        <v>4017</v>
      </c>
      <c r="AD359" s="41" t="s">
        <v>4018</v>
      </c>
      <c r="AE359" s="41" t="s">
        <v>4001</v>
      </c>
      <c r="AF359" s="41" t="s">
        <v>1600</v>
      </c>
      <c r="AG359" s="45" t="s">
        <v>4020</v>
      </c>
      <c r="AH359" s="45" t="s">
        <v>3989</v>
      </c>
      <c r="AI359" s="45" t="s">
        <v>3989</v>
      </c>
      <c r="AJ359" s="45" t="s">
        <v>4754</v>
      </c>
      <c r="AK359" s="45" t="s">
        <v>4755</v>
      </c>
    </row>
    <row r="360" spans="2:37" ht="31.5" thickTop="1" thickBot="1" x14ac:dyDescent="0.3">
      <c r="B360" s="41" t="s">
        <v>4757</v>
      </c>
      <c r="C360" s="41" t="s">
        <v>2890</v>
      </c>
      <c r="D360" s="42" t="s">
        <v>1265</v>
      </c>
      <c r="E360" s="41" t="s">
        <v>2891</v>
      </c>
      <c r="F360" s="41" t="s">
        <v>1284</v>
      </c>
      <c r="G360" s="43" t="s">
        <v>1341</v>
      </c>
      <c r="H360" s="41" t="s">
        <v>1529</v>
      </c>
      <c r="I360" s="41" t="s">
        <v>1270</v>
      </c>
      <c r="J360" s="41" t="s">
        <v>1271</v>
      </c>
      <c r="K360" s="41" t="s">
        <v>1272</v>
      </c>
      <c r="L360" s="44">
        <v>38890</v>
      </c>
      <c r="M360" s="44">
        <v>40395</v>
      </c>
      <c r="N360" s="41">
        <v>49424.87</v>
      </c>
      <c r="O360" s="41" t="s">
        <v>1273</v>
      </c>
      <c r="P360" s="41" t="s">
        <v>1261</v>
      </c>
      <c r="Q360" s="43" t="s">
        <v>2892</v>
      </c>
      <c r="R360" s="43" t="s">
        <v>2893</v>
      </c>
      <c r="S360" s="41" t="s">
        <v>2894</v>
      </c>
      <c r="T360" s="43" t="s">
        <v>1525</v>
      </c>
      <c r="U360" s="41" t="s">
        <v>1256</v>
      </c>
      <c r="V360" s="41" t="s">
        <v>1256</v>
      </c>
      <c r="W360" s="41" t="s">
        <v>1256</v>
      </c>
      <c r="X360" s="41" t="s">
        <v>1279</v>
      </c>
      <c r="Y360" s="41" t="s">
        <v>1263</v>
      </c>
      <c r="Z360" s="41" t="s">
        <v>4008</v>
      </c>
      <c r="AA360" s="41" t="s">
        <v>1256</v>
      </c>
      <c r="AB360" s="41" t="s">
        <v>1256</v>
      </c>
      <c r="AC360" s="41" t="s">
        <v>1256</v>
      </c>
      <c r="AD360" s="41" t="s">
        <v>1256</v>
      </c>
      <c r="AE360" s="41" t="s">
        <v>1256</v>
      </c>
      <c r="AF360" s="41" t="s">
        <v>1265</v>
      </c>
      <c r="AG360" s="45" t="s">
        <v>1256</v>
      </c>
      <c r="AH360" s="45" t="s">
        <v>3989</v>
      </c>
      <c r="AI360" s="45" t="s">
        <v>3989</v>
      </c>
      <c r="AJ360" s="45" t="s">
        <v>4756</v>
      </c>
      <c r="AK360" s="45" t="s">
        <v>4757</v>
      </c>
    </row>
    <row r="361" spans="2:37" ht="37.5" thickTop="1" thickBot="1" x14ac:dyDescent="0.3">
      <c r="B361" s="41" t="s">
        <v>4759</v>
      </c>
      <c r="C361" s="41" t="s">
        <v>2895</v>
      </c>
      <c r="D361" s="42" t="s">
        <v>1265</v>
      </c>
      <c r="E361" s="41" t="s">
        <v>2896</v>
      </c>
      <c r="F361" s="41" t="s">
        <v>1284</v>
      </c>
      <c r="G361" s="43" t="s">
        <v>2073</v>
      </c>
      <c r="H361" s="41" t="s">
        <v>1269</v>
      </c>
      <c r="I361" s="41" t="s">
        <v>1260</v>
      </c>
      <c r="J361" s="41" t="s">
        <v>1287</v>
      </c>
      <c r="K361" s="41" t="s">
        <v>1325</v>
      </c>
      <c r="L361" s="44">
        <v>40672</v>
      </c>
      <c r="M361" s="41" t="s">
        <v>1256</v>
      </c>
      <c r="N361" s="41">
        <v>79016.720799999996</v>
      </c>
      <c r="O361" s="41" t="s">
        <v>2897</v>
      </c>
      <c r="P361" s="41" t="s">
        <v>1261</v>
      </c>
      <c r="Q361" s="43" t="s">
        <v>2898</v>
      </c>
      <c r="R361" s="43" t="s">
        <v>2899</v>
      </c>
      <c r="S361" s="41" t="s">
        <v>1328</v>
      </c>
      <c r="T361" s="43" t="s">
        <v>2900</v>
      </c>
      <c r="U361" s="41" t="s">
        <v>1278</v>
      </c>
      <c r="V361" s="44">
        <v>40814</v>
      </c>
      <c r="W361" s="44">
        <v>41909</v>
      </c>
      <c r="X361" s="41" t="s">
        <v>1279</v>
      </c>
      <c r="Y361" s="41" t="s">
        <v>1263</v>
      </c>
      <c r="Z361" s="41" t="s">
        <v>4008</v>
      </c>
      <c r="AA361" s="41" t="s">
        <v>1256</v>
      </c>
      <c r="AB361" s="41" t="s">
        <v>4082</v>
      </c>
      <c r="AC361" s="41" t="s">
        <v>4082</v>
      </c>
      <c r="AD361" s="41" t="s">
        <v>4000</v>
      </c>
      <c r="AE361" s="41" t="s">
        <v>4047</v>
      </c>
      <c r="AF361" s="41" t="s">
        <v>1265</v>
      </c>
      <c r="AG361" s="45" t="s">
        <v>4083</v>
      </c>
      <c r="AH361" s="45" t="s">
        <v>3989</v>
      </c>
      <c r="AI361" s="45" t="s">
        <v>3989</v>
      </c>
      <c r="AJ361" s="45" t="s">
        <v>4758</v>
      </c>
      <c r="AK361" s="45" t="s">
        <v>4759</v>
      </c>
    </row>
    <row r="362" spans="2:37" ht="31.5" thickTop="1" thickBot="1" x14ac:dyDescent="0.3">
      <c r="B362" s="41" t="s">
        <v>4761</v>
      </c>
      <c r="C362" s="41" t="s">
        <v>2895</v>
      </c>
      <c r="D362" s="42" t="s">
        <v>1304</v>
      </c>
      <c r="E362" s="41" t="s">
        <v>2901</v>
      </c>
      <c r="F362" s="41" t="s">
        <v>1306</v>
      </c>
      <c r="G362" s="43" t="s">
        <v>2073</v>
      </c>
      <c r="H362" s="41" t="s">
        <v>1269</v>
      </c>
      <c r="I362" s="41" t="s">
        <v>1270</v>
      </c>
      <c r="J362" s="41" t="s">
        <v>1271</v>
      </c>
      <c r="K362" s="41" t="s">
        <v>1272</v>
      </c>
      <c r="L362" s="44">
        <v>40199</v>
      </c>
      <c r="M362" s="44">
        <v>41414</v>
      </c>
      <c r="N362" s="41">
        <v>79016.720799999996</v>
      </c>
      <c r="O362" s="41" t="s">
        <v>1273</v>
      </c>
      <c r="P362" s="41" t="s">
        <v>1261</v>
      </c>
      <c r="Q362" s="43" t="s">
        <v>2898</v>
      </c>
      <c r="R362" s="43" t="s">
        <v>2899</v>
      </c>
      <c r="S362" s="41" t="s">
        <v>1328</v>
      </c>
      <c r="T362" s="43" t="s">
        <v>2076</v>
      </c>
      <c r="U362" s="41" t="s">
        <v>1256</v>
      </c>
      <c r="V362" s="41" t="s">
        <v>1256</v>
      </c>
      <c r="W362" s="41" t="s">
        <v>1256</v>
      </c>
      <c r="X362" s="41" t="s">
        <v>1279</v>
      </c>
      <c r="Y362" s="41" t="s">
        <v>1263</v>
      </c>
      <c r="Z362" s="41" t="s">
        <v>4008</v>
      </c>
      <c r="AA362" s="41" t="s">
        <v>1256</v>
      </c>
      <c r="AB362" s="41" t="s">
        <v>1256</v>
      </c>
      <c r="AC362" s="41" t="s">
        <v>1256</v>
      </c>
      <c r="AD362" s="41" t="s">
        <v>1256</v>
      </c>
      <c r="AE362" s="41" t="s">
        <v>1256</v>
      </c>
      <c r="AF362" s="41" t="s">
        <v>1304</v>
      </c>
      <c r="AG362" s="45" t="s">
        <v>1256</v>
      </c>
      <c r="AH362" s="45" t="s">
        <v>3989</v>
      </c>
      <c r="AI362" s="45" t="s">
        <v>3989</v>
      </c>
      <c r="AJ362" s="45" t="s">
        <v>4760</v>
      </c>
      <c r="AK362" s="45" t="s">
        <v>4761</v>
      </c>
    </row>
    <row r="363" spans="2:37" ht="73.5" thickTop="1" thickBot="1" x14ac:dyDescent="0.3">
      <c r="B363" s="41" t="s">
        <v>4763</v>
      </c>
      <c r="C363" s="41" t="s">
        <v>2240</v>
      </c>
      <c r="D363" s="42" t="s">
        <v>1265</v>
      </c>
      <c r="E363" s="41" t="s">
        <v>2902</v>
      </c>
      <c r="F363" s="41" t="s">
        <v>1284</v>
      </c>
      <c r="G363" s="43" t="s">
        <v>1749</v>
      </c>
      <c r="H363" s="41" t="s">
        <v>1488</v>
      </c>
      <c r="I363" s="41" t="s">
        <v>1260</v>
      </c>
      <c r="J363" s="41" t="s">
        <v>1324</v>
      </c>
      <c r="K363" s="41" t="s">
        <v>1325</v>
      </c>
      <c r="L363" s="44">
        <v>40071</v>
      </c>
      <c r="M363" s="41" t="s">
        <v>1256</v>
      </c>
      <c r="N363" s="41">
        <v>240708.3076</v>
      </c>
      <c r="O363" s="41" t="s">
        <v>2903</v>
      </c>
      <c r="P363" s="41" t="s">
        <v>1261</v>
      </c>
      <c r="Q363" s="43" t="s">
        <v>2904</v>
      </c>
      <c r="R363" s="43" t="s">
        <v>2905</v>
      </c>
      <c r="S363" s="41" t="s">
        <v>2397</v>
      </c>
      <c r="T363" s="43" t="s">
        <v>1753</v>
      </c>
      <c r="U363" s="41" t="s">
        <v>1256</v>
      </c>
      <c r="V363" s="41" t="s">
        <v>1256</v>
      </c>
      <c r="W363" s="41" t="s">
        <v>1256</v>
      </c>
      <c r="X363" s="41" t="s">
        <v>1279</v>
      </c>
      <c r="Y363" s="41" t="s">
        <v>1263</v>
      </c>
      <c r="Z363" s="41" t="s">
        <v>4112</v>
      </c>
      <c r="AA363" s="41" t="s">
        <v>1256</v>
      </c>
      <c r="AB363" s="41" t="s">
        <v>3999</v>
      </c>
      <c r="AC363" s="41" t="s">
        <v>3999</v>
      </c>
      <c r="AD363" s="41" t="s">
        <v>4000</v>
      </c>
      <c r="AE363" s="41" t="s">
        <v>4023</v>
      </c>
      <c r="AF363" s="41" t="s">
        <v>1265</v>
      </c>
      <c r="AG363" s="45" t="s">
        <v>4002</v>
      </c>
      <c r="AH363" s="45" t="s">
        <v>3989</v>
      </c>
      <c r="AI363" s="45" t="s">
        <v>3989</v>
      </c>
      <c r="AJ363" s="45" t="s">
        <v>4762</v>
      </c>
      <c r="AK363" s="45" t="s">
        <v>4763</v>
      </c>
    </row>
    <row r="364" spans="2:37" ht="61.5" thickTop="1" thickBot="1" x14ac:dyDescent="0.3">
      <c r="B364" s="41" t="s">
        <v>4765</v>
      </c>
      <c r="C364" s="41" t="s">
        <v>2906</v>
      </c>
      <c r="D364" s="42" t="s">
        <v>1314</v>
      </c>
      <c r="E364" s="41" t="s">
        <v>1257</v>
      </c>
      <c r="F364" s="41" t="s">
        <v>1284</v>
      </c>
      <c r="G364" s="43" t="s">
        <v>1281</v>
      </c>
      <c r="H364" s="41" t="s">
        <v>1316</v>
      </c>
      <c r="I364" s="41" t="s">
        <v>1260</v>
      </c>
      <c r="J364" s="41" t="s">
        <v>1317</v>
      </c>
      <c r="K364" s="41" t="s">
        <v>1288</v>
      </c>
      <c r="L364" s="44">
        <v>40044</v>
      </c>
      <c r="M364" s="41" t="s">
        <v>1256</v>
      </c>
      <c r="N364" s="41">
        <v>196257.9835</v>
      </c>
      <c r="O364" s="41" t="s">
        <v>2907</v>
      </c>
      <c r="P364" s="41" t="s">
        <v>1261</v>
      </c>
      <c r="Q364" s="43" t="s">
        <v>2908</v>
      </c>
      <c r="R364" s="43" t="s">
        <v>2909</v>
      </c>
      <c r="S364" s="41" t="s">
        <v>2910</v>
      </c>
      <c r="T364" s="43" t="s">
        <v>1329</v>
      </c>
      <c r="U364" s="41" t="s">
        <v>1256</v>
      </c>
      <c r="V364" s="41" t="s">
        <v>1256</v>
      </c>
      <c r="W364" s="41" t="s">
        <v>1256</v>
      </c>
      <c r="X364" s="41" t="s">
        <v>1279</v>
      </c>
      <c r="Y364" s="41" t="s">
        <v>1263</v>
      </c>
      <c r="Z364" s="41" t="s">
        <v>1256</v>
      </c>
      <c r="AA364" s="41" t="s">
        <v>3998</v>
      </c>
      <c r="AB364" s="41" t="s">
        <v>4076</v>
      </c>
      <c r="AC364" s="41" t="s">
        <v>4076</v>
      </c>
      <c r="AD364" s="41" t="s">
        <v>4077</v>
      </c>
      <c r="AE364" s="41" t="s">
        <v>4023</v>
      </c>
      <c r="AF364" s="41" t="s">
        <v>4013</v>
      </c>
      <c r="AG364" s="45" t="s">
        <v>4078</v>
      </c>
      <c r="AH364" s="45" t="s">
        <v>3989</v>
      </c>
      <c r="AI364" s="45" t="s">
        <v>3989</v>
      </c>
      <c r="AJ364" s="45" t="s">
        <v>4764</v>
      </c>
      <c r="AK364" s="45" t="s">
        <v>4765</v>
      </c>
    </row>
    <row r="365" spans="2:37" ht="31.5" thickTop="1" thickBot="1" x14ac:dyDescent="0.3">
      <c r="B365" s="41" t="s">
        <v>4767</v>
      </c>
      <c r="C365" s="41" t="s">
        <v>2911</v>
      </c>
      <c r="D365" s="42" t="s">
        <v>1265</v>
      </c>
      <c r="E365" s="41" t="s">
        <v>2912</v>
      </c>
      <c r="F365" s="41" t="s">
        <v>1284</v>
      </c>
      <c r="G365" s="43" t="s">
        <v>1281</v>
      </c>
      <c r="H365" s="41" t="s">
        <v>1316</v>
      </c>
      <c r="I365" s="41" t="s">
        <v>1270</v>
      </c>
      <c r="J365" s="41" t="s">
        <v>1271</v>
      </c>
      <c r="K365" s="41" t="s">
        <v>1272</v>
      </c>
      <c r="L365" s="44">
        <v>39409</v>
      </c>
      <c r="M365" s="44">
        <v>41347</v>
      </c>
      <c r="N365" s="41">
        <v>402929343</v>
      </c>
      <c r="O365" s="41" t="s">
        <v>1273</v>
      </c>
      <c r="P365" s="41" t="s">
        <v>1261</v>
      </c>
      <c r="Q365" s="43" t="s">
        <v>2913</v>
      </c>
      <c r="R365" s="43" t="s">
        <v>2914</v>
      </c>
      <c r="S365" s="41" t="s">
        <v>1553</v>
      </c>
      <c r="T365" s="43" t="s">
        <v>1329</v>
      </c>
      <c r="U365" s="41" t="s">
        <v>1330</v>
      </c>
      <c r="V365" s="44">
        <v>39775</v>
      </c>
      <c r="W365" s="44">
        <v>40139</v>
      </c>
      <c r="X365" s="41" t="s">
        <v>1279</v>
      </c>
      <c r="Y365" s="41" t="s">
        <v>1263</v>
      </c>
      <c r="Z365" s="41" t="s">
        <v>4008</v>
      </c>
      <c r="AA365" s="41" t="s">
        <v>1256</v>
      </c>
      <c r="AB365" s="41" t="s">
        <v>1256</v>
      </c>
      <c r="AC365" s="41" t="s">
        <v>1256</v>
      </c>
      <c r="AD365" s="41" t="s">
        <v>1256</v>
      </c>
      <c r="AE365" s="41" t="s">
        <v>1256</v>
      </c>
      <c r="AF365" s="41" t="s">
        <v>1265</v>
      </c>
      <c r="AG365" s="45" t="s">
        <v>1256</v>
      </c>
      <c r="AH365" s="45" t="s">
        <v>3989</v>
      </c>
      <c r="AI365" s="45" t="s">
        <v>3989</v>
      </c>
      <c r="AJ365" s="45" t="s">
        <v>4766</v>
      </c>
      <c r="AK365" s="45" t="s">
        <v>4767</v>
      </c>
    </row>
    <row r="366" spans="2:37" ht="46.5" thickTop="1" thickBot="1" x14ac:dyDescent="0.3">
      <c r="B366" s="41" t="s">
        <v>4769</v>
      </c>
      <c r="C366" s="41" t="s">
        <v>2915</v>
      </c>
      <c r="D366" s="42" t="s">
        <v>1255</v>
      </c>
      <c r="E366" s="41" t="s">
        <v>1256</v>
      </c>
      <c r="F366" s="41" t="s">
        <v>1257</v>
      </c>
      <c r="G366" s="43" t="s">
        <v>1387</v>
      </c>
      <c r="H366" s="41" t="s">
        <v>1316</v>
      </c>
      <c r="I366" s="41" t="s">
        <v>1260</v>
      </c>
      <c r="J366" s="41" t="s">
        <v>1256</v>
      </c>
      <c r="K366" s="41" t="s">
        <v>1256</v>
      </c>
      <c r="L366" s="41" t="s">
        <v>1256</v>
      </c>
      <c r="M366" s="44">
        <v>47068</v>
      </c>
      <c r="N366" s="41">
        <v>0</v>
      </c>
      <c r="O366" s="41" t="s">
        <v>1256</v>
      </c>
      <c r="P366" s="41" t="s">
        <v>1339</v>
      </c>
      <c r="Q366" s="43" t="s">
        <v>1256</v>
      </c>
      <c r="R366" s="43" t="s">
        <v>1256</v>
      </c>
      <c r="S366" s="41" t="s">
        <v>1256</v>
      </c>
      <c r="T366" s="43" t="s">
        <v>1256</v>
      </c>
      <c r="U366" s="41" t="s">
        <v>1256</v>
      </c>
      <c r="V366" s="41" t="s">
        <v>1256</v>
      </c>
      <c r="W366" s="41" t="s">
        <v>1256</v>
      </c>
      <c r="X366" s="41" t="s">
        <v>1256</v>
      </c>
      <c r="Y366" s="41" t="s">
        <v>1263</v>
      </c>
      <c r="Z366" s="41" t="s">
        <v>1256</v>
      </c>
      <c r="AA366" s="41" t="s">
        <v>1256</v>
      </c>
      <c r="AB366" s="41" t="s">
        <v>1256</v>
      </c>
      <c r="AC366" s="41" t="s">
        <v>1256</v>
      </c>
      <c r="AD366" s="41" t="s">
        <v>1256</v>
      </c>
      <c r="AE366" s="41" t="s">
        <v>1256</v>
      </c>
      <c r="AF366" s="41" t="s">
        <v>3988</v>
      </c>
      <c r="AG366" s="45" t="s">
        <v>1256</v>
      </c>
      <c r="AH366" s="45" t="s">
        <v>3989</v>
      </c>
      <c r="AI366" s="45" t="s">
        <v>3989</v>
      </c>
      <c r="AJ366" s="45" t="s">
        <v>4768</v>
      </c>
      <c r="AK366" s="45" t="s">
        <v>4769</v>
      </c>
    </row>
    <row r="367" spans="2:37" ht="106.5" thickTop="1" thickBot="1" x14ac:dyDescent="0.3">
      <c r="B367" s="41" t="s">
        <v>4771</v>
      </c>
      <c r="C367" s="41" t="s">
        <v>2916</v>
      </c>
      <c r="D367" s="42" t="s">
        <v>1265</v>
      </c>
      <c r="E367" s="41" t="s">
        <v>1257</v>
      </c>
      <c r="F367" s="41" t="s">
        <v>1284</v>
      </c>
      <c r="G367" s="43" t="s">
        <v>1258</v>
      </c>
      <c r="H367" s="41" t="s">
        <v>1269</v>
      </c>
      <c r="I367" s="41" t="s">
        <v>1260</v>
      </c>
      <c r="J367" s="41" t="s">
        <v>1324</v>
      </c>
      <c r="K367" s="41" t="s">
        <v>1325</v>
      </c>
      <c r="L367" s="44">
        <v>38467</v>
      </c>
      <c r="M367" s="41" t="s">
        <v>1256</v>
      </c>
      <c r="N367" s="41">
        <v>27466.3</v>
      </c>
      <c r="O367" s="41" t="s">
        <v>1273</v>
      </c>
      <c r="P367" s="41" t="s">
        <v>1261</v>
      </c>
      <c r="Q367" s="43" t="s">
        <v>2917</v>
      </c>
      <c r="R367" s="43" t="s">
        <v>2918</v>
      </c>
      <c r="S367" s="41" t="s">
        <v>1276</v>
      </c>
      <c r="T367" s="43" t="s">
        <v>1378</v>
      </c>
      <c r="U367" s="41" t="s">
        <v>1511</v>
      </c>
      <c r="V367" s="44">
        <v>39928</v>
      </c>
      <c r="W367" s="44">
        <v>40292</v>
      </c>
      <c r="X367" s="41" t="s">
        <v>1279</v>
      </c>
      <c r="Y367" s="41" t="s">
        <v>1263</v>
      </c>
      <c r="Z367" s="41" t="s">
        <v>4589</v>
      </c>
      <c r="AA367" s="41" t="s">
        <v>1256</v>
      </c>
      <c r="AB367" s="41" t="s">
        <v>4045</v>
      </c>
      <c r="AC367" s="41" t="s">
        <v>4045</v>
      </c>
      <c r="AD367" s="41" t="s">
        <v>4046</v>
      </c>
      <c r="AE367" s="41" t="s">
        <v>4047</v>
      </c>
      <c r="AF367" s="41" t="s">
        <v>1265</v>
      </c>
      <c r="AG367" s="45" t="s">
        <v>4048</v>
      </c>
      <c r="AH367" s="45" t="s">
        <v>3989</v>
      </c>
      <c r="AI367" s="45" t="s">
        <v>3989</v>
      </c>
      <c r="AJ367" s="45" t="s">
        <v>4770</v>
      </c>
      <c r="AK367" s="45" t="s">
        <v>4771</v>
      </c>
    </row>
    <row r="368" spans="2:37" ht="31.5" thickTop="1" thickBot="1" x14ac:dyDescent="0.3">
      <c r="B368" s="41" t="s">
        <v>4773</v>
      </c>
      <c r="C368" s="41" t="s">
        <v>2919</v>
      </c>
      <c r="D368" s="42" t="s">
        <v>1304</v>
      </c>
      <c r="E368" s="41" t="s">
        <v>1257</v>
      </c>
      <c r="F368" s="41" t="s">
        <v>1306</v>
      </c>
      <c r="G368" s="43" t="s">
        <v>1298</v>
      </c>
      <c r="H368" s="41" t="s">
        <v>1308</v>
      </c>
      <c r="I368" s="41" t="s">
        <v>1270</v>
      </c>
      <c r="J368" s="41" t="s">
        <v>1271</v>
      </c>
      <c r="K368" s="41" t="s">
        <v>1272</v>
      </c>
      <c r="L368" s="44">
        <v>38315</v>
      </c>
      <c r="M368" s="44">
        <v>39624</v>
      </c>
      <c r="N368" s="41">
        <v>185228.1115</v>
      </c>
      <c r="O368" s="41" t="s">
        <v>1273</v>
      </c>
      <c r="P368" s="41" t="s">
        <v>1261</v>
      </c>
      <c r="Q368" s="43" t="s">
        <v>2920</v>
      </c>
      <c r="R368" s="43" t="s">
        <v>2921</v>
      </c>
      <c r="S368" s="41" t="s">
        <v>1397</v>
      </c>
      <c r="T368" s="43" t="s">
        <v>1302</v>
      </c>
      <c r="U368" s="41" t="s">
        <v>1256</v>
      </c>
      <c r="V368" s="41" t="s">
        <v>1256</v>
      </c>
      <c r="W368" s="41" t="s">
        <v>1256</v>
      </c>
      <c r="X368" s="41" t="s">
        <v>1279</v>
      </c>
      <c r="Y368" s="41" t="s">
        <v>1263</v>
      </c>
      <c r="Z368" s="41" t="s">
        <v>4005</v>
      </c>
      <c r="AA368" s="41" t="s">
        <v>1256</v>
      </c>
      <c r="AB368" s="41" t="s">
        <v>1256</v>
      </c>
      <c r="AC368" s="41" t="s">
        <v>1256</v>
      </c>
      <c r="AD368" s="41" t="s">
        <v>1256</v>
      </c>
      <c r="AE368" s="41" t="s">
        <v>1256</v>
      </c>
      <c r="AF368" s="41" t="s">
        <v>1304</v>
      </c>
      <c r="AG368" s="45" t="s">
        <v>1256</v>
      </c>
      <c r="AH368" s="45" t="s">
        <v>3989</v>
      </c>
      <c r="AI368" s="45" t="s">
        <v>3989</v>
      </c>
      <c r="AJ368" s="45" t="s">
        <v>4772</v>
      </c>
      <c r="AK368" s="45" t="s">
        <v>4773</v>
      </c>
    </row>
    <row r="369" spans="2:37" ht="31.5" thickTop="1" thickBot="1" x14ac:dyDescent="0.3">
      <c r="B369" s="41" t="s">
        <v>4775</v>
      </c>
      <c r="C369" s="41" t="s">
        <v>2922</v>
      </c>
      <c r="D369" s="42" t="s">
        <v>1265</v>
      </c>
      <c r="E369" s="41" t="s">
        <v>2923</v>
      </c>
      <c r="F369" s="41" t="s">
        <v>1267</v>
      </c>
      <c r="G369" s="43" t="s">
        <v>1298</v>
      </c>
      <c r="H369" s="41" t="s">
        <v>1269</v>
      </c>
      <c r="I369" s="41" t="s">
        <v>1270</v>
      </c>
      <c r="J369" s="41" t="s">
        <v>1271</v>
      </c>
      <c r="K369" s="41" t="s">
        <v>1272</v>
      </c>
      <c r="L369" s="44">
        <v>41229</v>
      </c>
      <c r="M369" s="44">
        <v>43425</v>
      </c>
      <c r="N369" s="41">
        <v>70483.856700000004</v>
      </c>
      <c r="O369" s="41" t="s">
        <v>1273</v>
      </c>
      <c r="P369" s="41" t="s">
        <v>1261</v>
      </c>
      <c r="Q369" s="43" t="s">
        <v>2924</v>
      </c>
      <c r="R369" s="43" t="s">
        <v>2925</v>
      </c>
      <c r="S369" s="41" t="s">
        <v>2926</v>
      </c>
      <c r="T369" s="43" t="s">
        <v>1665</v>
      </c>
      <c r="U369" s="41" t="s">
        <v>1330</v>
      </c>
      <c r="V369" s="44">
        <v>42640</v>
      </c>
      <c r="W369" s="44">
        <v>42642</v>
      </c>
      <c r="X369" s="41" t="s">
        <v>1279</v>
      </c>
      <c r="Y369" s="41" t="s">
        <v>1263</v>
      </c>
      <c r="Z369" s="41" t="s">
        <v>4005</v>
      </c>
      <c r="AA369" s="41" t="s">
        <v>1256</v>
      </c>
      <c r="AB369" s="41" t="s">
        <v>1256</v>
      </c>
      <c r="AC369" s="41" t="s">
        <v>1256</v>
      </c>
      <c r="AD369" s="41" t="s">
        <v>1256</v>
      </c>
      <c r="AE369" s="41" t="s">
        <v>1256</v>
      </c>
      <c r="AF369" s="41" t="s">
        <v>1265</v>
      </c>
      <c r="AG369" s="45" t="s">
        <v>1256</v>
      </c>
      <c r="AH369" s="45" t="s">
        <v>3989</v>
      </c>
      <c r="AI369" s="45" t="s">
        <v>3989</v>
      </c>
      <c r="AJ369" s="45" t="s">
        <v>4774</v>
      </c>
      <c r="AK369" s="45" t="s">
        <v>4775</v>
      </c>
    </row>
    <row r="370" spans="2:37" ht="106.5" thickTop="1" thickBot="1" x14ac:dyDescent="0.3">
      <c r="B370" s="41" t="s">
        <v>4777</v>
      </c>
      <c r="C370" s="41" t="s">
        <v>2927</v>
      </c>
      <c r="D370" s="42" t="s">
        <v>1265</v>
      </c>
      <c r="E370" s="41" t="s">
        <v>2928</v>
      </c>
      <c r="F370" s="41" t="s">
        <v>1284</v>
      </c>
      <c r="G370" s="43" t="s">
        <v>1258</v>
      </c>
      <c r="H370" s="41" t="s">
        <v>1308</v>
      </c>
      <c r="I370" s="41" t="s">
        <v>1260</v>
      </c>
      <c r="J370" s="41" t="s">
        <v>1317</v>
      </c>
      <c r="K370" s="41" t="s">
        <v>1388</v>
      </c>
      <c r="L370" s="44">
        <v>38960</v>
      </c>
      <c r="M370" s="41" t="s">
        <v>1256</v>
      </c>
      <c r="N370" s="41">
        <v>43649.633999999998</v>
      </c>
      <c r="O370" s="41" t="s">
        <v>2929</v>
      </c>
      <c r="P370" s="41" t="s">
        <v>1261</v>
      </c>
      <c r="Q370" s="43" t="s">
        <v>1390</v>
      </c>
      <c r="R370" s="43" t="s">
        <v>1391</v>
      </c>
      <c r="S370" s="41" t="s">
        <v>1311</v>
      </c>
      <c r="T370" s="43" t="s">
        <v>1378</v>
      </c>
      <c r="U370" s="41" t="s">
        <v>1690</v>
      </c>
      <c r="V370" s="44">
        <v>41821</v>
      </c>
      <c r="W370" s="44">
        <v>43618</v>
      </c>
      <c r="X370" s="41" t="s">
        <v>1279</v>
      </c>
      <c r="Y370" s="41" t="s">
        <v>1263</v>
      </c>
      <c r="Z370" s="41" t="s">
        <v>4060</v>
      </c>
      <c r="AA370" s="41" t="s">
        <v>4106</v>
      </c>
      <c r="AB370" s="41" t="s">
        <v>4045</v>
      </c>
      <c r="AC370" s="41" t="s">
        <v>4045</v>
      </c>
      <c r="AD370" s="41" t="s">
        <v>4046</v>
      </c>
      <c r="AE370" s="41" t="s">
        <v>4047</v>
      </c>
      <c r="AF370" s="41" t="s">
        <v>1265</v>
      </c>
      <c r="AG370" s="45" t="s">
        <v>4048</v>
      </c>
      <c r="AH370" s="45" t="s">
        <v>4039</v>
      </c>
      <c r="AI370" s="45" t="s">
        <v>3989</v>
      </c>
      <c r="AJ370" s="45" t="s">
        <v>4776</v>
      </c>
      <c r="AK370" s="45" t="s">
        <v>4777</v>
      </c>
    </row>
    <row r="371" spans="2:37" ht="61.5" thickTop="1" thickBot="1" x14ac:dyDescent="0.3">
      <c r="B371" s="41" t="s">
        <v>4779</v>
      </c>
      <c r="C371" s="41" t="s">
        <v>2930</v>
      </c>
      <c r="D371" s="42" t="s">
        <v>1265</v>
      </c>
      <c r="E371" s="41" t="s">
        <v>1257</v>
      </c>
      <c r="F371" s="41" t="s">
        <v>1284</v>
      </c>
      <c r="G371" s="43" t="s">
        <v>2931</v>
      </c>
      <c r="H371" s="41" t="s">
        <v>1308</v>
      </c>
      <c r="I371" s="41" t="s">
        <v>1260</v>
      </c>
      <c r="J371" s="41" t="s">
        <v>1324</v>
      </c>
      <c r="K371" s="41" t="s">
        <v>1325</v>
      </c>
      <c r="L371" s="44">
        <v>38231</v>
      </c>
      <c r="M371" s="41" t="s">
        <v>1256</v>
      </c>
      <c r="N371" s="41">
        <v>16676.09</v>
      </c>
      <c r="O371" s="41" t="s">
        <v>1273</v>
      </c>
      <c r="P371" s="41" t="s">
        <v>1261</v>
      </c>
      <c r="Q371" s="43" t="s">
        <v>2932</v>
      </c>
      <c r="R371" s="43" t="s">
        <v>2933</v>
      </c>
      <c r="S371" s="41" t="s">
        <v>1311</v>
      </c>
      <c r="T371" s="43" t="s">
        <v>2934</v>
      </c>
      <c r="U371" s="41" t="s">
        <v>1256</v>
      </c>
      <c r="V371" s="41" t="s">
        <v>1256</v>
      </c>
      <c r="W371" s="41" t="s">
        <v>1256</v>
      </c>
      <c r="X371" s="41" t="s">
        <v>1279</v>
      </c>
      <c r="Y371" s="41" t="s">
        <v>1263</v>
      </c>
      <c r="Z371" s="41" t="s">
        <v>4075</v>
      </c>
      <c r="AA371" s="41" t="s">
        <v>4253</v>
      </c>
      <c r="AB371" s="41" t="s">
        <v>4076</v>
      </c>
      <c r="AC371" s="41" t="s">
        <v>4076</v>
      </c>
      <c r="AD371" s="41" t="s">
        <v>4046</v>
      </c>
      <c r="AE371" s="41" t="s">
        <v>4054</v>
      </c>
      <c r="AF371" s="41" t="s">
        <v>1265</v>
      </c>
      <c r="AG371" s="45" t="s">
        <v>4078</v>
      </c>
      <c r="AH371" s="45" t="s">
        <v>3989</v>
      </c>
      <c r="AI371" s="45" t="s">
        <v>3989</v>
      </c>
      <c r="AJ371" s="45" t="s">
        <v>4778</v>
      </c>
      <c r="AK371" s="45" t="s">
        <v>4779</v>
      </c>
    </row>
    <row r="372" spans="2:37" ht="31.5" thickTop="1" thickBot="1" x14ac:dyDescent="0.3">
      <c r="B372" s="41" t="s">
        <v>4781</v>
      </c>
      <c r="C372" s="41" t="s">
        <v>2935</v>
      </c>
      <c r="D372" s="42" t="s">
        <v>1255</v>
      </c>
      <c r="E372" s="41" t="s">
        <v>1256</v>
      </c>
      <c r="F372" s="41" t="s">
        <v>1257</v>
      </c>
      <c r="G372" s="43" t="s">
        <v>1514</v>
      </c>
      <c r="H372" s="41" t="s">
        <v>1286</v>
      </c>
      <c r="I372" s="41" t="s">
        <v>1260</v>
      </c>
      <c r="J372" s="41" t="s">
        <v>1256</v>
      </c>
      <c r="K372" s="41" t="s">
        <v>1256</v>
      </c>
      <c r="L372" s="41" t="s">
        <v>1256</v>
      </c>
      <c r="M372" s="44">
        <v>45358</v>
      </c>
      <c r="N372" s="41">
        <v>0</v>
      </c>
      <c r="O372" s="41" t="s">
        <v>1256</v>
      </c>
      <c r="P372" s="41" t="s">
        <v>1339</v>
      </c>
      <c r="Q372" s="43" t="s">
        <v>1256</v>
      </c>
      <c r="R372" s="43" t="s">
        <v>1256</v>
      </c>
      <c r="S372" s="41" t="s">
        <v>1256</v>
      </c>
      <c r="T372" s="43" t="s">
        <v>1256</v>
      </c>
      <c r="U372" s="41" t="s">
        <v>1256</v>
      </c>
      <c r="V372" s="41" t="s">
        <v>1256</v>
      </c>
      <c r="W372" s="41" t="s">
        <v>1256</v>
      </c>
      <c r="X372" s="41" t="s">
        <v>1256</v>
      </c>
      <c r="Y372" s="41" t="s">
        <v>1263</v>
      </c>
      <c r="Z372" s="41" t="s">
        <v>1256</v>
      </c>
      <c r="AA372" s="41" t="s">
        <v>1256</v>
      </c>
      <c r="AB372" s="41" t="s">
        <v>1256</v>
      </c>
      <c r="AC372" s="41" t="s">
        <v>1256</v>
      </c>
      <c r="AD372" s="41" t="s">
        <v>1256</v>
      </c>
      <c r="AE372" s="41" t="s">
        <v>1256</v>
      </c>
      <c r="AF372" s="41" t="s">
        <v>3988</v>
      </c>
      <c r="AG372" s="45" t="s">
        <v>1256</v>
      </c>
      <c r="AH372" s="45" t="s">
        <v>3989</v>
      </c>
      <c r="AI372" s="45" t="s">
        <v>3989</v>
      </c>
      <c r="AJ372" s="45" t="s">
        <v>4780</v>
      </c>
      <c r="AK372" s="45" t="s">
        <v>4781</v>
      </c>
    </row>
    <row r="373" spans="2:37" ht="31.5" thickTop="1" thickBot="1" x14ac:dyDescent="0.3">
      <c r="B373" s="41" t="s">
        <v>4783</v>
      </c>
      <c r="C373" s="41" t="s">
        <v>2936</v>
      </c>
      <c r="D373" s="42" t="s">
        <v>1265</v>
      </c>
      <c r="E373" s="41" t="s">
        <v>2937</v>
      </c>
      <c r="F373" s="41" t="s">
        <v>1284</v>
      </c>
      <c r="G373" s="43" t="s">
        <v>1298</v>
      </c>
      <c r="H373" s="41" t="s">
        <v>1269</v>
      </c>
      <c r="I373" s="41" t="s">
        <v>1260</v>
      </c>
      <c r="J373" s="41" t="s">
        <v>1317</v>
      </c>
      <c r="K373" s="41" t="s">
        <v>1288</v>
      </c>
      <c r="L373" s="44">
        <v>38972</v>
      </c>
      <c r="M373" s="41" t="s">
        <v>1256</v>
      </c>
      <c r="N373" s="41">
        <v>36608.300000000003</v>
      </c>
      <c r="O373" s="41" t="s">
        <v>2938</v>
      </c>
      <c r="P373" s="41" t="s">
        <v>1261</v>
      </c>
      <c r="Q373" s="43" t="s">
        <v>2939</v>
      </c>
      <c r="R373" s="43" t="s">
        <v>2940</v>
      </c>
      <c r="S373" s="41" t="s">
        <v>1301</v>
      </c>
      <c r="T373" s="43" t="s">
        <v>1302</v>
      </c>
      <c r="U373" s="41" t="s">
        <v>1256</v>
      </c>
      <c r="V373" s="41" t="s">
        <v>1256</v>
      </c>
      <c r="W373" s="41" t="s">
        <v>1256</v>
      </c>
      <c r="X373" s="41" t="s">
        <v>1279</v>
      </c>
      <c r="Y373" s="41" t="s">
        <v>1263</v>
      </c>
      <c r="Z373" s="41" t="s">
        <v>4030</v>
      </c>
      <c r="AA373" s="41" t="s">
        <v>4012</v>
      </c>
      <c r="AB373" s="41" t="s">
        <v>4082</v>
      </c>
      <c r="AC373" s="41" t="s">
        <v>4082</v>
      </c>
      <c r="AD373" s="41" t="s">
        <v>4077</v>
      </c>
      <c r="AE373" s="41" t="s">
        <v>4023</v>
      </c>
      <c r="AF373" s="41" t="s">
        <v>1265</v>
      </c>
      <c r="AG373" s="45" t="s">
        <v>4083</v>
      </c>
      <c r="AH373" s="45" t="s">
        <v>3989</v>
      </c>
      <c r="AI373" s="45" t="s">
        <v>3989</v>
      </c>
      <c r="AJ373" s="45" t="s">
        <v>4782</v>
      </c>
      <c r="AK373" s="45" t="s">
        <v>4783</v>
      </c>
    </row>
    <row r="374" spans="2:37" ht="31.5" thickTop="1" thickBot="1" x14ac:dyDescent="0.3">
      <c r="B374" s="41" t="s">
        <v>4785</v>
      </c>
      <c r="C374" s="41" t="s">
        <v>2941</v>
      </c>
      <c r="D374" s="42" t="s">
        <v>1304</v>
      </c>
      <c r="E374" s="41" t="s">
        <v>1257</v>
      </c>
      <c r="F374" s="41" t="s">
        <v>1306</v>
      </c>
      <c r="G374" s="43" t="s">
        <v>1728</v>
      </c>
      <c r="H374" s="41" t="s">
        <v>1308</v>
      </c>
      <c r="I374" s="41" t="s">
        <v>1270</v>
      </c>
      <c r="J374" s="41" t="s">
        <v>1271</v>
      </c>
      <c r="K374" s="41" t="s">
        <v>1272</v>
      </c>
      <c r="L374" s="44">
        <v>38680</v>
      </c>
      <c r="M374" s="44">
        <v>39743</v>
      </c>
      <c r="N374" s="41">
        <v>38156.985399999998</v>
      </c>
      <c r="O374" s="41" t="s">
        <v>1273</v>
      </c>
      <c r="P374" s="41" t="s">
        <v>1261</v>
      </c>
      <c r="Q374" s="43" t="s">
        <v>2529</v>
      </c>
      <c r="R374" s="43" t="s">
        <v>2530</v>
      </c>
      <c r="S374" s="41" t="s">
        <v>1311</v>
      </c>
      <c r="T374" s="43" t="s">
        <v>2749</v>
      </c>
      <c r="U374" s="41" t="s">
        <v>1256</v>
      </c>
      <c r="V374" s="41" t="s">
        <v>1256</v>
      </c>
      <c r="W374" s="41" t="s">
        <v>1256</v>
      </c>
      <c r="X374" s="41" t="s">
        <v>1279</v>
      </c>
      <c r="Y374" s="41" t="s">
        <v>1263</v>
      </c>
      <c r="Z374" s="41" t="s">
        <v>4008</v>
      </c>
      <c r="AA374" s="41" t="s">
        <v>1256</v>
      </c>
      <c r="AB374" s="41" t="s">
        <v>1256</v>
      </c>
      <c r="AC374" s="41" t="s">
        <v>1256</v>
      </c>
      <c r="AD374" s="41" t="s">
        <v>1256</v>
      </c>
      <c r="AE374" s="41" t="s">
        <v>1256</v>
      </c>
      <c r="AF374" s="41" t="s">
        <v>1304</v>
      </c>
      <c r="AG374" s="45" t="s">
        <v>1256</v>
      </c>
      <c r="AH374" s="45" t="s">
        <v>3989</v>
      </c>
      <c r="AI374" s="45" t="s">
        <v>3989</v>
      </c>
      <c r="AJ374" s="45" t="s">
        <v>4784</v>
      </c>
      <c r="AK374" s="45" t="s">
        <v>4785</v>
      </c>
    </row>
    <row r="375" spans="2:37" ht="46.5" thickTop="1" thickBot="1" x14ac:dyDescent="0.3">
      <c r="B375" s="41" t="s">
        <v>4787</v>
      </c>
      <c r="C375" s="41" t="s">
        <v>2942</v>
      </c>
      <c r="D375" s="42" t="s">
        <v>1265</v>
      </c>
      <c r="E375" s="41" t="s">
        <v>2943</v>
      </c>
      <c r="F375" s="41" t="s">
        <v>1284</v>
      </c>
      <c r="G375" s="43" t="s">
        <v>2944</v>
      </c>
      <c r="H375" s="41" t="s">
        <v>1724</v>
      </c>
      <c r="I375" s="41" t="s">
        <v>1260</v>
      </c>
      <c r="J375" s="41" t="s">
        <v>1317</v>
      </c>
      <c r="K375" s="41" t="s">
        <v>1483</v>
      </c>
      <c r="L375" s="44">
        <v>39835</v>
      </c>
      <c r="M375" s="41" t="s">
        <v>1256</v>
      </c>
      <c r="N375" s="41">
        <v>24312.85</v>
      </c>
      <c r="O375" s="41" t="s">
        <v>2945</v>
      </c>
      <c r="P375" s="41" t="s">
        <v>1261</v>
      </c>
      <c r="Q375" s="43" t="s">
        <v>2946</v>
      </c>
      <c r="R375" s="43" t="s">
        <v>2947</v>
      </c>
      <c r="S375" s="41" t="s">
        <v>1727</v>
      </c>
      <c r="T375" s="43" t="s">
        <v>2948</v>
      </c>
      <c r="U375" s="41" t="s">
        <v>1778</v>
      </c>
      <c r="V375" s="44">
        <v>43354</v>
      </c>
      <c r="W375" s="44">
        <v>43718</v>
      </c>
      <c r="X375" s="41" t="s">
        <v>1279</v>
      </c>
      <c r="Y375" s="41" t="s">
        <v>1263</v>
      </c>
      <c r="Z375" s="41" t="s">
        <v>4075</v>
      </c>
      <c r="AA375" s="41" t="s">
        <v>4173</v>
      </c>
      <c r="AB375" s="41" t="s">
        <v>4076</v>
      </c>
      <c r="AC375" s="41" t="s">
        <v>4076</v>
      </c>
      <c r="AD375" s="41" t="s">
        <v>4077</v>
      </c>
      <c r="AE375" s="41" t="s">
        <v>4047</v>
      </c>
      <c r="AF375" s="41" t="s">
        <v>1265</v>
      </c>
      <c r="AG375" s="45" t="s">
        <v>4078</v>
      </c>
      <c r="AH375" s="45" t="s">
        <v>3989</v>
      </c>
      <c r="AI375" s="45" t="s">
        <v>3989</v>
      </c>
      <c r="AJ375" s="45" t="s">
        <v>4786</v>
      </c>
      <c r="AK375" s="45" t="s">
        <v>4787</v>
      </c>
    </row>
    <row r="376" spans="2:37" ht="31.5" thickTop="1" thickBot="1" x14ac:dyDescent="0.3">
      <c r="B376" s="41" t="s">
        <v>4789</v>
      </c>
      <c r="C376" s="41" t="s">
        <v>2949</v>
      </c>
      <c r="D376" s="42" t="s">
        <v>1255</v>
      </c>
      <c r="E376" s="41" t="s">
        <v>1256</v>
      </c>
      <c r="F376" s="41" t="s">
        <v>1257</v>
      </c>
      <c r="G376" s="43" t="s">
        <v>1298</v>
      </c>
      <c r="H376" s="41" t="s">
        <v>1259</v>
      </c>
      <c r="I376" s="41" t="s">
        <v>1260</v>
      </c>
      <c r="J376" s="41" t="s">
        <v>1256</v>
      </c>
      <c r="K376" s="41" t="s">
        <v>1256</v>
      </c>
      <c r="L376" s="41" t="s">
        <v>1256</v>
      </c>
      <c r="M376" s="44">
        <v>45625</v>
      </c>
      <c r="N376" s="41">
        <v>0</v>
      </c>
      <c r="O376" s="41" t="s">
        <v>1256</v>
      </c>
      <c r="P376" s="41" t="s">
        <v>1339</v>
      </c>
      <c r="Q376" s="43" t="s">
        <v>1256</v>
      </c>
      <c r="R376" s="43" t="s">
        <v>1256</v>
      </c>
      <c r="S376" s="41" t="s">
        <v>1256</v>
      </c>
      <c r="T376" s="43" t="s">
        <v>1256</v>
      </c>
      <c r="U376" s="41" t="s">
        <v>1256</v>
      </c>
      <c r="V376" s="41" t="s">
        <v>1256</v>
      </c>
      <c r="W376" s="41" t="s">
        <v>1256</v>
      </c>
      <c r="X376" s="41" t="s">
        <v>1256</v>
      </c>
      <c r="Y376" s="41" t="s">
        <v>1263</v>
      </c>
      <c r="Z376" s="41" t="s">
        <v>1256</v>
      </c>
      <c r="AA376" s="41" t="s">
        <v>1256</v>
      </c>
      <c r="AB376" s="41" t="s">
        <v>1256</v>
      </c>
      <c r="AC376" s="41" t="s">
        <v>1256</v>
      </c>
      <c r="AD376" s="41" t="s">
        <v>1256</v>
      </c>
      <c r="AE376" s="41" t="s">
        <v>1256</v>
      </c>
      <c r="AF376" s="41" t="s">
        <v>3988</v>
      </c>
      <c r="AG376" s="45" t="s">
        <v>1256</v>
      </c>
      <c r="AH376" s="45" t="s">
        <v>3989</v>
      </c>
      <c r="AI376" s="45" t="s">
        <v>3989</v>
      </c>
      <c r="AJ376" s="45" t="s">
        <v>4788</v>
      </c>
      <c r="AK376" s="45" t="s">
        <v>4789</v>
      </c>
    </row>
    <row r="377" spans="2:37" ht="37.5" thickTop="1" thickBot="1" x14ac:dyDescent="0.3">
      <c r="B377" s="41" t="s">
        <v>4791</v>
      </c>
      <c r="C377" s="41" t="s">
        <v>2950</v>
      </c>
      <c r="D377" s="42" t="s">
        <v>1265</v>
      </c>
      <c r="E377" s="41" t="s">
        <v>2951</v>
      </c>
      <c r="F377" s="41" t="s">
        <v>1284</v>
      </c>
      <c r="G377" s="43" t="s">
        <v>1419</v>
      </c>
      <c r="H377" s="41" t="s">
        <v>1269</v>
      </c>
      <c r="I377" s="41" t="s">
        <v>1260</v>
      </c>
      <c r="J377" s="41" t="s">
        <v>1287</v>
      </c>
      <c r="K377" s="41" t="s">
        <v>1388</v>
      </c>
      <c r="L377" s="44">
        <v>38882</v>
      </c>
      <c r="M377" s="41" t="s">
        <v>1256</v>
      </c>
      <c r="N377" s="41">
        <v>29998.51</v>
      </c>
      <c r="O377" s="41" t="s">
        <v>2952</v>
      </c>
      <c r="P377" s="41" t="s">
        <v>1261</v>
      </c>
      <c r="Q377" s="43" t="s">
        <v>2953</v>
      </c>
      <c r="R377" s="43" t="s">
        <v>2954</v>
      </c>
      <c r="S377" s="41" t="s">
        <v>1301</v>
      </c>
      <c r="T377" s="43" t="s">
        <v>2955</v>
      </c>
      <c r="U377" s="41" t="s">
        <v>2599</v>
      </c>
      <c r="V377" s="44">
        <v>38882</v>
      </c>
      <c r="W377" s="44">
        <v>40799</v>
      </c>
      <c r="X377" s="41" t="s">
        <v>1279</v>
      </c>
      <c r="Y377" s="41" t="s">
        <v>1263</v>
      </c>
      <c r="Z377" s="41" t="s">
        <v>4044</v>
      </c>
      <c r="AA377" s="41" t="s">
        <v>4161</v>
      </c>
      <c r="AB377" s="41" t="s">
        <v>4069</v>
      </c>
      <c r="AC377" s="41" t="s">
        <v>4069</v>
      </c>
      <c r="AD377" s="41" t="s">
        <v>4018</v>
      </c>
      <c r="AE377" s="41" t="s">
        <v>4023</v>
      </c>
      <c r="AF377" s="41" t="s">
        <v>1265</v>
      </c>
      <c r="AG377" s="45" t="s">
        <v>4070</v>
      </c>
      <c r="AH377" s="45" t="s">
        <v>3989</v>
      </c>
      <c r="AI377" s="45" t="s">
        <v>3989</v>
      </c>
      <c r="AJ377" s="45" t="s">
        <v>4790</v>
      </c>
      <c r="AK377" s="45" t="s">
        <v>4791</v>
      </c>
    </row>
    <row r="378" spans="2:37" ht="31.5" thickTop="1" thickBot="1" x14ac:dyDescent="0.3">
      <c r="B378" s="41" t="s">
        <v>4793</v>
      </c>
      <c r="C378" s="41" t="s">
        <v>2956</v>
      </c>
      <c r="D378" s="42" t="s">
        <v>1304</v>
      </c>
      <c r="E378" s="41" t="s">
        <v>1406</v>
      </c>
      <c r="F378" s="41" t="s">
        <v>1306</v>
      </c>
      <c r="G378" s="43" t="s">
        <v>1281</v>
      </c>
      <c r="H378" s="41" t="s">
        <v>1586</v>
      </c>
      <c r="I378" s="41" t="s">
        <v>1260</v>
      </c>
      <c r="J378" s="41" t="s">
        <v>1324</v>
      </c>
      <c r="K378" s="41" t="s">
        <v>1325</v>
      </c>
      <c r="L378" s="44">
        <v>39806</v>
      </c>
      <c r="M378" s="41" t="s">
        <v>1256</v>
      </c>
      <c r="N378" s="41">
        <v>658111.06999999995</v>
      </c>
      <c r="O378" s="41" t="s">
        <v>1273</v>
      </c>
      <c r="P378" s="41" t="s">
        <v>1261</v>
      </c>
      <c r="Q378" s="43" t="s">
        <v>1587</v>
      </c>
      <c r="R378" s="43" t="s">
        <v>1588</v>
      </c>
      <c r="S378" s="41" t="s">
        <v>1589</v>
      </c>
      <c r="T378" s="43" t="s">
        <v>1329</v>
      </c>
      <c r="U378" s="41" t="s">
        <v>1256</v>
      </c>
      <c r="V378" s="41" t="s">
        <v>1256</v>
      </c>
      <c r="W378" s="41" t="s">
        <v>1256</v>
      </c>
      <c r="X378" s="41" t="s">
        <v>1279</v>
      </c>
      <c r="Y378" s="41" t="s">
        <v>1582</v>
      </c>
      <c r="Z378" s="41" t="s">
        <v>4016</v>
      </c>
      <c r="AA378" s="41" t="s">
        <v>1256</v>
      </c>
      <c r="AB378" s="41" t="s">
        <v>4017</v>
      </c>
      <c r="AC378" s="41" t="s">
        <v>4017</v>
      </c>
      <c r="AD378" s="41" t="s">
        <v>4018</v>
      </c>
      <c r="AE378" s="41" t="s">
        <v>4047</v>
      </c>
      <c r="AF378" s="41" t="s">
        <v>1304</v>
      </c>
      <c r="AG378" s="45" t="s">
        <v>4020</v>
      </c>
      <c r="AH378" s="45" t="s">
        <v>3989</v>
      </c>
      <c r="AI378" s="45" t="s">
        <v>3989</v>
      </c>
      <c r="AJ378" s="45" t="s">
        <v>4792</v>
      </c>
      <c r="AK378" s="45" t="s">
        <v>4793</v>
      </c>
    </row>
    <row r="379" spans="2:37" ht="31.5" thickTop="1" thickBot="1" x14ac:dyDescent="0.3">
      <c r="B379" s="41" t="s">
        <v>4795</v>
      </c>
      <c r="C379" s="41" t="s">
        <v>2957</v>
      </c>
      <c r="D379" s="42" t="s">
        <v>1265</v>
      </c>
      <c r="E379" s="41" t="s">
        <v>2958</v>
      </c>
      <c r="F379" s="41" t="s">
        <v>1284</v>
      </c>
      <c r="G379" s="43" t="s">
        <v>1307</v>
      </c>
      <c r="H379" s="41" t="s">
        <v>1308</v>
      </c>
      <c r="I379" s="41" t="s">
        <v>1260</v>
      </c>
      <c r="J379" s="41" t="s">
        <v>1317</v>
      </c>
      <c r="K379" s="41" t="s">
        <v>1388</v>
      </c>
      <c r="L379" s="44">
        <v>39706</v>
      </c>
      <c r="M379" s="41" t="s">
        <v>1256</v>
      </c>
      <c r="N379" s="41">
        <v>238928.16899999999</v>
      </c>
      <c r="O379" s="41" t="s">
        <v>2959</v>
      </c>
      <c r="P379" s="41" t="s">
        <v>1261</v>
      </c>
      <c r="Q379" s="43" t="s">
        <v>2960</v>
      </c>
      <c r="R379" s="43" t="s">
        <v>2961</v>
      </c>
      <c r="S379" s="41" t="s">
        <v>1311</v>
      </c>
      <c r="T379" s="43" t="s">
        <v>2962</v>
      </c>
      <c r="U379" s="41" t="s">
        <v>1690</v>
      </c>
      <c r="V379" s="44">
        <v>42901</v>
      </c>
      <c r="W379" s="44">
        <v>43960</v>
      </c>
      <c r="X379" s="41" t="s">
        <v>1279</v>
      </c>
      <c r="Y379" s="41" t="s">
        <v>1263</v>
      </c>
      <c r="Z379" s="41" t="s">
        <v>3992</v>
      </c>
      <c r="AA379" s="41" t="s">
        <v>4487</v>
      </c>
      <c r="AB379" s="41" t="s">
        <v>4053</v>
      </c>
      <c r="AC379" s="41" t="s">
        <v>4053</v>
      </c>
      <c r="AD379" s="41" t="s">
        <v>4038</v>
      </c>
      <c r="AE379" s="41" t="s">
        <v>4001</v>
      </c>
      <c r="AF379" s="41" t="s">
        <v>1265</v>
      </c>
      <c r="AG379" s="45" t="s">
        <v>4055</v>
      </c>
      <c r="AH379" s="45" t="s">
        <v>4039</v>
      </c>
      <c r="AI379" s="45" t="s">
        <v>3989</v>
      </c>
      <c r="AJ379" s="45" t="s">
        <v>4794</v>
      </c>
      <c r="AK379" s="45" t="s">
        <v>4795</v>
      </c>
    </row>
    <row r="380" spans="2:37" ht="31.5" thickTop="1" thickBot="1" x14ac:dyDescent="0.3">
      <c r="B380" s="41" t="s">
        <v>4797</v>
      </c>
      <c r="C380" s="41" t="s">
        <v>2963</v>
      </c>
      <c r="D380" s="42" t="s">
        <v>1265</v>
      </c>
      <c r="E380" s="41" t="s">
        <v>2299</v>
      </c>
      <c r="F380" s="41" t="s">
        <v>1284</v>
      </c>
      <c r="G380" s="43" t="s">
        <v>1495</v>
      </c>
      <c r="H380" s="41" t="s">
        <v>1316</v>
      </c>
      <c r="I380" s="41" t="s">
        <v>1260</v>
      </c>
      <c r="J380" s="41" t="s">
        <v>1317</v>
      </c>
      <c r="K380" s="41" t="s">
        <v>1288</v>
      </c>
      <c r="L380" s="44">
        <v>38812</v>
      </c>
      <c r="M380" s="41" t="s">
        <v>1256</v>
      </c>
      <c r="N380" s="41">
        <v>29234.51</v>
      </c>
      <c r="O380" s="41" t="s">
        <v>2964</v>
      </c>
      <c r="P380" s="41" t="s">
        <v>1261</v>
      </c>
      <c r="Q380" s="43" t="s">
        <v>2965</v>
      </c>
      <c r="R380" s="43" t="s">
        <v>2966</v>
      </c>
      <c r="S380" s="41" t="s">
        <v>1293</v>
      </c>
      <c r="T380" s="43" t="s">
        <v>1499</v>
      </c>
      <c r="U380" s="41" t="s">
        <v>1256</v>
      </c>
      <c r="V380" s="41" t="s">
        <v>1256</v>
      </c>
      <c r="W380" s="41" t="s">
        <v>1256</v>
      </c>
      <c r="X380" s="41" t="s">
        <v>1279</v>
      </c>
      <c r="Y380" s="41" t="s">
        <v>1263</v>
      </c>
      <c r="Z380" s="41" t="s">
        <v>4036</v>
      </c>
      <c r="AA380" s="41" t="s">
        <v>4184</v>
      </c>
      <c r="AB380" s="41" t="s">
        <v>3999</v>
      </c>
      <c r="AC380" s="41" t="s">
        <v>3999</v>
      </c>
      <c r="AD380" s="41" t="s">
        <v>4038</v>
      </c>
      <c r="AE380" s="41" t="s">
        <v>4023</v>
      </c>
      <c r="AF380" s="41" t="s">
        <v>1265</v>
      </c>
      <c r="AG380" s="45" t="s">
        <v>4002</v>
      </c>
      <c r="AH380" s="45" t="s">
        <v>3989</v>
      </c>
      <c r="AI380" s="45" t="s">
        <v>3989</v>
      </c>
      <c r="AJ380" s="45" t="s">
        <v>4796</v>
      </c>
      <c r="AK380" s="45" t="s">
        <v>4797</v>
      </c>
    </row>
    <row r="381" spans="2:37" ht="85.5" thickTop="1" thickBot="1" x14ac:dyDescent="0.3">
      <c r="B381" s="41" t="s">
        <v>4799</v>
      </c>
      <c r="C381" s="41" t="s">
        <v>2967</v>
      </c>
      <c r="D381" s="42" t="s">
        <v>1304</v>
      </c>
      <c r="E381" s="41" t="s">
        <v>2215</v>
      </c>
      <c r="F381" s="41" t="s">
        <v>1306</v>
      </c>
      <c r="G381" s="43" t="s">
        <v>1478</v>
      </c>
      <c r="H381" s="41" t="s">
        <v>1269</v>
      </c>
      <c r="I381" s="41" t="s">
        <v>1270</v>
      </c>
      <c r="J381" s="41" t="s">
        <v>1271</v>
      </c>
      <c r="K381" s="41" t="s">
        <v>1272</v>
      </c>
      <c r="L381" s="44">
        <v>39883</v>
      </c>
      <c r="M381" s="44">
        <v>42466</v>
      </c>
      <c r="N381" s="41">
        <v>914805.93</v>
      </c>
      <c r="O381" s="41" t="s">
        <v>1273</v>
      </c>
      <c r="P381" s="41" t="s">
        <v>1261</v>
      </c>
      <c r="Q381" s="43" t="s">
        <v>2968</v>
      </c>
      <c r="R381" s="43" t="s">
        <v>2969</v>
      </c>
      <c r="S381" s="41" t="s">
        <v>2926</v>
      </c>
      <c r="T381" s="43" t="s">
        <v>2970</v>
      </c>
      <c r="U381" s="41" t="s">
        <v>1256</v>
      </c>
      <c r="V381" s="41" t="s">
        <v>1256</v>
      </c>
      <c r="W381" s="41" t="s">
        <v>1256</v>
      </c>
      <c r="X381" s="41" t="s">
        <v>1279</v>
      </c>
      <c r="Y381" s="41" t="s">
        <v>1263</v>
      </c>
      <c r="Z381" s="41" t="s">
        <v>4008</v>
      </c>
      <c r="AA381" s="41" t="s">
        <v>1256</v>
      </c>
      <c r="AB381" s="41" t="s">
        <v>1256</v>
      </c>
      <c r="AC381" s="41" t="s">
        <v>1256</v>
      </c>
      <c r="AD381" s="41" t="s">
        <v>1256</v>
      </c>
      <c r="AE381" s="41" t="s">
        <v>1256</v>
      </c>
      <c r="AF381" s="41" t="s">
        <v>1304</v>
      </c>
      <c r="AG381" s="45" t="s">
        <v>1256</v>
      </c>
      <c r="AH381" s="45" t="s">
        <v>3989</v>
      </c>
      <c r="AI381" s="45" t="s">
        <v>3989</v>
      </c>
      <c r="AJ381" s="45" t="s">
        <v>4798</v>
      </c>
      <c r="AK381" s="45" t="s">
        <v>4799</v>
      </c>
    </row>
    <row r="382" spans="2:37" ht="61.5" thickTop="1" thickBot="1" x14ac:dyDescent="0.3">
      <c r="B382" s="41" t="s">
        <v>4801</v>
      </c>
      <c r="C382" s="41" t="s">
        <v>2971</v>
      </c>
      <c r="D382" s="42" t="s">
        <v>1600</v>
      </c>
      <c r="E382" s="41" t="s">
        <v>1257</v>
      </c>
      <c r="F382" s="41" t="s">
        <v>1284</v>
      </c>
      <c r="G382" s="43" t="s">
        <v>2403</v>
      </c>
      <c r="H382" s="41" t="s">
        <v>1308</v>
      </c>
      <c r="I382" s="41" t="s">
        <v>1260</v>
      </c>
      <c r="J382" s="41" t="s">
        <v>1317</v>
      </c>
      <c r="K382" s="41" t="s">
        <v>1288</v>
      </c>
      <c r="L382" s="44">
        <v>38404</v>
      </c>
      <c r="M382" s="41" t="s">
        <v>1256</v>
      </c>
      <c r="N382" s="41">
        <v>17770.7</v>
      </c>
      <c r="O382" s="41" t="s">
        <v>2972</v>
      </c>
      <c r="P382" s="41" t="s">
        <v>1261</v>
      </c>
      <c r="Q382" s="43" t="s">
        <v>2973</v>
      </c>
      <c r="R382" s="43" t="s">
        <v>2974</v>
      </c>
      <c r="S382" s="41" t="s">
        <v>1311</v>
      </c>
      <c r="T382" s="43" t="s">
        <v>2975</v>
      </c>
      <c r="U382" s="41" t="s">
        <v>1690</v>
      </c>
      <c r="V382" s="44">
        <v>40230</v>
      </c>
      <c r="W382" s="44">
        <v>40775</v>
      </c>
      <c r="X382" s="41" t="s">
        <v>1279</v>
      </c>
      <c r="Y382" s="41" t="s">
        <v>1263</v>
      </c>
      <c r="Z382" s="41" t="s">
        <v>4044</v>
      </c>
      <c r="AA382" s="41" t="s">
        <v>4216</v>
      </c>
      <c r="AB382" s="41" t="s">
        <v>4069</v>
      </c>
      <c r="AC382" s="41" t="s">
        <v>4069</v>
      </c>
      <c r="AD382" s="41" t="s">
        <v>4077</v>
      </c>
      <c r="AE382" s="41" t="s">
        <v>4054</v>
      </c>
      <c r="AF382" s="41" t="s">
        <v>1600</v>
      </c>
      <c r="AG382" s="45" t="s">
        <v>4070</v>
      </c>
      <c r="AH382" s="45" t="s">
        <v>3989</v>
      </c>
      <c r="AI382" s="45" t="s">
        <v>3989</v>
      </c>
      <c r="AJ382" s="45" t="s">
        <v>4800</v>
      </c>
      <c r="AK382" s="45" t="s">
        <v>4801</v>
      </c>
    </row>
    <row r="383" spans="2:37" ht="31.5" thickTop="1" thickBot="1" x14ac:dyDescent="0.3">
      <c r="B383" s="41" t="s">
        <v>4803</v>
      </c>
      <c r="C383" s="41" t="s">
        <v>2976</v>
      </c>
      <c r="D383" s="42" t="s">
        <v>1600</v>
      </c>
      <c r="E383" s="41" t="s">
        <v>1257</v>
      </c>
      <c r="F383" s="41" t="s">
        <v>1284</v>
      </c>
      <c r="G383" s="43" t="s">
        <v>2977</v>
      </c>
      <c r="H383" s="41" t="s">
        <v>1308</v>
      </c>
      <c r="I383" s="41" t="s">
        <v>1260</v>
      </c>
      <c r="J383" s="41" t="s">
        <v>1324</v>
      </c>
      <c r="K383" s="41" t="s">
        <v>1388</v>
      </c>
      <c r="L383" s="44">
        <v>38503</v>
      </c>
      <c r="M383" s="41" t="s">
        <v>1256</v>
      </c>
      <c r="N383" s="41">
        <v>23167.9159</v>
      </c>
      <c r="O383" s="41" t="s">
        <v>2978</v>
      </c>
      <c r="P383" s="41" t="s">
        <v>1261</v>
      </c>
      <c r="Q383" s="43" t="s">
        <v>2063</v>
      </c>
      <c r="R383" s="43" t="s">
        <v>2064</v>
      </c>
      <c r="S383" s="41" t="s">
        <v>1621</v>
      </c>
      <c r="T383" s="43" t="s">
        <v>2979</v>
      </c>
      <c r="U383" s="41" t="s">
        <v>1256</v>
      </c>
      <c r="V383" s="41" t="s">
        <v>1256</v>
      </c>
      <c r="W383" s="41" t="s">
        <v>1256</v>
      </c>
      <c r="X383" s="41" t="s">
        <v>1279</v>
      </c>
      <c r="Y383" s="41" t="s">
        <v>1263</v>
      </c>
      <c r="Z383" s="41" t="s">
        <v>4117</v>
      </c>
      <c r="AA383" s="41" t="s">
        <v>3998</v>
      </c>
      <c r="AB383" s="41" t="s">
        <v>4076</v>
      </c>
      <c r="AC383" s="41" t="s">
        <v>4076</v>
      </c>
      <c r="AD383" s="41" t="s">
        <v>4077</v>
      </c>
      <c r="AE383" s="41" t="s">
        <v>4023</v>
      </c>
      <c r="AF383" s="41" t="s">
        <v>1600</v>
      </c>
      <c r="AG383" s="45" t="s">
        <v>4078</v>
      </c>
      <c r="AH383" s="45" t="s">
        <v>3989</v>
      </c>
      <c r="AI383" s="45" t="s">
        <v>3989</v>
      </c>
      <c r="AJ383" s="45" t="s">
        <v>4802</v>
      </c>
      <c r="AK383" s="45" t="s">
        <v>4803</v>
      </c>
    </row>
    <row r="384" spans="2:37" ht="46.5" thickTop="1" thickBot="1" x14ac:dyDescent="0.3">
      <c r="B384" s="41" t="s">
        <v>4805</v>
      </c>
      <c r="C384" s="41" t="s">
        <v>2980</v>
      </c>
      <c r="D384" s="42" t="s">
        <v>1323</v>
      </c>
      <c r="E384" s="41" t="s">
        <v>1257</v>
      </c>
      <c r="F384" s="41" t="s">
        <v>1284</v>
      </c>
      <c r="G384" s="43" t="s">
        <v>1617</v>
      </c>
      <c r="H384" s="41" t="s">
        <v>1316</v>
      </c>
      <c r="I384" s="41" t="s">
        <v>1260</v>
      </c>
      <c r="J384" s="41" t="s">
        <v>1439</v>
      </c>
      <c r="K384" s="41" t="s">
        <v>1288</v>
      </c>
      <c r="L384" s="44">
        <v>40820</v>
      </c>
      <c r="M384" s="41" t="s">
        <v>1256</v>
      </c>
      <c r="N384" s="41">
        <v>20809.46</v>
      </c>
      <c r="O384" s="41" t="s">
        <v>2981</v>
      </c>
      <c r="P384" s="41" t="s">
        <v>1261</v>
      </c>
      <c r="Q384" s="43" t="s">
        <v>2982</v>
      </c>
      <c r="R384" s="43" t="s">
        <v>2983</v>
      </c>
      <c r="S384" s="41" t="s">
        <v>1532</v>
      </c>
      <c r="T384" s="43" t="s">
        <v>1622</v>
      </c>
      <c r="U384" s="41" t="s">
        <v>1256</v>
      </c>
      <c r="V384" s="41" t="s">
        <v>1256</v>
      </c>
      <c r="W384" s="41" t="s">
        <v>1256</v>
      </c>
      <c r="X384" s="41" t="s">
        <v>1279</v>
      </c>
      <c r="Y384" s="41" t="s">
        <v>1263</v>
      </c>
      <c r="Z384" s="41" t="s">
        <v>4033</v>
      </c>
      <c r="AA384" s="41" t="s">
        <v>4012</v>
      </c>
      <c r="AB384" s="41" t="s">
        <v>4053</v>
      </c>
      <c r="AC384" s="41" t="s">
        <v>4053</v>
      </c>
      <c r="AD384" s="41" t="s">
        <v>4000</v>
      </c>
      <c r="AE384" s="41" t="s">
        <v>4047</v>
      </c>
      <c r="AF384" s="41" t="s">
        <v>4019</v>
      </c>
      <c r="AG384" s="45" t="s">
        <v>4055</v>
      </c>
      <c r="AH384" s="45" t="s">
        <v>3989</v>
      </c>
      <c r="AI384" s="45" t="s">
        <v>3989</v>
      </c>
      <c r="AJ384" s="45" t="s">
        <v>4804</v>
      </c>
      <c r="AK384" s="45" t="s">
        <v>4805</v>
      </c>
    </row>
    <row r="385" spans="2:37" ht="205.5" thickTop="1" thickBot="1" x14ac:dyDescent="0.3">
      <c r="B385" s="41" t="s">
        <v>4807</v>
      </c>
      <c r="C385" s="41" t="s">
        <v>2984</v>
      </c>
      <c r="D385" s="42" t="s">
        <v>1265</v>
      </c>
      <c r="E385" s="41" t="s">
        <v>2985</v>
      </c>
      <c r="F385" s="41" t="s">
        <v>1284</v>
      </c>
      <c r="G385" s="43" t="s">
        <v>1932</v>
      </c>
      <c r="H385" s="41" t="s">
        <v>1529</v>
      </c>
      <c r="I385" s="41" t="s">
        <v>1260</v>
      </c>
      <c r="J385" s="41" t="s">
        <v>1287</v>
      </c>
      <c r="K385" s="41" t="s">
        <v>1325</v>
      </c>
      <c r="L385" s="44">
        <v>39689</v>
      </c>
      <c r="M385" s="41" t="s">
        <v>1256</v>
      </c>
      <c r="N385" s="41">
        <v>236792.7237</v>
      </c>
      <c r="O385" s="41" t="s">
        <v>2986</v>
      </c>
      <c r="P385" s="41" t="s">
        <v>1261</v>
      </c>
      <c r="Q385" s="43" t="s">
        <v>2987</v>
      </c>
      <c r="R385" s="43" t="s">
        <v>2988</v>
      </c>
      <c r="S385" s="41" t="s">
        <v>1544</v>
      </c>
      <c r="T385" s="43" t="s">
        <v>1936</v>
      </c>
      <c r="U385" s="41" t="s">
        <v>1511</v>
      </c>
      <c r="V385" s="44">
        <v>41734</v>
      </c>
      <c r="W385" s="44">
        <v>43644</v>
      </c>
      <c r="X385" s="41" t="s">
        <v>1279</v>
      </c>
      <c r="Y385" s="41" t="s">
        <v>1263</v>
      </c>
      <c r="Z385" s="41" t="s">
        <v>4030</v>
      </c>
      <c r="AA385" s="41" t="s">
        <v>1256</v>
      </c>
      <c r="AB385" s="41" t="s">
        <v>4082</v>
      </c>
      <c r="AC385" s="41" t="s">
        <v>4082</v>
      </c>
      <c r="AD385" s="41" t="s">
        <v>4000</v>
      </c>
      <c r="AE385" s="41" t="s">
        <v>4054</v>
      </c>
      <c r="AF385" s="41" t="s">
        <v>1265</v>
      </c>
      <c r="AG385" s="45" t="s">
        <v>4083</v>
      </c>
      <c r="AH385" s="45" t="s">
        <v>3989</v>
      </c>
      <c r="AI385" s="45" t="s">
        <v>3989</v>
      </c>
      <c r="AJ385" s="45" t="s">
        <v>4806</v>
      </c>
      <c r="AK385" s="45" t="s">
        <v>4807</v>
      </c>
    </row>
    <row r="386" spans="2:37" ht="361.5" thickTop="1" thickBot="1" x14ac:dyDescent="0.3">
      <c r="B386" s="41" t="s">
        <v>4809</v>
      </c>
      <c r="C386" s="41" t="s">
        <v>2984</v>
      </c>
      <c r="D386" s="42" t="s">
        <v>1304</v>
      </c>
      <c r="E386" s="41" t="s">
        <v>2989</v>
      </c>
      <c r="F386" s="41" t="s">
        <v>1306</v>
      </c>
      <c r="G386" s="43" t="s">
        <v>1473</v>
      </c>
      <c r="H386" s="41" t="s">
        <v>1529</v>
      </c>
      <c r="I386" s="41" t="s">
        <v>1260</v>
      </c>
      <c r="J386" s="41" t="s">
        <v>1324</v>
      </c>
      <c r="K386" s="41" t="s">
        <v>1325</v>
      </c>
      <c r="L386" s="44">
        <v>39091</v>
      </c>
      <c r="M386" s="41" t="s">
        <v>1256</v>
      </c>
      <c r="N386" s="41">
        <v>584985.57999999996</v>
      </c>
      <c r="O386" s="41" t="s">
        <v>1273</v>
      </c>
      <c r="P386" s="41" t="s">
        <v>1261</v>
      </c>
      <c r="Q386" s="43" t="s">
        <v>2990</v>
      </c>
      <c r="R386" s="43" t="s">
        <v>2991</v>
      </c>
      <c r="S386" s="41" t="s">
        <v>2992</v>
      </c>
      <c r="T386" s="43" t="s">
        <v>1476</v>
      </c>
      <c r="U386" s="41" t="s">
        <v>1256</v>
      </c>
      <c r="V386" s="41" t="s">
        <v>1256</v>
      </c>
      <c r="W386" s="41" t="s">
        <v>1256</v>
      </c>
      <c r="X386" s="41" t="s">
        <v>1279</v>
      </c>
      <c r="Y386" s="41" t="s">
        <v>1263</v>
      </c>
      <c r="Z386" s="41" t="s">
        <v>4081</v>
      </c>
      <c r="AA386" s="41" t="s">
        <v>1256</v>
      </c>
      <c r="AB386" s="41" t="s">
        <v>4045</v>
      </c>
      <c r="AC386" s="41" t="s">
        <v>4045</v>
      </c>
      <c r="AD386" s="41" t="s">
        <v>4000</v>
      </c>
      <c r="AE386" s="41" t="s">
        <v>4001</v>
      </c>
      <c r="AF386" s="41" t="s">
        <v>1304</v>
      </c>
      <c r="AG386" s="45" t="s">
        <v>4048</v>
      </c>
      <c r="AH386" s="45" t="s">
        <v>3989</v>
      </c>
      <c r="AI386" s="45" t="s">
        <v>3989</v>
      </c>
      <c r="AJ386" s="45" t="s">
        <v>4808</v>
      </c>
      <c r="AK386" s="45" t="s">
        <v>4809</v>
      </c>
    </row>
    <row r="387" spans="2:37" ht="31.5" thickTop="1" thickBot="1" x14ac:dyDescent="0.3">
      <c r="B387" s="41" t="s">
        <v>4811</v>
      </c>
      <c r="C387" s="41" t="s">
        <v>2993</v>
      </c>
      <c r="D387" s="42" t="s">
        <v>1314</v>
      </c>
      <c r="E387" s="41" t="s">
        <v>1257</v>
      </c>
      <c r="F387" s="41" t="s">
        <v>1284</v>
      </c>
      <c r="G387" s="43" t="s">
        <v>1495</v>
      </c>
      <c r="H387" s="41" t="s">
        <v>1269</v>
      </c>
      <c r="I387" s="41" t="s">
        <v>1260</v>
      </c>
      <c r="J387" s="41" t="s">
        <v>1317</v>
      </c>
      <c r="K387" s="41" t="s">
        <v>1288</v>
      </c>
      <c r="L387" s="44">
        <v>39366</v>
      </c>
      <c r="M387" s="41" t="s">
        <v>1256</v>
      </c>
      <c r="N387" s="41">
        <v>10597.656800000001</v>
      </c>
      <c r="O387" s="41" t="s">
        <v>2994</v>
      </c>
      <c r="P387" s="41" t="s">
        <v>1261</v>
      </c>
      <c r="Q387" s="43" t="s">
        <v>1365</v>
      </c>
      <c r="R387" s="43" t="s">
        <v>1366</v>
      </c>
      <c r="S387" s="41" t="s">
        <v>1301</v>
      </c>
      <c r="T387" s="43" t="s">
        <v>1499</v>
      </c>
      <c r="U387" s="41" t="s">
        <v>1256</v>
      </c>
      <c r="V387" s="41" t="s">
        <v>1256</v>
      </c>
      <c r="W387" s="41" t="s">
        <v>1256</v>
      </c>
      <c r="X387" s="41" t="s">
        <v>1279</v>
      </c>
      <c r="Y387" s="41" t="s">
        <v>1263</v>
      </c>
      <c r="Z387" s="41" t="s">
        <v>1256</v>
      </c>
      <c r="AA387" s="41" t="s">
        <v>4216</v>
      </c>
      <c r="AB387" s="41" t="s">
        <v>3999</v>
      </c>
      <c r="AC387" s="41" t="s">
        <v>3999</v>
      </c>
      <c r="AD387" s="41" t="s">
        <v>4077</v>
      </c>
      <c r="AE387" s="41" t="s">
        <v>4023</v>
      </c>
      <c r="AF387" s="41" t="s">
        <v>4013</v>
      </c>
      <c r="AG387" s="45" t="s">
        <v>4002</v>
      </c>
      <c r="AH387" s="45" t="s">
        <v>3989</v>
      </c>
      <c r="AI387" s="45" t="s">
        <v>3989</v>
      </c>
      <c r="AJ387" s="45" t="s">
        <v>4810</v>
      </c>
      <c r="AK387" s="45" t="s">
        <v>4811</v>
      </c>
    </row>
    <row r="388" spans="2:37" ht="31.5" thickTop="1" thickBot="1" x14ac:dyDescent="0.3">
      <c r="B388" s="41" t="s">
        <v>4813</v>
      </c>
      <c r="C388" s="41" t="s">
        <v>2995</v>
      </c>
      <c r="D388" s="42" t="s">
        <v>1255</v>
      </c>
      <c r="E388" s="41" t="s">
        <v>1256</v>
      </c>
      <c r="F388" s="41" t="s">
        <v>1257</v>
      </c>
      <c r="G388" s="43" t="s">
        <v>1997</v>
      </c>
      <c r="H388" s="41" t="s">
        <v>1316</v>
      </c>
      <c r="I388" s="41" t="s">
        <v>1260</v>
      </c>
      <c r="J388" s="41" t="s">
        <v>1256</v>
      </c>
      <c r="K388" s="41" t="s">
        <v>1256</v>
      </c>
      <c r="L388" s="41" t="s">
        <v>1256</v>
      </c>
      <c r="M388" s="44">
        <v>44504</v>
      </c>
      <c r="N388" s="41">
        <v>0</v>
      </c>
      <c r="O388" s="41" t="s">
        <v>1256</v>
      </c>
      <c r="P388" s="41" t="s">
        <v>1339</v>
      </c>
      <c r="Q388" s="43" t="s">
        <v>1256</v>
      </c>
      <c r="R388" s="43" t="s">
        <v>1256</v>
      </c>
      <c r="S388" s="41" t="s">
        <v>1256</v>
      </c>
      <c r="T388" s="43" t="s">
        <v>1256</v>
      </c>
      <c r="U388" s="41" t="s">
        <v>1256</v>
      </c>
      <c r="V388" s="41" t="s">
        <v>1256</v>
      </c>
      <c r="W388" s="41" t="s">
        <v>1256</v>
      </c>
      <c r="X388" s="41" t="s">
        <v>1256</v>
      </c>
      <c r="Y388" s="41" t="s">
        <v>1263</v>
      </c>
      <c r="Z388" s="41" t="s">
        <v>1256</v>
      </c>
      <c r="AA388" s="41" t="s">
        <v>1256</v>
      </c>
      <c r="AB388" s="41" t="s">
        <v>1256</v>
      </c>
      <c r="AC388" s="41" t="s">
        <v>1256</v>
      </c>
      <c r="AD388" s="41" t="s">
        <v>1256</v>
      </c>
      <c r="AE388" s="41" t="s">
        <v>1256</v>
      </c>
      <c r="AF388" s="41" t="s">
        <v>3988</v>
      </c>
      <c r="AG388" s="45" t="s">
        <v>1256</v>
      </c>
      <c r="AH388" s="45" t="s">
        <v>3989</v>
      </c>
      <c r="AI388" s="45" t="s">
        <v>3989</v>
      </c>
      <c r="AJ388" s="45" t="s">
        <v>4812</v>
      </c>
      <c r="AK388" s="45" t="s">
        <v>4813</v>
      </c>
    </row>
    <row r="389" spans="2:37" ht="46.5" thickTop="1" thickBot="1" x14ac:dyDescent="0.3">
      <c r="B389" s="41" t="s">
        <v>4815</v>
      </c>
      <c r="C389" s="41" t="s">
        <v>2996</v>
      </c>
      <c r="D389" s="42" t="s">
        <v>1265</v>
      </c>
      <c r="E389" s="41" t="s">
        <v>2997</v>
      </c>
      <c r="F389" s="41" t="s">
        <v>1284</v>
      </c>
      <c r="G389" s="43" t="s">
        <v>2998</v>
      </c>
      <c r="H389" s="41" t="s">
        <v>1308</v>
      </c>
      <c r="I389" s="41" t="s">
        <v>1260</v>
      </c>
      <c r="J389" s="41" t="s">
        <v>1317</v>
      </c>
      <c r="K389" s="41" t="s">
        <v>1483</v>
      </c>
      <c r="L389" s="44">
        <v>38945</v>
      </c>
      <c r="M389" s="41" t="s">
        <v>1256</v>
      </c>
      <c r="N389" s="41">
        <v>24489.919999999998</v>
      </c>
      <c r="O389" s="41" t="s">
        <v>2999</v>
      </c>
      <c r="P389" s="41" t="s">
        <v>1261</v>
      </c>
      <c r="Q389" s="43" t="s">
        <v>1629</v>
      </c>
      <c r="R389" s="43" t="s">
        <v>1630</v>
      </c>
      <c r="S389" s="41" t="s">
        <v>1311</v>
      </c>
      <c r="T389" s="43" t="s">
        <v>3000</v>
      </c>
      <c r="U389" s="41" t="s">
        <v>1500</v>
      </c>
      <c r="V389" s="44">
        <v>40649</v>
      </c>
      <c r="W389" s="44">
        <v>41014</v>
      </c>
      <c r="X389" s="41" t="s">
        <v>1279</v>
      </c>
      <c r="Y389" s="41" t="s">
        <v>1263</v>
      </c>
      <c r="Z389" s="41" t="s">
        <v>4008</v>
      </c>
      <c r="AA389" s="41" t="s">
        <v>4097</v>
      </c>
      <c r="AB389" s="41" t="s">
        <v>4069</v>
      </c>
      <c r="AC389" s="41" t="s">
        <v>4069</v>
      </c>
      <c r="AD389" s="41" t="s">
        <v>4018</v>
      </c>
      <c r="AE389" s="41" t="s">
        <v>4054</v>
      </c>
      <c r="AF389" s="41" t="s">
        <v>1265</v>
      </c>
      <c r="AG389" s="45" t="s">
        <v>4070</v>
      </c>
      <c r="AH389" s="45" t="s">
        <v>3989</v>
      </c>
      <c r="AI389" s="45" t="s">
        <v>3989</v>
      </c>
      <c r="AJ389" s="45" t="s">
        <v>4814</v>
      </c>
      <c r="AK389" s="45" t="s">
        <v>4815</v>
      </c>
    </row>
    <row r="390" spans="2:37" ht="46.5" thickTop="1" thickBot="1" x14ac:dyDescent="0.3">
      <c r="B390" s="41" t="s">
        <v>4817</v>
      </c>
      <c r="C390" s="41" t="s">
        <v>3001</v>
      </c>
      <c r="D390" s="42" t="s">
        <v>1265</v>
      </c>
      <c r="E390" s="41" t="s">
        <v>3002</v>
      </c>
      <c r="F390" s="41" t="s">
        <v>1284</v>
      </c>
      <c r="G390" s="43" t="s">
        <v>3003</v>
      </c>
      <c r="H390" s="41" t="s">
        <v>1529</v>
      </c>
      <c r="I390" s="41" t="s">
        <v>1260</v>
      </c>
      <c r="J390" s="41" t="s">
        <v>1317</v>
      </c>
      <c r="K390" s="41" t="s">
        <v>1483</v>
      </c>
      <c r="L390" s="44">
        <v>38978</v>
      </c>
      <c r="M390" s="41" t="s">
        <v>1256</v>
      </c>
      <c r="N390" s="41">
        <v>62313.66</v>
      </c>
      <c r="O390" s="41" t="s">
        <v>3004</v>
      </c>
      <c r="P390" s="41" t="s">
        <v>1261</v>
      </c>
      <c r="Q390" s="43" t="s">
        <v>3005</v>
      </c>
      <c r="R390" s="43" t="s">
        <v>3006</v>
      </c>
      <c r="S390" s="41" t="s">
        <v>3007</v>
      </c>
      <c r="T390" s="43" t="s">
        <v>3008</v>
      </c>
      <c r="U390" s="41" t="s">
        <v>1256</v>
      </c>
      <c r="V390" s="41" t="s">
        <v>1256</v>
      </c>
      <c r="W390" s="41" t="s">
        <v>1256</v>
      </c>
      <c r="X390" s="41" t="s">
        <v>1279</v>
      </c>
      <c r="Y390" s="41" t="s">
        <v>1263</v>
      </c>
      <c r="Z390" s="41" t="s">
        <v>4075</v>
      </c>
      <c r="AA390" s="41" t="s">
        <v>4487</v>
      </c>
      <c r="AB390" s="41" t="s">
        <v>4082</v>
      </c>
      <c r="AC390" s="41" t="s">
        <v>4082</v>
      </c>
      <c r="AD390" s="41" t="s">
        <v>4000</v>
      </c>
      <c r="AE390" s="41" t="s">
        <v>4001</v>
      </c>
      <c r="AF390" s="41" t="s">
        <v>1265</v>
      </c>
      <c r="AG390" s="45" t="s">
        <v>4083</v>
      </c>
      <c r="AH390" s="45" t="s">
        <v>3989</v>
      </c>
      <c r="AI390" s="45" t="s">
        <v>3989</v>
      </c>
      <c r="AJ390" s="45" t="s">
        <v>4816</v>
      </c>
      <c r="AK390" s="45" t="s">
        <v>4817</v>
      </c>
    </row>
    <row r="391" spans="2:37" ht="49.5" thickTop="1" thickBot="1" x14ac:dyDescent="0.3">
      <c r="B391" s="41" t="s">
        <v>4819</v>
      </c>
      <c r="C391" s="41" t="s">
        <v>3009</v>
      </c>
      <c r="D391" s="42" t="s">
        <v>1265</v>
      </c>
      <c r="E391" s="41" t="s">
        <v>3010</v>
      </c>
      <c r="F391" s="41" t="s">
        <v>1267</v>
      </c>
      <c r="G391" s="43" t="s">
        <v>1298</v>
      </c>
      <c r="H391" s="41" t="s">
        <v>1269</v>
      </c>
      <c r="I391" s="41" t="s">
        <v>1260</v>
      </c>
      <c r="J391" s="41" t="s">
        <v>1317</v>
      </c>
      <c r="K391" s="41" t="s">
        <v>1325</v>
      </c>
      <c r="L391" s="44">
        <v>41204</v>
      </c>
      <c r="M391" s="41" t="s">
        <v>1256</v>
      </c>
      <c r="N391" s="41">
        <v>239414.85</v>
      </c>
      <c r="O391" s="41" t="s">
        <v>3011</v>
      </c>
      <c r="P391" s="41" t="s">
        <v>1261</v>
      </c>
      <c r="Q391" s="43" t="s">
        <v>3012</v>
      </c>
      <c r="R391" s="43" t="s">
        <v>3013</v>
      </c>
      <c r="S391" s="41" t="s">
        <v>1276</v>
      </c>
      <c r="T391" s="43" t="s">
        <v>1665</v>
      </c>
      <c r="U391" s="41" t="s">
        <v>1330</v>
      </c>
      <c r="V391" s="44">
        <v>42903</v>
      </c>
      <c r="W391" s="44">
        <v>43625</v>
      </c>
      <c r="X391" s="41" t="s">
        <v>1279</v>
      </c>
      <c r="Y391" s="41" t="s">
        <v>1263</v>
      </c>
      <c r="Z391" s="41" t="s">
        <v>4005</v>
      </c>
      <c r="AA391" s="41" t="s">
        <v>1256</v>
      </c>
      <c r="AB391" s="41" t="s">
        <v>4082</v>
      </c>
      <c r="AC391" s="41" t="s">
        <v>4082</v>
      </c>
      <c r="AD391" s="41" t="s">
        <v>4077</v>
      </c>
      <c r="AE391" s="41" t="s">
        <v>4023</v>
      </c>
      <c r="AF391" s="41" t="s">
        <v>1265</v>
      </c>
      <c r="AG391" s="45" t="s">
        <v>4083</v>
      </c>
      <c r="AH391" s="45" t="s">
        <v>4039</v>
      </c>
      <c r="AI391" s="45" t="s">
        <v>4039</v>
      </c>
      <c r="AJ391" s="45" t="s">
        <v>4818</v>
      </c>
      <c r="AK391" s="45" t="s">
        <v>4819</v>
      </c>
    </row>
    <row r="392" spans="2:37" ht="31.5" thickTop="1" thickBot="1" x14ac:dyDescent="0.3">
      <c r="B392" s="41" t="s">
        <v>4821</v>
      </c>
      <c r="C392" s="41" t="s">
        <v>3014</v>
      </c>
      <c r="D392" s="42" t="s">
        <v>1314</v>
      </c>
      <c r="E392" s="41" t="s">
        <v>1257</v>
      </c>
      <c r="F392" s="41" t="s">
        <v>1284</v>
      </c>
      <c r="G392" s="43" t="s">
        <v>1281</v>
      </c>
      <c r="H392" s="41" t="s">
        <v>1269</v>
      </c>
      <c r="I392" s="41" t="s">
        <v>1260</v>
      </c>
      <c r="J392" s="41" t="s">
        <v>1317</v>
      </c>
      <c r="K392" s="41" t="s">
        <v>1288</v>
      </c>
      <c r="L392" s="44">
        <v>39562</v>
      </c>
      <c r="M392" s="41" t="s">
        <v>1256</v>
      </c>
      <c r="N392" s="41">
        <v>24513.809399999998</v>
      </c>
      <c r="O392" s="41" t="s">
        <v>3015</v>
      </c>
      <c r="P392" s="41" t="s">
        <v>1261</v>
      </c>
      <c r="Q392" s="43" t="s">
        <v>3016</v>
      </c>
      <c r="R392" s="43" t="s">
        <v>3017</v>
      </c>
      <c r="S392" s="41" t="s">
        <v>1301</v>
      </c>
      <c r="T392" s="43" t="s">
        <v>1329</v>
      </c>
      <c r="U392" s="41" t="s">
        <v>1256</v>
      </c>
      <c r="V392" s="41" t="s">
        <v>1256</v>
      </c>
      <c r="W392" s="41" t="s">
        <v>1256</v>
      </c>
      <c r="X392" s="41" t="s">
        <v>1279</v>
      </c>
      <c r="Y392" s="41" t="s">
        <v>1263</v>
      </c>
      <c r="Z392" s="41" t="s">
        <v>1256</v>
      </c>
      <c r="AA392" s="41" t="s">
        <v>3998</v>
      </c>
      <c r="AB392" s="41" t="s">
        <v>4076</v>
      </c>
      <c r="AC392" s="41" t="s">
        <v>4076</v>
      </c>
      <c r="AD392" s="41" t="s">
        <v>4077</v>
      </c>
      <c r="AE392" s="41" t="s">
        <v>4054</v>
      </c>
      <c r="AF392" s="41" t="s">
        <v>4013</v>
      </c>
      <c r="AG392" s="45" t="s">
        <v>4078</v>
      </c>
      <c r="AH392" s="45" t="s">
        <v>3989</v>
      </c>
      <c r="AI392" s="45" t="s">
        <v>3989</v>
      </c>
      <c r="AJ392" s="45" t="s">
        <v>4820</v>
      </c>
      <c r="AK392" s="45" t="s">
        <v>4821</v>
      </c>
    </row>
    <row r="393" spans="2:37" ht="61.5" thickTop="1" thickBot="1" x14ac:dyDescent="0.3">
      <c r="B393" s="41" t="s">
        <v>4823</v>
      </c>
      <c r="C393" s="41" t="s">
        <v>3018</v>
      </c>
      <c r="D393" s="42" t="s">
        <v>1265</v>
      </c>
      <c r="E393" s="41" t="s">
        <v>3019</v>
      </c>
      <c r="F393" s="41" t="s">
        <v>1284</v>
      </c>
      <c r="G393" s="43" t="s">
        <v>1281</v>
      </c>
      <c r="H393" s="41" t="s">
        <v>1529</v>
      </c>
      <c r="I393" s="41" t="s">
        <v>1260</v>
      </c>
      <c r="J393" s="41" t="s">
        <v>1287</v>
      </c>
      <c r="K393" s="41" t="s">
        <v>1325</v>
      </c>
      <c r="L393" s="44">
        <v>39666</v>
      </c>
      <c r="M393" s="41" t="s">
        <v>1256</v>
      </c>
      <c r="N393" s="41">
        <v>111073.12</v>
      </c>
      <c r="O393" s="41" t="s">
        <v>3020</v>
      </c>
      <c r="P393" s="41" t="s">
        <v>1261</v>
      </c>
      <c r="Q393" s="43" t="s">
        <v>3021</v>
      </c>
      <c r="R393" s="43" t="s">
        <v>3022</v>
      </c>
      <c r="S393" s="41" t="s">
        <v>3023</v>
      </c>
      <c r="T393" s="43" t="s">
        <v>1329</v>
      </c>
      <c r="U393" s="41" t="s">
        <v>1685</v>
      </c>
      <c r="V393" s="44">
        <v>39666</v>
      </c>
      <c r="W393" s="44">
        <v>41687</v>
      </c>
      <c r="X393" s="41" t="s">
        <v>1279</v>
      </c>
      <c r="Y393" s="41" t="s">
        <v>1263</v>
      </c>
      <c r="Z393" s="41" t="s">
        <v>4016</v>
      </c>
      <c r="AA393" s="41" t="s">
        <v>1256</v>
      </c>
      <c r="AB393" s="41" t="s">
        <v>4017</v>
      </c>
      <c r="AC393" s="41" t="s">
        <v>4017</v>
      </c>
      <c r="AD393" s="41" t="s">
        <v>4018</v>
      </c>
      <c r="AE393" s="41" t="s">
        <v>4023</v>
      </c>
      <c r="AF393" s="41" t="s">
        <v>1265</v>
      </c>
      <c r="AG393" s="45" t="s">
        <v>4020</v>
      </c>
      <c r="AH393" s="45" t="s">
        <v>3989</v>
      </c>
      <c r="AI393" s="45" t="s">
        <v>3989</v>
      </c>
      <c r="AJ393" s="45" t="s">
        <v>4822</v>
      </c>
      <c r="AK393" s="45" t="s">
        <v>4823</v>
      </c>
    </row>
    <row r="394" spans="2:37" ht="31.5" thickTop="1" thickBot="1" x14ac:dyDescent="0.3">
      <c r="B394" s="41" t="s">
        <v>4825</v>
      </c>
      <c r="C394" s="41" t="s">
        <v>3024</v>
      </c>
      <c r="D394" s="42" t="s">
        <v>1265</v>
      </c>
      <c r="E394" s="41" t="s">
        <v>3025</v>
      </c>
      <c r="F394" s="41" t="s">
        <v>1284</v>
      </c>
      <c r="G394" s="43" t="s">
        <v>1298</v>
      </c>
      <c r="H394" s="41" t="s">
        <v>1269</v>
      </c>
      <c r="I394" s="41" t="s">
        <v>1260</v>
      </c>
      <c r="J394" s="41" t="s">
        <v>1317</v>
      </c>
      <c r="K394" s="41" t="s">
        <v>1288</v>
      </c>
      <c r="L394" s="44">
        <v>39066</v>
      </c>
      <c r="M394" s="41" t="s">
        <v>1256</v>
      </c>
      <c r="N394" s="41">
        <v>29899.52</v>
      </c>
      <c r="O394" s="41" t="s">
        <v>3026</v>
      </c>
      <c r="P394" s="41" t="s">
        <v>1261</v>
      </c>
      <c r="Q394" s="43" t="s">
        <v>2217</v>
      </c>
      <c r="R394" s="43" t="s">
        <v>2218</v>
      </c>
      <c r="S394" s="41" t="s">
        <v>2219</v>
      </c>
      <c r="T394" s="43" t="s">
        <v>3027</v>
      </c>
      <c r="U394" s="41" t="s">
        <v>1256</v>
      </c>
      <c r="V394" s="41" t="s">
        <v>1256</v>
      </c>
      <c r="W394" s="41" t="s">
        <v>1256</v>
      </c>
      <c r="X394" s="41" t="s">
        <v>1279</v>
      </c>
      <c r="Y394" s="41" t="s">
        <v>1263</v>
      </c>
      <c r="Z394" s="41" t="s">
        <v>4030</v>
      </c>
      <c r="AA394" s="41" t="s">
        <v>4012</v>
      </c>
      <c r="AB394" s="41" t="s">
        <v>4082</v>
      </c>
      <c r="AC394" s="41" t="s">
        <v>4082</v>
      </c>
      <c r="AD394" s="41" t="s">
        <v>4077</v>
      </c>
      <c r="AE394" s="41" t="s">
        <v>4023</v>
      </c>
      <c r="AF394" s="41" t="s">
        <v>1265</v>
      </c>
      <c r="AG394" s="45" t="s">
        <v>4083</v>
      </c>
      <c r="AH394" s="45" t="s">
        <v>3989</v>
      </c>
      <c r="AI394" s="45" t="s">
        <v>3989</v>
      </c>
      <c r="AJ394" s="45" t="s">
        <v>4824</v>
      </c>
      <c r="AK394" s="45" t="s">
        <v>4825</v>
      </c>
    </row>
    <row r="395" spans="2:37" ht="61.5" thickTop="1" thickBot="1" x14ac:dyDescent="0.3">
      <c r="B395" s="41" t="s">
        <v>4827</v>
      </c>
      <c r="C395" s="41" t="s">
        <v>3028</v>
      </c>
      <c r="D395" s="42" t="s">
        <v>1255</v>
      </c>
      <c r="E395" s="41" t="s">
        <v>1256</v>
      </c>
      <c r="F395" s="41" t="s">
        <v>1257</v>
      </c>
      <c r="G395" s="43" t="s">
        <v>2931</v>
      </c>
      <c r="H395" s="41" t="s">
        <v>1316</v>
      </c>
      <c r="I395" s="41" t="s">
        <v>1260</v>
      </c>
      <c r="J395" s="41" t="s">
        <v>1256</v>
      </c>
      <c r="K395" s="41" t="s">
        <v>1256</v>
      </c>
      <c r="L395" s="41" t="s">
        <v>1256</v>
      </c>
      <c r="M395" s="44">
        <v>49504</v>
      </c>
      <c r="N395" s="41">
        <v>0</v>
      </c>
      <c r="O395" s="41" t="s">
        <v>1256</v>
      </c>
      <c r="P395" s="41" t="s">
        <v>1339</v>
      </c>
      <c r="Q395" s="43" t="s">
        <v>1256</v>
      </c>
      <c r="R395" s="43" t="s">
        <v>1256</v>
      </c>
      <c r="S395" s="41" t="s">
        <v>1256</v>
      </c>
      <c r="T395" s="43" t="s">
        <v>1256</v>
      </c>
      <c r="U395" s="41" t="s">
        <v>1256</v>
      </c>
      <c r="V395" s="41" t="s">
        <v>1256</v>
      </c>
      <c r="W395" s="41" t="s">
        <v>1256</v>
      </c>
      <c r="X395" s="41" t="s">
        <v>1256</v>
      </c>
      <c r="Y395" s="41" t="s">
        <v>1263</v>
      </c>
      <c r="Z395" s="41" t="s">
        <v>1256</v>
      </c>
      <c r="AA395" s="41" t="s">
        <v>1256</v>
      </c>
      <c r="AB395" s="41" t="s">
        <v>1256</v>
      </c>
      <c r="AC395" s="41" t="s">
        <v>1256</v>
      </c>
      <c r="AD395" s="41" t="s">
        <v>1256</v>
      </c>
      <c r="AE395" s="41" t="s">
        <v>1256</v>
      </c>
      <c r="AF395" s="41" t="s">
        <v>3988</v>
      </c>
      <c r="AG395" s="45" t="s">
        <v>1256</v>
      </c>
      <c r="AH395" s="45" t="s">
        <v>3989</v>
      </c>
      <c r="AI395" s="45" t="s">
        <v>3989</v>
      </c>
      <c r="AJ395" s="45" t="s">
        <v>4826</v>
      </c>
      <c r="AK395" s="45" t="s">
        <v>4827</v>
      </c>
    </row>
    <row r="396" spans="2:37" ht="31.5" thickTop="1" thickBot="1" x14ac:dyDescent="0.3">
      <c r="B396" s="41" t="s">
        <v>4829</v>
      </c>
      <c r="C396" s="41" t="s">
        <v>3029</v>
      </c>
      <c r="D396" s="42" t="s">
        <v>1314</v>
      </c>
      <c r="E396" s="41" t="s">
        <v>1257</v>
      </c>
      <c r="F396" s="41" t="s">
        <v>1284</v>
      </c>
      <c r="G396" s="43" t="s">
        <v>1281</v>
      </c>
      <c r="H396" s="41" t="s">
        <v>1269</v>
      </c>
      <c r="I396" s="41" t="s">
        <v>1260</v>
      </c>
      <c r="J396" s="41" t="s">
        <v>1317</v>
      </c>
      <c r="K396" s="41" t="s">
        <v>1288</v>
      </c>
      <c r="L396" s="44">
        <v>39366</v>
      </c>
      <c r="M396" s="41" t="s">
        <v>1256</v>
      </c>
      <c r="N396" s="41">
        <v>17195.231899999999</v>
      </c>
      <c r="O396" s="41" t="s">
        <v>3030</v>
      </c>
      <c r="P396" s="41" t="s">
        <v>1261</v>
      </c>
      <c r="Q396" s="43" t="s">
        <v>3031</v>
      </c>
      <c r="R396" s="43" t="s">
        <v>3029</v>
      </c>
      <c r="S396" s="41" t="s">
        <v>1301</v>
      </c>
      <c r="T396" s="43" t="s">
        <v>1329</v>
      </c>
      <c r="U396" s="41" t="s">
        <v>1256</v>
      </c>
      <c r="V396" s="41" t="s">
        <v>1256</v>
      </c>
      <c r="W396" s="41" t="s">
        <v>1256</v>
      </c>
      <c r="X396" s="41" t="s">
        <v>1279</v>
      </c>
      <c r="Y396" s="41" t="s">
        <v>1263</v>
      </c>
      <c r="Z396" s="41" t="s">
        <v>1256</v>
      </c>
      <c r="AA396" s="41" t="s">
        <v>4216</v>
      </c>
      <c r="AB396" s="41" t="s">
        <v>4076</v>
      </c>
      <c r="AC396" s="41" t="s">
        <v>4076</v>
      </c>
      <c r="AD396" s="41" t="s">
        <v>4077</v>
      </c>
      <c r="AE396" s="41" t="s">
        <v>4023</v>
      </c>
      <c r="AF396" s="41" t="s">
        <v>4013</v>
      </c>
      <c r="AG396" s="45" t="s">
        <v>4078</v>
      </c>
      <c r="AH396" s="45" t="s">
        <v>3989</v>
      </c>
      <c r="AI396" s="45" t="s">
        <v>3989</v>
      </c>
      <c r="AJ396" s="45" t="s">
        <v>4828</v>
      </c>
      <c r="AK396" s="45" t="s">
        <v>4829</v>
      </c>
    </row>
    <row r="397" spans="2:37" ht="31.5" thickTop="1" thickBot="1" x14ac:dyDescent="0.3">
      <c r="B397" s="41" t="s">
        <v>4831</v>
      </c>
      <c r="C397" s="41" t="s">
        <v>1630</v>
      </c>
      <c r="D397" s="42" t="s">
        <v>1255</v>
      </c>
      <c r="E397" s="41" t="s">
        <v>1256</v>
      </c>
      <c r="F397" s="41" t="s">
        <v>1257</v>
      </c>
      <c r="G397" s="43" t="s">
        <v>1728</v>
      </c>
      <c r="H397" s="41" t="s">
        <v>1308</v>
      </c>
      <c r="I397" s="41" t="s">
        <v>1260</v>
      </c>
      <c r="J397" s="41" t="s">
        <v>1256</v>
      </c>
      <c r="K397" s="41" t="s">
        <v>1256</v>
      </c>
      <c r="L397" s="41" t="s">
        <v>1256</v>
      </c>
      <c r="M397" s="41" t="s">
        <v>1256</v>
      </c>
      <c r="N397" s="41">
        <v>0</v>
      </c>
      <c r="O397" s="41" t="s">
        <v>1256</v>
      </c>
      <c r="P397" s="41" t="s">
        <v>1339</v>
      </c>
      <c r="Q397" s="43" t="s">
        <v>1256</v>
      </c>
      <c r="R397" s="43" t="s">
        <v>1256</v>
      </c>
      <c r="S397" s="41" t="s">
        <v>1256</v>
      </c>
      <c r="T397" s="43" t="s">
        <v>1256</v>
      </c>
      <c r="U397" s="41" t="s">
        <v>1256</v>
      </c>
      <c r="V397" s="41" t="s">
        <v>1256</v>
      </c>
      <c r="W397" s="41" t="s">
        <v>1256</v>
      </c>
      <c r="X397" s="41" t="s">
        <v>1256</v>
      </c>
      <c r="Y397" s="41" t="s">
        <v>1263</v>
      </c>
      <c r="Z397" s="41" t="s">
        <v>1256</v>
      </c>
      <c r="AA397" s="41" t="s">
        <v>1256</v>
      </c>
      <c r="AB397" s="41" t="s">
        <v>1256</v>
      </c>
      <c r="AC397" s="41" t="s">
        <v>1256</v>
      </c>
      <c r="AD397" s="41" t="s">
        <v>1256</v>
      </c>
      <c r="AE397" s="41" t="s">
        <v>1256</v>
      </c>
      <c r="AF397" s="41" t="s">
        <v>3988</v>
      </c>
      <c r="AG397" s="45" t="s">
        <v>1256</v>
      </c>
      <c r="AH397" s="45" t="s">
        <v>3989</v>
      </c>
      <c r="AI397" s="45" t="s">
        <v>3989</v>
      </c>
      <c r="AJ397" s="45" t="s">
        <v>4830</v>
      </c>
      <c r="AK397" s="45" t="s">
        <v>4831</v>
      </c>
    </row>
    <row r="398" spans="2:37" ht="46.5" thickTop="1" thickBot="1" x14ac:dyDescent="0.3">
      <c r="B398" s="41" t="s">
        <v>4833</v>
      </c>
      <c r="C398" s="41" t="s">
        <v>3032</v>
      </c>
      <c r="D398" s="42" t="s">
        <v>1600</v>
      </c>
      <c r="E398" s="41" t="s">
        <v>1257</v>
      </c>
      <c r="F398" s="41" t="s">
        <v>1284</v>
      </c>
      <c r="G398" s="43" t="s">
        <v>1728</v>
      </c>
      <c r="H398" s="41" t="s">
        <v>1308</v>
      </c>
      <c r="I398" s="41" t="s">
        <v>1260</v>
      </c>
      <c r="J398" s="41" t="s">
        <v>2469</v>
      </c>
      <c r="K398" s="41" t="s">
        <v>1483</v>
      </c>
      <c r="L398" s="44">
        <v>38294</v>
      </c>
      <c r="M398" s="41" t="s">
        <v>1256</v>
      </c>
      <c r="N398" s="41">
        <v>27844.11</v>
      </c>
      <c r="O398" s="41" t="s">
        <v>3033</v>
      </c>
      <c r="P398" s="41" t="s">
        <v>1261</v>
      </c>
      <c r="Q398" s="43" t="s">
        <v>1390</v>
      </c>
      <c r="R398" s="43" t="s">
        <v>1391</v>
      </c>
      <c r="S398" s="41" t="s">
        <v>1311</v>
      </c>
      <c r="T398" s="43" t="s">
        <v>2749</v>
      </c>
      <c r="U398" s="41" t="s">
        <v>1690</v>
      </c>
      <c r="V398" s="44">
        <v>41693</v>
      </c>
      <c r="W398" s="44">
        <v>41694</v>
      </c>
      <c r="X398" s="41" t="s">
        <v>1279</v>
      </c>
      <c r="Y398" s="41" t="s">
        <v>1263</v>
      </c>
      <c r="Z398" s="41" t="s">
        <v>4075</v>
      </c>
      <c r="AA398" s="41" t="s">
        <v>4097</v>
      </c>
      <c r="AB398" s="41" t="s">
        <v>4082</v>
      </c>
      <c r="AC398" s="41" t="s">
        <v>4082</v>
      </c>
      <c r="AD398" s="41" t="s">
        <v>4000</v>
      </c>
      <c r="AE398" s="41" t="s">
        <v>4054</v>
      </c>
      <c r="AF398" s="41" t="s">
        <v>1600</v>
      </c>
      <c r="AG398" s="45" t="s">
        <v>4083</v>
      </c>
      <c r="AH398" s="45" t="s">
        <v>3989</v>
      </c>
      <c r="AI398" s="45" t="s">
        <v>3989</v>
      </c>
      <c r="AJ398" s="45" t="s">
        <v>4832</v>
      </c>
      <c r="AK398" s="45" t="s">
        <v>4833</v>
      </c>
    </row>
    <row r="399" spans="2:37" ht="31.5" thickTop="1" thickBot="1" x14ac:dyDescent="0.3">
      <c r="B399" s="41" t="s">
        <v>4835</v>
      </c>
      <c r="C399" s="41" t="s">
        <v>3034</v>
      </c>
      <c r="D399" s="42" t="s">
        <v>1314</v>
      </c>
      <c r="E399" s="41" t="s">
        <v>1257</v>
      </c>
      <c r="F399" s="41" t="s">
        <v>1284</v>
      </c>
      <c r="G399" s="43" t="s">
        <v>1473</v>
      </c>
      <c r="H399" s="41" t="s">
        <v>1259</v>
      </c>
      <c r="I399" s="41" t="s">
        <v>1260</v>
      </c>
      <c r="J399" s="41" t="s">
        <v>1317</v>
      </c>
      <c r="K399" s="41" t="s">
        <v>1288</v>
      </c>
      <c r="L399" s="44">
        <v>39366</v>
      </c>
      <c r="M399" s="41" t="s">
        <v>1256</v>
      </c>
      <c r="N399" s="41">
        <v>6367.2829000000002</v>
      </c>
      <c r="O399" s="41" t="s">
        <v>3035</v>
      </c>
      <c r="P399" s="41" t="s">
        <v>1261</v>
      </c>
      <c r="Q399" s="43" t="s">
        <v>3036</v>
      </c>
      <c r="R399" s="43" t="s">
        <v>3037</v>
      </c>
      <c r="S399" s="41" t="s">
        <v>1434</v>
      </c>
      <c r="T399" s="43" t="s">
        <v>1476</v>
      </c>
      <c r="U399" s="41" t="s">
        <v>1256</v>
      </c>
      <c r="V399" s="41" t="s">
        <v>1256</v>
      </c>
      <c r="W399" s="41" t="s">
        <v>1256</v>
      </c>
      <c r="X399" s="41" t="s">
        <v>1256</v>
      </c>
      <c r="Y399" s="41" t="s">
        <v>1263</v>
      </c>
      <c r="Z399" s="41" t="s">
        <v>1256</v>
      </c>
      <c r="AA399" s="41" t="s">
        <v>4184</v>
      </c>
      <c r="AB399" s="41" t="s">
        <v>4076</v>
      </c>
      <c r="AC399" s="41" t="s">
        <v>4076</v>
      </c>
      <c r="AD399" s="41" t="s">
        <v>4077</v>
      </c>
      <c r="AE399" s="41" t="s">
        <v>4001</v>
      </c>
      <c r="AF399" s="41" t="s">
        <v>4013</v>
      </c>
      <c r="AG399" s="45" t="s">
        <v>4078</v>
      </c>
      <c r="AH399" s="45" t="s">
        <v>3989</v>
      </c>
      <c r="AI399" s="45" t="s">
        <v>3989</v>
      </c>
      <c r="AJ399" s="45" t="s">
        <v>4834</v>
      </c>
      <c r="AK399" s="45" t="s">
        <v>4835</v>
      </c>
    </row>
    <row r="400" spans="2:37" ht="31.5" thickTop="1" thickBot="1" x14ac:dyDescent="0.3">
      <c r="B400" s="41" t="s">
        <v>4837</v>
      </c>
      <c r="C400" s="41" t="s">
        <v>3038</v>
      </c>
      <c r="D400" s="42" t="s">
        <v>1304</v>
      </c>
      <c r="E400" s="41" t="s">
        <v>2085</v>
      </c>
      <c r="F400" s="41" t="s">
        <v>1306</v>
      </c>
      <c r="G400" s="43" t="s">
        <v>1268</v>
      </c>
      <c r="H400" s="41" t="s">
        <v>1269</v>
      </c>
      <c r="I400" s="41" t="s">
        <v>1270</v>
      </c>
      <c r="J400" s="41" t="s">
        <v>1271</v>
      </c>
      <c r="K400" s="41" t="s">
        <v>1272</v>
      </c>
      <c r="L400" s="44">
        <v>40073</v>
      </c>
      <c r="M400" s="44">
        <v>41260</v>
      </c>
      <c r="N400" s="41">
        <v>469968.77</v>
      </c>
      <c r="O400" s="41" t="s">
        <v>1273</v>
      </c>
      <c r="P400" s="41" t="s">
        <v>1261</v>
      </c>
      <c r="Q400" s="43" t="s">
        <v>3039</v>
      </c>
      <c r="R400" s="43" t="s">
        <v>3040</v>
      </c>
      <c r="S400" s="41" t="s">
        <v>2926</v>
      </c>
      <c r="T400" s="43" t="s">
        <v>1277</v>
      </c>
      <c r="U400" s="41" t="s">
        <v>1256</v>
      </c>
      <c r="V400" s="41" t="s">
        <v>1256</v>
      </c>
      <c r="W400" s="41" t="s">
        <v>1256</v>
      </c>
      <c r="X400" s="41" t="s">
        <v>1279</v>
      </c>
      <c r="Y400" s="41" t="s">
        <v>1263</v>
      </c>
      <c r="Z400" s="41" t="s">
        <v>3992</v>
      </c>
      <c r="AA400" s="41" t="s">
        <v>1256</v>
      </c>
      <c r="AB400" s="41" t="s">
        <v>1256</v>
      </c>
      <c r="AC400" s="41" t="s">
        <v>1256</v>
      </c>
      <c r="AD400" s="41" t="s">
        <v>1256</v>
      </c>
      <c r="AE400" s="41" t="s">
        <v>1256</v>
      </c>
      <c r="AF400" s="41" t="s">
        <v>1304</v>
      </c>
      <c r="AG400" s="45" t="s">
        <v>1256</v>
      </c>
      <c r="AH400" s="45" t="s">
        <v>3989</v>
      </c>
      <c r="AI400" s="45" t="s">
        <v>3989</v>
      </c>
      <c r="AJ400" s="45" t="s">
        <v>4836</v>
      </c>
      <c r="AK400" s="45" t="s">
        <v>4837</v>
      </c>
    </row>
    <row r="401" spans="2:37" ht="39.75" thickTop="1" thickBot="1" x14ac:dyDescent="0.3">
      <c r="B401" s="41" t="s">
        <v>4839</v>
      </c>
      <c r="C401" s="41" t="s">
        <v>3041</v>
      </c>
      <c r="D401" s="42" t="s">
        <v>1323</v>
      </c>
      <c r="E401" s="41" t="s">
        <v>1257</v>
      </c>
      <c r="F401" s="41" t="s">
        <v>1332</v>
      </c>
      <c r="G401" s="43" t="s">
        <v>1281</v>
      </c>
      <c r="H401" s="41" t="s">
        <v>1308</v>
      </c>
      <c r="I401" s="41" t="s">
        <v>1260</v>
      </c>
      <c r="J401" s="41" t="s">
        <v>1324</v>
      </c>
      <c r="K401" s="41" t="s">
        <v>1325</v>
      </c>
      <c r="L401" s="44">
        <v>38917</v>
      </c>
      <c r="M401" s="41" t="s">
        <v>1256</v>
      </c>
      <c r="N401" s="41">
        <v>23582.63</v>
      </c>
      <c r="O401" s="41" t="s">
        <v>1273</v>
      </c>
      <c r="P401" s="41" t="s">
        <v>1261</v>
      </c>
      <c r="Q401" s="43" t="s">
        <v>3042</v>
      </c>
      <c r="R401" s="43" t="s">
        <v>3043</v>
      </c>
      <c r="S401" s="41" t="s">
        <v>1328</v>
      </c>
      <c r="T401" s="43" t="s">
        <v>1329</v>
      </c>
      <c r="U401" s="41" t="s">
        <v>1330</v>
      </c>
      <c r="V401" s="44">
        <v>39101</v>
      </c>
      <c r="W401" s="44">
        <v>39465</v>
      </c>
      <c r="X401" s="41" t="s">
        <v>1279</v>
      </c>
      <c r="Y401" s="41" t="s">
        <v>1263</v>
      </c>
      <c r="Z401" s="41" t="s">
        <v>4016</v>
      </c>
      <c r="AA401" s="41" t="s">
        <v>1256</v>
      </c>
      <c r="AB401" s="41" t="s">
        <v>4017</v>
      </c>
      <c r="AC401" s="41" t="s">
        <v>4017</v>
      </c>
      <c r="AD401" s="41" t="s">
        <v>4018</v>
      </c>
      <c r="AE401" s="41" t="s">
        <v>4047</v>
      </c>
      <c r="AF401" s="41" t="s">
        <v>4019</v>
      </c>
      <c r="AG401" s="45" t="s">
        <v>4020</v>
      </c>
      <c r="AH401" s="45" t="s">
        <v>3989</v>
      </c>
      <c r="AI401" s="45" t="s">
        <v>3989</v>
      </c>
      <c r="AJ401" s="45" t="s">
        <v>4838</v>
      </c>
      <c r="AK401" s="45" t="s">
        <v>4839</v>
      </c>
    </row>
    <row r="402" spans="2:37" ht="106.5" thickTop="1" thickBot="1" x14ac:dyDescent="0.3">
      <c r="B402" s="41" t="s">
        <v>4841</v>
      </c>
      <c r="C402" s="41" t="s">
        <v>3044</v>
      </c>
      <c r="D402" s="42" t="s">
        <v>1600</v>
      </c>
      <c r="E402" s="41" t="s">
        <v>1257</v>
      </c>
      <c r="F402" s="41" t="s">
        <v>1284</v>
      </c>
      <c r="G402" s="43" t="s">
        <v>1258</v>
      </c>
      <c r="H402" s="41" t="s">
        <v>1308</v>
      </c>
      <c r="I402" s="41" t="s">
        <v>1260</v>
      </c>
      <c r="J402" s="41" t="s">
        <v>1324</v>
      </c>
      <c r="K402" s="41" t="s">
        <v>1325</v>
      </c>
      <c r="L402" s="44">
        <v>38525</v>
      </c>
      <c r="M402" s="41" t="s">
        <v>1256</v>
      </c>
      <c r="N402" s="41">
        <v>24313.53</v>
      </c>
      <c r="O402" s="41" t="s">
        <v>1273</v>
      </c>
      <c r="P402" s="41" t="s">
        <v>1261</v>
      </c>
      <c r="Q402" s="43" t="s">
        <v>1737</v>
      </c>
      <c r="R402" s="43" t="s">
        <v>1738</v>
      </c>
      <c r="S402" s="41" t="s">
        <v>1311</v>
      </c>
      <c r="T402" s="43" t="s">
        <v>1378</v>
      </c>
      <c r="U402" s="41" t="s">
        <v>1256</v>
      </c>
      <c r="V402" s="41" t="s">
        <v>1256</v>
      </c>
      <c r="W402" s="41" t="s">
        <v>1256</v>
      </c>
      <c r="X402" s="41" t="s">
        <v>1279</v>
      </c>
      <c r="Y402" s="41" t="s">
        <v>1263</v>
      </c>
      <c r="Z402" s="41" t="s">
        <v>4589</v>
      </c>
      <c r="AA402" s="41" t="s">
        <v>4097</v>
      </c>
      <c r="AB402" s="41" t="s">
        <v>4045</v>
      </c>
      <c r="AC402" s="41" t="s">
        <v>4045</v>
      </c>
      <c r="AD402" s="41" t="s">
        <v>4046</v>
      </c>
      <c r="AE402" s="41" t="s">
        <v>4047</v>
      </c>
      <c r="AF402" s="41" t="s">
        <v>1600</v>
      </c>
      <c r="AG402" s="45" t="s">
        <v>4048</v>
      </c>
      <c r="AH402" s="45" t="s">
        <v>3989</v>
      </c>
      <c r="AI402" s="45" t="s">
        <v>3989</v>
      </c>
      <c r="AJ402" s="45" t="s">
        <v>4840</v>
      </c>
      <c r="AK402" s="45" t="s">
        <v>4841</v>
      </c>
    </row>
    <row r="403" spans="2:37" ht="37.5" thickTop="1" thickBot="1" x14ac:dyDescent="0.3">
      <c r="B403" s="41" t="s">
        <v>4843</v>
      </c>
      <c r="C403" s="41" t="s">
        <v>3045</v>
      </c>
      <c r="D403" s="42" t="s">
        <v>1304</v>
      </c>
      <c r="E403" s="41" t="s">
        <v>1257</v>
      </c>
      <c r="F403" s="41" t="s">
        <v>1306</v>
      </c>
      <c r="G403" s="43" t="s">
        <v>1341</v>
      </c>
      <c r="H403" s="41" t="s">
        <v>1529</v>
      </c>
      <c r="I403" s="41" t="s">
        <v>1270</v>
      </c>
      <c r="J403" s="41" t="s">
        <v>1271</v>
      </c>
      <c r="K403" s="41" t="s">
        <v>1272</v>
      </c>
      <c r="L403" s="44">
        <v>38427</v>
      </c>
      <c r="M403" s="44">
        <v>39624</v>
      </c>
      <c r="N403" s="41">
        <v>219141.2224</v>
      </c>
      <c r="O403" s="41" t="s">
        <v>1273</v>
      </c>
      <c r="P403" s="41" t="s">
        <v>1261</v>
      </c>
      <c r="Q403" s="43" t="s">
        <v>3046</v>
      </c>
      <c r="R403" s="43" t="s">
        <v>3047</v>
      </c>
      <c r="S403" s="41" t="s">
        <v>3048</v>
      </c>
      <c r="T403" s="43" t="s">
        <v>1525</v>
      </c>
      <c r="U403" s="41" t="s">
        <v>1256</v>
      </c>
      <c r="V403" s="41" t="s">
        <v>1256</v>
      </c>
      <c r="W403" s="41" t="s">
        <v>1256</v>
      </c>
      <c r="X403" s="41" t="s">
        <v>1279</v>
      </c>
      <c r="Y403" s="41" t="s">
        <v>1263</v>
      </c>
      <c r="Z403" s="41" t="s">
        <v>4008</v>
      </c>
      <c r="AA403" s="41" t="s">
        <v>1256</v>
      </c>
      <c r="AB403" s="41" t="s">
        <v>1256</v>
      </c>
      <c r="AC403" s="41" t="s">
        <v>1256</v>
      </c>
      <c r="AD403" s="41" t="s">
        <v>1256</v>
      </c>
      <c r="AE403" s="41" t="s">
        <v>1256</v>
      </c>
      <c r="AF403" s="41" t="s">
        <v>1304</v>
      </c>
      <c r="AG403" s="45" t="s">
        <v>1256</v>
      </c>
      <c r="AH403" s="45" t="s">
        <v>3989</v>
      </c>
      <c r="AI403" s="45" t="s">
        <v>3989</v>
      </c>
      <c r="AJ403" s="45" t="s">
        <v>4842</v>
      </c>
      <c r="AK403" s="45" t="s">
        <v>4843</v>
      </c>
    </row>
    <row r="404" spans="2:37" ht="31.5" thickTop="1" thickBot="1" x14ac:dyDescent="0.3">
      <c r="B404" s="41" t="s">
        <v>4845</v>
      </c>
      <c r="C404" s="41" t="s">
        <v>3049</v>
      </c>
      <c r="D404" s="42" t="s">
        <v>1314</v>
      </c>
      <c r="E404" s="41" t="s">
        <v>1257</v>
      </c>
      <c r="F404" s="41" t="s">
        <v>1284</v>
      </c>
      <c r="G404" s="43" t="s">
        <v>1281</v>
      </c>
      <c r="H404" s="41" t="s">
        <v>1316</v>
      </c>
      <c r="I404" s="41" t="s">
        <v>1260</v>
      </c>
      <c r="J404" s="41" t="s">
        <v>1317</v>
      </c>
      <c r="K404" s="41" t="s">
        <v>1288</v>
      </c>
      <c r="L404" s="44">
        <v>39366</v>
      </c>
      <c r="M404" s="41" t="s">
        <v>1256</v>
      </c>
      <c r="N404" s="41">
        <v>8977.7214000000004</v>
      </c>
      <c r="O404" s="41" t="s">
        <v>3050</v>
      </c>
      <c r="P404" s="41" t="s">
        <v>1261</v>
      </c>
      <c r="Q404" s="43" t="s">
        <v>3051</v>
      </c>
      <c r="R404" s="43" t="s">
        <v>3052</v>
      </c>
      <c r="S404" s="41" t="s">
        <v>1940</v>
      </c>
      <c r="T404" s="43" t="s">
        <v>1329</v>
      </c>
      <c r="U404" s="41" t="s">
        <v>1256</v>
      </c>
      <c r="V404" s="41" t="s">
        <v>1256</v>
      </c>
      <c r="W404" s="41" t="s">
        <v>1256</v>
      </c>
      <c r="X404" s="41" t="s">
        <v>1279</v>
      </c>
      <c r="Y404" s="41" t="s">
        <v>1263</v>
      </c>
      <c r="Z404" s="41" t="s">
        <v>1256</v>
      </c>
      <c r="AA404" s="41" t="s">
        <v>4144</v>
      </c>
      <c r="AB404" s="41" t="s">
        <v>4076</v>
      </c>
      <c r="AC404" s="41" t="s">
        <v>4076</v>
      </c>
      <c r="AD404" s="41" t="s">
        <v>4077</v>
      </c>
      <c r="AE404" s="41" t="s">
        <v>4054</v>
      </c>
      <c r="AF404" s="41" t="s">
        <v>4013</v>
      </c>
      <c r="AG404" s="45" t="s">
        <v>4078</v>
      </c>
      <c r="AH404" s="45" t="s">
        <v>3989</v>
      </c>
      <c r="AI404" s="45" t="s">
        <v>3989</v>
      </c>
      <c r="AJ404" s="45" t="s">
        <v>4844</v>
      </c>
      <c r="AK404" s="45" t="s">
        <v>4845</v>
      </c>
    </row>
    <row r="405" spans="2:37" ht="31.5" thickTop="1" thickBot="1" x14ac:dyDescent="0.3">
      <c r="B405" s="41" t="s">
        <v>4847</v>
      </c>
      <c r="C405" s="41" t="s">
        <v>1657</v>
      </c>
      <c r="D405" s="42" t="s">
        <v>1314</v>
      </c>
      <c r="E405" s="41" t="s">
        <v>1256</v>
      </c>
      <c r="F405" s="41" t="s">
        <v>1284</v>
      </c>
      <c r="G405" s="43" t="s">
        <v>1281</v>
      </c>
      <c r="H405" s="41" t="s">
        <v>1259</v>
      </c>
      <c r="I405" s="41" t="s">
        <v>1260</v>
      </c>
      <c r="J405" s="41" t="s">
        <v>1317</v>
      </c>
      <c r="K405" s="41" t="s">
        <v>1288</v>
      </c>
      <c r="L405" s="44">
        <v>42195</v>
      </c>
      <c r="M405" s="41" t="s">
        <v>1256</v>
      </c>
      <c r="N405" s="41">
        <v>195.13800000000001</v>
      </c>
      <c r="O405" s="41" t="s">
        <v>1256</v>
      </c>
      <c r="P405" s="41" t="s">
        <v>1261</v>
      </c>
      <c r="Q405" s="43" t="s">
        <v>3053</v>
      </c>
      <c r="R405" s="43" t="s">
        <v>3054</v>
      </c>
      <c r="S405" s="41" t="s">
        <v>1443</v>
      </c>
      <c r="T405" s="43" t="s">
        <v>1329</v>
      </c>
      <c r="U405" s="41" t="s">
        <v>1256</v>
      </c>
      <c r="V405" s="41" t="s">
        <v>1256</v>
      </c>
      <c r="W405" s="41" t="s">
        <v>1256</v>
      </c>
      <c r="X405" s="41" t="s">
        <v>1279</v>
      </c>
      <c r="Y405" s="41" t="s">
        <v>1263</v>
      </c>
      <c r="Z405" s="41" t="s">
        <v>1256</v>
      </c>
      <c r="AA405" s="41" t="s">
        <v>4106</v>
      </c>
      <c r="AB405" s="41" t="s">
        <v>4076</v>
      </c>
      <c r="AC405" s="41" t="s">
        <v>4076</v>
      </c>
      <c r="AD405" s="41" t="s">
        <v>4077</v>
      </c>
      <c r="AE405" s="41" t="s">
        <v>4001</v>
      </c>
      <c r="AF405" s="41" t="s">
        <v>4013</v>
      </c>
      <c r="AG405" s="45" t="s">
        <v>4078</v>
      </c>
      <c r="AH405" s="45" t="s">
        <v>3989</v>
      </c>
      <c r="AI405" s="45" t="s">
        <v>3989</v>
      </c>
      <c r="AJ405" s="45" t="s">
        <v>4846</v>
      </c>
      <c r="AK405" s="45" t="s">
        <v>4847</v>
      </c>
    </row>
    <row r="406" spans="2:37" ht="31.5" thickTop="1" thickBot="1" x14ac:dyDescent="0.3">
      <c r="B406" s="41" t="s">
        <v>4849</v>
      </c>
      <c r="C406" s="41" t="s">
        <v>3055</v>
      </c>
      <c r="D406" s="42" t="s">
        <v>1265</v>
      </c>
      <c r="E406" s="41" t="s">
        <v>3056</v>
      </c>
      <c r="F406" s="41" t="s">
        <v>1284</v>
      </c>
      <c r="G406" s="43" t="s">
        <v>3057</v>
      </c>
      <c r="H406" s="41" t="s">
        <v>1316</v>
      </c>
      <c r="I406" s="41" t="s">
        <v>1260</v>
      </c>
      <c r="J406" s="41" t="s">
        <v>1324</v>
      </c>
      <c r="K406" s="41" t="s">
        <v>1325</v>
      </c>
      <c r="L406" s="44">
        <v>38460</v>
      </c>
      <c r="M406" s="41" t="s">
        <v>1256</v>
      </c>
      <c r="N406" s="41">
        <v>29991</v>
      </c>
      <c r="O406" s="41" t="s">
        <v>1273</v>
      </c>
      <c r="P406" s="41" t="s">
        <v>1261</v>
      </c>
      <c r="Q406" s="43" t="s">
        <v>3058</v>
      </c>
      <c r="R406" s="43" t="s">
        <v>3059</v>
      </c>
      <c r="S406" s="41" t="s">
        <v>3060</v>
      </c>
      <c r="T406" s="43" t="s">
        <v>3061</v>
      </c>
      <c r="U406" s="41" t="s">
        <v>1256</v>
      </c>
      <c r="V406" s="41" t="s">
        <v>1256</v>
      </c>
      <c r="W406" s="41" t="s">
        <v>1256</v>
      </c>
      <c r="X406" s="41" t="s">
        <v>1279</v>
      </c>
      <c r="Y406" s="41" t="s">
        <v>1263</v>
      </c>
      <c r="Z406" s="41" t="s">
        <v>4075</v>
      </c>
      <c r="AA406" s="41" t="s">
        <v>1256</v>
      </c>
      <c r="AB406" s="41" t="s">
        <v>4076</v>
      </c>
      <c r="AC406" s="41" t="s">
        <v>4076</v>
      </c>
      <c r="AD406" s="41" t="s">
        <v>4077</v>
      </c>
      <c r="AE406" s="41" t="s">
        <v>4023</v>
      </c>
      <c r="AF406" s="41" t="s">
        <v>1265</v>
      </c>
      <c r="AG406" s="45" t="s">
        <v>4078</v>
      </c>
      <c r="AH406" s="45" t="s">
        <v>3989</v>
      </c>
      <c r="AI406" s="45" t="s">
        <v>3989</v>
      </c>
      <c r="AJ406" s="45" t="s">
        <v>4848</v>
      </c>
      <c r="AK406" s="45" t="s">
        <v>4849</v>
      </c>
    </row>
    <row r="407" spans="2:37" ht="76.5" thickTop="1" thickBot="1" x14ac:dyDescent="0.3">
      <c r="B407" s="41" t="s">
        <v>4851</v>
      </c>
      <c r="C407" s="41" t="s">
        <v>3062</v>
      </c>
      <c r="D407" s="42" t="s">
        <v>1265</v>
      </c>
      <c r="E407" s="41" t="s">
        <v>1257</v>
      </c>
      <c r="F407" s="41" t="s">
        <v>1284</v>
      </c>
      <c r="G407" s="43" t="s">
        <v>1356</v>
      </c>
      <c r="H407" s="41" t="s">
        <v>1316</v>
      </c>
      <c r="I407" s="41" t="s">
        <v>1270</v>
      </c>
      <c r="J407" s="41" t="s">
        <v>1271</v>
      </c>
      <c r="K407" s="41" t="s">
        <v>1272</v>
      </c>
      <c r="L407" s="44">
        <v>38262</v>
      </c>
      <c r="M407" s="44">
        <v>41612</v>
      </c>
      <c r="N407" s="41">
        <v>43962.5</v>
      </c>
      <c r="O407" s="41" t="s">
        <v>1273</v>
      </c>
      <c r="P407" s="41" t="s">
        <v>1261</v>
      </c>
      <c r="Q407" s="43" t="s">
        <v>3063</v>
      </c>
      <c r="R407" s="43" t="s">
        <v>3064</v>
      </c>
      <c r="S407" s="41" t="s">
        <v>1320</v>
      </c>
      <c r="T407" s="43" t="s">
        <v>3065</v>
      </c>
      <c r="U407" s="41" t="s">
        <v>1256</v>
      </c>
      <c r="V407" s="41" t="s">
        <v>1256</v>
      </c>
      <c r="W407" s="41" t="s">
        <v>1256</v>
      </c>
      <c r="X407" s="41" t="s">
        <v>1279</v>
      </c>
      <c r="Y407" s="41" t="s">
        <v>1263</v>
      </c>
      <c r="Z407" s="41" t="s">
        <v>4033</v>
      </c>
      <c r="AA407" s="41" t="s">
        <v>1256</v>
      </c>
      <c r="AB407" s="41" t="s">
        <v>1256</v>
      </c>
      <c r="AC407" s="41" t="s">
        <v>1256</v>
      </c>
      <c r="AD407" s="41" t="s">
        <v>1256</v>
      </c>
      <c r="AE407" s="41" t="s">
        <v>1256</v>
      </c>
      <c r="AF407" s="41" t="s">
        <v>1265</v>
      </c>
      <c r="AG407" s="45" t="s">
        <v>1256</v>
      </c>
      <c r="AH407" s="45" t="s">
        <v>3989</v>
      </c>
      <c r="AI407" s="45" t="s">
        <v>3989</v>
      </c>
      <c r="AJ407" s="45" t="s">
        <v>4850</v>
      </c>
      <c r="AK407" s="45" t="s">
        <v>4851</v>
      </c>
    </row>
    <row r="408" spans="2:37" ht="46.5" thickTop="1" thickBot="1" x14ac:dyDescent="0.3">
      <c r="B408" s="41" t="s">
        <v>4853</v>
      </c>
      <c r="C408" s="41" t="s">
        <v>3066</v>
      </c>
      <c r="D408" s="42" t="s">
        <v>1265</v>
      </c>
      <c r="E408" s="41" t="s">
        <v>1257</v>
      </c>
      <c r="F408" s="41" t="s">
        <v>1284</v>
      </c>
      <c r="G408" s="43" t="s">
        <v>1387</v>
      </c>
      <c r="H408" s="41" t="s">
        <v>1259</v>
      </c>
      <c r="I408" s="41" t="s">
        <v>1260</v>
      </c>
      <c r="J408" s="41" t="s">
        <v>1324</v>
      </c>
      <c r="K408" s="41" t="s">
        <v>1325</v>
      </c>
      <c r="L408" s="44">
        <v>38404</v>
      </c>
      <c r="M408" s="41" t="s">
        <v>1256</v>
      </c>
      <c r="N408" s="41">
        <v>5277.62</v>
      </c>
      <c r="O408" s="41" t="s">
        <v>1273</v>
      </c>
      <c r="P408" s="41" t="s">
        <v>1261</v>
      </c>
      <c r="Q408" s="43" t="s">
        <v>3067</v>
      </c>
      <c r="R408" s="43" t="s">
        <v>3068</v>
      </c>
      <c r="S408" s="41" t="s">
        <v>1434</v>
      </c>
      <c r="T408" s="43" t="s">
        <v>1392</v>
      </c>
      <c r="U408" s="41" t="s">
        <v>1384</v>
      </c>
      <c r="V408" s="44">
        <v>39499</v>
      </c>
      <c r="W408" s="44">
        <v>39500</v>
      </c>
      <c r="X408" s="41" t="s">
        <v>1279</v>
      </c>
      <c r="Y408" s="41" t="s">
        <v>1263</v>
      </c>
      <c r="Z408" s="41" t="s">
        <v>4044</v>
      </c>
      <c r="AA408" s="41" t="s">
        <v>1256</v>
      </c>
      <c r="AB408" s="41" t="s">
        <v>4053</v>
      </c>
      <c r="AC408" s="41" t="s">
        <v>4053</v>
      </c>
      <c r="AD408" s="41" t="s">
        <v>4046</v>
      </c>
      <c r="AE408" s="41" t="s">
        <v>4054</v>
      </c>
      <c r="AF408" s="41" t="s">
        <v>1265</v>
      </c>
      <c r="AG408" s="45" t="s">
        <v>4055</v>
      </c>
      <c r="AH408" s="45" t="s">
        <v>3989</v>
      </c>
      <c r="AI408" s="45" t="s">
        <v>3989</v>
      </c>
      <c r="AJ408" s="45" t="s">
        <v>4852</v>
      </c>
      <c r="AK408" s="45" t="s">
        <v>4853</v>
      </c>
    </row>
    <row r="409" spans="2:37" ht="46.5" thickTop="1" thickBot="1" x14ac:dyDescent="0.3">
      <c r="B409" s="41" t="s">
        <v>4855</v>
      </c>
      <c r="C409" s="41" t="s">
        <v>3069</v>
      </c>
      <c r="D409" s="42" t="s">
        <v>1314</v>
      </c>
      <c r="E409" s="41" t="s">
        <v>1257</v>
      </c>
      <c r="F409" s="41" t="s">
        <v>1284</v>
      </c>
      <c r="G409" s="43" t="s">
        <v>1281</v>
      </c>
      <c r="H409" s="41" t="s">
        <v>1316</v>
      </c>
      <c r="I409" s="41" t="s">
        <v>1260</v>
      </c>
      <c r="J409" s="41" t="s">
        <v>1317</v>
      </c>
      <c r="K409" s="41" t="s">
        <v>1288</v>
      </c>
      <c r="L409" s="44">
        <v>39366</v>
      </c>
      <c r="M409" s="41" t="s">
        <v>1256</v>
      </c>
      <c r="N409" s="41">
        <v>720.92179999999996</v>
      </c>
      <c r="O409" s="41" t="s">
        <v>3070</v>
      </c>
      <c r="P409" s="41" t="s">
        <v>1261</v>
      </c>
      <c r="Q409" s="43" t="s">
        <v>3071</v>
      </c>
      <c r="R409" s="43" t="s">
        <v>3072</v>
      </c>
      <c r="S409" s="41" t="s">
        <v>3073</v>
      </c>
      <c r="T409" s="43" t="s">
        <v>1329</v>
      </c>
      <c r="U409" s="41" t="s">
        <v>1256</v>
      </c>
      <c r="V409" s="41" t="s">
        <v>1256</v>
      </c>
      <c r="W409" s="41" t="s">
        <v>1256</v>
      </c>
      <c r="X409" s="41" t="s">
        <v>1279</v>
      </c>
      <c r="Y409" s="41" t="s">
        <v>1263</v>
      </c>
      <c r="Z409" s="41" t="s">
        <v>1256</v>
      </c>
      <c r="AA409" s="41" t="s">
        <v>4166</v>
      </c>
      <c r="AB409" s="41" t="s">
        <v>4076</v>
      </c>
      <c r="AC409" s="41" t="s">
        <v>4076</v>
      </c>
      <c r="AD409" s="41" t="s">
        <v>4077</v>
      </c>
      <c r="AE409" s="41" t="s">
        <v>4047</v>
      </c>
      <c r="AF409" s="41" t="s">
        <v>4013</v>
      </c>
      <c r="AG409" s="45" t="s">
        <v>4078</v>
      </c>
      <c r="AH409" s="45" t="s">
        <v>3989</v>
      </c>
      <c r="AI409" s="45" t="s">
        <v>3989</v>
      </c>
      <c r="AJ409" s="45" t="s">
        <v>4854</v>
      </c>
      <c r="AK409" s="45" t="s">
        <v>4855</v>
      </c>
    </row>
    <row r="410" spans="2:37" ht="37.5" thickTop="1" thickBot="1" x14ac:dyDescent="0.3">
      <c r="B410" s="41" t="s">
        <v>4857</v>
      </c>
      <c r="C410" s="41" t="s">
        <v>3074</v>
      </c>
      <c r="D410" s="42" t="s">
        <v>1265</v>
      </c>
      <c r="E410" s="41" t="s">
        <v>1257</v>
      </c>
      <c r="F410" s="41" t="s">
        <v>1284</v>
      </c>
      <c r="G410" s="43" t="s">
        <v>1281</v>
      </c>
      <c r="H410" s="41" t="s">
        <v>1529</v>
      </c>
      <c r="I410" s="41" t="s">
        <v>1260</v>
      </c>
      <c r="J410" s="41" t="s">
        <v>1324</v>
      </c>
      <c r="K410" s="41" t="s">
        <v>1325</v>
      </c>
      <c r="L410" s="44">
        <v>38562</v>
      </c>
      <c r="M410" s="41" t="s">
        <v>1256</v>
      </c>
      <c r="N410" s="41">
        <v>31993.88</v>
      </c>
      <c r="O410" s="41" t="s">
        <v>1273</v>
      </c>
      <c r="P410" s="41" t="s">
        <v>1261</v>
      </c>
      <c r="Q410" s="43" t="s">
        <v>3075</v>
      </c>
      <c r="R410" s="43" t="s">
        <v>3076</v>
      </c>
      <c r="S410" s="41" t="s">
        <v>1434</v>
      </c>
      <c r="T410" s="43" t="s">
        <v>1329</v>
      </c>
      <c r="U410" s="41" t="s">
        <v>1511</v>
      </c>
      <c r="V410" s="44">
        <v>40328</v>
      </c>
      <c r="W410" s="44">
        <v>40692</v>
      </c>
      <c r="X410" s="41" t="s">
        <v>1279</v>
      </c>
      <c r="Y410" s="41" t="s">
        <v>1263</v>
      </c>
      <c r="Z410" s="41" t="s">
        <v>4016</v>
      </c>
      <c r="AA410" s="41" t="s">
        <v>1256</v>
      </c>
      <c r="AB410" s="41" t="s">
        <v>4017</v>
      </c>
      <c r="AC410" s="41" t="s">
        <v>4017</v>
      </c>
      <c r="AD410" s="41" t="s">
        <v>4018</v>
      </c>
      <c r="AE410" s="41" t="s">
        <v>4047</v>
      </c>
      <c r="AF410" s="41" t="s">
        <v>1265</v>
      </c>
      <c r="AG410" s="45" t="s">
        <v>4020</v>
      </c>
      <c r="AH410" s="45" t="s">
        <v>3989</v>
      </c>
      <c r="AI410" s="45" t="s">
        <v>3989</v>
      </c>
      <c r="AJ410" s="45" t="s">
        <v>4856</v>
      </c>
      <c r="AK410" s="45" t="s">
        <v>4857</v>
      </c>
    </row>
    <row r="411" spans="2:37" ht="39.75" thickTop="1" thickBot="1" x14ac:dyDescent="0.3">
      <c r="B411" s="41" t="s">
        <v>4859</v>
      </c>
      <c r="C411" s="41" t="s">
        <v>3077</v>
      </c>
      <c r="D411" s="42" t="s">
        <v>1323</v>
      </c>
      <c r="E411" s="41" t="s">
        <v>1257</v>
      </c>
      <c r="F411" s="41" t="s">
        <v>1332</v>
      </c>
      <c r="G411" s="43" t="s">
        <v>1281</v>
      </c>
      <c r="H411" s="41" t="s">
        <v>1316</v>
      </c>
      <c r="I411" s="41" t="s">
        <v>1260</v>
      </c>
      <c r="J411" s="41" t="s">
        <v>1324</v>
      </c>
      <c r="K411" s="41" t="s">
        <v>1325</v>
      </c>
      <c r="L411" s="44">
        <v>39051</v>
      </c>
      <c r="M411" s="41" t="s">
        <v>1256</v>
      </c>
      <c r="N411" s="41">
        <v>12943.63</v>
      </c>
      <c r="O411" s="41" t="s">
        <v>1273</v>
      </c>
      <c r="P411" s="41" t="s">
        <v>1261</v>
      </c>
      <c r="Q411" s="43" t="s">
        <v>3078</v>
      </c>
      <c r="R411" s="43" t="s">
        <v>3079</v>
      </c>
      <c r="S411" s="41" t="s">
        <v>3080</v>
      </c>
      <c r="T411" s="43" t="s">
        <v>1329</v>
      </c>
      <c r="U411" s="41" t="s">
        <v>1384</v>
      </c>
      <c r="V411" s="44">
        <v>40310</v>
      </c>
      <c r="W411" s="44">
        <v>40674</v>
      </c>
      <c r="X411" s="41" t="s">
        <v>1279</v>
      </c>
      <c r="Y411" s="41" t="s">
        <v>1263</v>
      </c>
      <c r="Z411" s="41" t="s">
        <v>4016</v>
      </c>
      <c r="AA411" s="41" t="s">
        <v>1256</v>
      </c>
      <c r="AB411" s="41" t="s">
        <v>4017</v>
      </c>
      <c r="AC411" s="41" t="s">
        <v>4017</v>
      </c>
      <c r="AD411" s="41" t="s">
        <v>4018</v>
      </c>
      <c r="AE411" s="41" t="s">
        <v>4047</v>
      </c>
      <c r="AF411" s="41" t="s">
        <v>4019</v>
      </c>
      <c r="AG411" s="45" t="s">
        <v>4020</v>
      </c>
      <c r="AH411" s="45" t="s">
        <v>3989</v>
      </c>
      <c r="AI411" s="45" t="s">
        <v>3989</v>
      </c>
      <c r="AJ411" s="45" t="s">
        <v>4858</v>
      </c>
      <c r="AK411" s="45" t="s">
        <v>4859</v>
      </c>
    </row>
    <row r="412" spans="2:37" ht="169.5" thickTop="1" thickBot="1" x14ac:dyDescent="0.3">
      <c r="B412" s="41" t="s">
        <v>4861</v>
      </c>
      <c r="C412" s="41" t="s">
        <v>3081</v>
      </c>
      <c r="D412" s="42" t="s">
        <v>1600</v>
      </c>
      <c r="E412" s="41" t="s">
        <v>1257</v>
      </c>
      <c r="F412" s="41" t="s">
        <v>1284</v>
      </c>
      <c r="G412" s="43" t="s">
        <v>1473</v>
      </c>
      <c r="H412" s="41" t="s">
        <v>1488</v>
      </c>
      <c r="I412" s="41" t="s">
        <v>1260</v>
      </c>
      <c r="J412" s="41" t="s">
        <v>1287</v>
      </c>
      <c r="K412" s="41" t="s">
        <v>1388</v>
      </c>
      <c r="L412" s="44">
        <v>38224</v>
      </c>
      <c r="M412" s="41" t="s">
        <v>1256</v>
      </c>
      <c r="N412" s="41">
        <v>250.27</v>
      </c>
      <c r="O412" s="41" t="s">
        <v>3082</v>
      </c>
      <c r="P412" s="41" t="s">
        <v>1261</v>
      </c>
      <c r="Q412" s="43" t="s">
        <v>3083</v>
      </c>
      <c r="R412" s="43" t="s">
        <v>3084</v>
      </c>
      <c r="S412" s="41" t="s">
        <v>3085</v>
      </c>
      <c r="T412" s="43" t="s">
        <v>1476</v>
      </c>
      <c r="U412" s="41" t="s">
        <v>1690</v>
      </c>
      <c r="V412" s="44">
        <v>42000</v>
      </c>
      <c r="W412" s="44">
        <v>43004</v>
      </c>
      <c r="X412" s="41" t="s">
        <v>1279</v>
      </c>
      <c r="Y412" s="41" t="s">
        <v>1263</v>
      </c>
      <c r="Z412" s="41" t="s">
        <v>4081</v>
      </c>
      <c r="AA412" s="41" t="s">
        <v>4216</v>
      </c>
      <c r="AB412" s="41" t="s">
        <v>4045</v>
      </c>
      <c r="AC412" s="41" t="s">
        <v>4045</v>
      </c>
      <c r="AD412" s="41" t="s">
        <v>4000</v>
      </c>
      <c r="AE412" s="41" t="s">
        <v>4001</v>
      </c>
      <c r="AF412" s="41" t="s">
        <v>1600</v>
      </c>
      <c r="AG412" s="45" t="s">
        <v>4048</v>
      </c>
      <c r="AH412" s="45" t="s">
        <v>3989</v>
      </c>
      <c r="AI412" s="45" t="s">
        <v>3989</v>
      </c>
      <c r="AJ412" s="45" t="s">
        <v>4860</v>
      </c>
      <c r="AK412" s="45" t="s">
        <v>4861</v>
      </c>
    </row>
    <row r="413" spans="2:37" ht="31.5" thickTop="1" thickBot="1" x14ac:dyDescent="0.3">
      <c r="B413" s="41" t="s">
        <v>4863</v>
      </c>
      <c r="C413" s="41" t="s">
        <v>3086</v>
      </c>
      <c r="D413" s="42" t="s">
        <v>1255</v>
      </c>
      <c r="E413" s="41" t="s">
        <v>1256</v>
      </c>
      <c r="F413" s="41" t="s">
        <v>1257</v>
      </c>
      <c r="G413" s="43" t="s">
        <v>3003</v>
      </c>
      <c r="H413" s="41" t="s">
        <v>1529</v>
      </c>
      <c r="I413" s="41" t="s">
        <v>1260</v>
      </c>
      <c r="J413" s="41" t="s">
        <v>1256</v>
      </c>
      <c r="K413" s="41" t="s">
        <v>1256</v>
      </c>
      <c r="L413" s="44">
        <v>33767</v>
      </c>
      <c r="M413" s="44">
        <v>43890</v>
      </c>
      <c r="N413" s="41">
        <v>0</v>
      </c>
      <c r="O413" s="41" t="s">
        <v>1256</v>
      </c>
      <c r="P413" s="41" t="s">
        <v>1261</v>
      </c>
      <c r="Q413" s="43" t="s">
        <v>1256</v>
      </c>
      <c r="R413" s="43" t="s">
        <v>1256</v>
      </c>
      <c r="S413" s="41" t="s">
        <v>1256</v>
      </c>
      <c r="T413" s="43" t="s">
        <v>1256</v>
      </c>
      <c r="U413" s="41" t="s">
        <v>1256</v>
      </c>
      <c r="V413" s="41" t="s">
        <v>1256</v>
      </c>
      <c r="W413" s="41" t="s">
        <v>1256</v>
      </c>
      <c r="X413" s="41" t="s">
        <v>1256</v>
      </c>
      <c r="Y413" s="41" t="s">
        <v>1263</v>
      </c>
      <c r="Z413" s="41" t="s">
        <v>1256</v>
      </c>
      <c r="AA413" s="41" t="s">
        <v>1256</v>
      </c>
      <c r="AB413" s="41" t="s">
        <v>1256</v>
      </c>
      <c r="AC413" s="41" t="s">
        <v>1256</v>
      </c>
      <c r="AD413" s="41" t="s">
        <v>1256</v>
      </c>
      <c r="AE413" s="41" t="s">
        <v>1256</v>
      </c>
      <c r="AF413" s="41" t="s">
        <v>3988</v>
      </c>
      <c r="AG413" s="45" t="s">
        <v>1256</v>
      </c>
      <c r="AH413" s="45" t="s">
        <v>3989</v>
      </c>
      <c r="AI413" s="45" t="s">
        <v>3989</v>
      </c>
      <c r="AJ413" s="45" t="s">
        <v>4862</v>
      </c>
      <c r="AK413" s="45" t="s">
        <v>4863</v>
      </c>
    </row>
    <row r="414" spans="2:37" ht="31.5" thickTop="1" thickBot="1" x14ac:dyDescent="0.3">
      <c r="B414" s="41" t="s">
        <v>4865</v>
      </c>
      <c r="C414" s="41" t="s">
        <v>3087</v>
      </c>
      <c r="D414" s="42" t="s">
        <v>1314</v>
      </c>
      <c r="E414" s="41" t="s">
        <v>1257</v>
      </c>
      <c r="F414" s="41" t="s">
        <v>1284</v>
      </c>
      <c r="G414" s="43" t="s">
        <v>1281</v>
      </c>
      <c r="H414" s="41" t="s">
        <v>1259</v>
      </c>
      <c r="I414" s="41" t="s">
        <v>1260</v>
      </c>
      <c r="J414" s="41" t="s">
        <v>1317</v>
      </c>
      <c r="K414" s="41" t="s">
        <v>1288</v>
      </c>
      <c r="L414" s="44">
        <v>39902</v>
      </c>
      <c r="M414" s="41" t="s">
        <v>1256</v>
      </c>
      <c r="N414" s="41">
        <v>15438.875099999999</v>
      </c>
      <c r="O414" s="41" t="s">
        <v>3088</v>
      </c>
      <c r="P414" s="41" t="s">
        <v>1261</v>
      </c>
      <c r="Q414" s="43" t="s">
        <v>3089</v>
      </c>
      <c r="R414" s="43" t="s">
        <v>3090</v>
      </c>
      <c r="S414" s="41" t="s">
        <v>1443</v>
      </c>
      <c r="T414" s="43" t="s">
        <v>1329</v>
      </c>
      <c r="U414" s="41" t="s">
        <v>1256</v>
      </c>
      <c r="V414" s="41" t="s">
        <v>1256</v>
      </c>
      <c r="W414" s="41" t="s">
        <v>1256</v>
      </c>
      <c r="X414" s="41" t="s">
        <v>1279</v>
      </c>
      <c r="Y414" s="41" t="s">
        <v>1263</v>
      </c>
      <c r="Z414" s="41" t="s">
        <v>1256</v>
      </c>
      <c r="AA414" s="41" t="s">
        <v>4144</v>
      </c>
      <c r="AB414" s="41" t="s">
        <v>4076</v>
      </c>
      <c r="AC414" s="41" t="s">
        <v>4076</v>
      </c>
      <c r="AD414" s="41" t="s">
        <v>4077</v>
      </c>
      <c r="AE414" s="41" t="s">
        <v>4001</v>
      </c>
      <c r="AF414" s="41" t="s">
        <v>4013</v>
      </c>
      <c r="AG414" s="45" t="s">
        <v>4078</v>
      </c>
      <c r="AH414" s="45" t="s">
        <v>3989</v>
      </c>
      <c r="AI414" s="45" t="s">
        <v>3989</v>
      </c>
      <c r="AJ414" s="45" t="s">
        <v>4864</v>
      </c>
      <c r="AK414" s="45" t="s">
        <v>4865</v>
      </c>
    </row>
    <row r="415" spans="2:37" ht="31.5" thickTop="1" thickBot="1" x14ac:dyDescent="0.3">
      <c r="B415" s="41" t="s">
        <v>4867</v>
      </c>
      <c r="C415" s="41" t="s">
        <v>3091</v>
      </c>
      <c r="D415" s="42" t="s">
        <v>1265</v>
      </c>
      <c r="E415" s="41" t="s">
        <v>3092</v>
      </c>
      <c r="F415" s="41" t="s">
        <v>1284</v>
      </c>
      <c r="G415" s="43" t="s">
        <v>1419</v>
      </c>
      <c r="H415" s="41" t="s">
        <v>1269</v>
      </c>
      <c r="I415" s="41" t="s">
        <v>1260</v>
      </c>
      <c r="J415" s="41" t="s">
        <v>1317</v>
      </c>
      <c r="K415" s="41" t="s">
        <v>1288</v>
      </c>
      <c r="L415" s="44">
        <v>38727</v>
      </c>
      <c r="M415" s="41" t="s">
        <v>1256</v>
      </c>
      <c r="N415" s="41">
        <v>14204.29</v>
      </c>
      <c r="O415" s="41" t="s">
        <v>3093</v>
      </c>
      <c r="P415" s="41" t="s">
        <v>1261</v>
      </c>
      <c r="Q415" s="43" t="s">
        <v>3094</v>
      </c>
      <c r="R415" s="43" t="s">
        <v>3095</v>
      </c>
      <c r="S415" s="41" t="s">
        <v>1301</v>
      </c>
      <c r="T415" s="43" t="s">
        <v>1423</v>
      </c>
      <c r="U415" s="41" t="s">
        <v>1778</v>
      </c>
      <c r="V415" s="44">
        <v>39457</v>
      </c>
      <c r="W415" s="44">
        <v>39822</v>
      </c>
      <c r="X415" s="41" t="s">
        <v>1279</v>
      </c>
      <c r="Y415" s="41" t="s">
        <v>1263</v>
      </c>
      <c r="Z415" s="41" t="s">
        <v>4044</v>
      </c>
      <c r="AA415" s="41" t="s">
        <v>4088</v>
      </c>
      <c r="AB415" s="41" t="s">
        <v>4069</v>
      </c>
      <c r="AC415" s="41" t="s">
        <v>4069</v>
      </c>
      <c r="AD415" s="41" t="s">
        <v>4018</v>
      </c>
      <c r="AE415" s="41" t="s">
        <v>4054</v>
      </c>
      <c r="AF415" s="41" t="s">
        <v>1265</v>
      </c>
      <c r="AG415" s="45" t="s">
        <v>4070</v>
      </c>
      <c r="AH415" s="45" t="s">
        <v>3989</v>
      </c>
      <c r="AI415" s="45" t="s">
        <v>3989</v>
      </c>
      <c r="AJ415" s="45" t="s">
        <v>4866</v>
      </c>
      <c r="AK415" s="45" t="s">
        <v>4867</v>
      </c>
    </row>
    <row r="416" spans="2:37" ht="46.5" thickTop="1" thickBot="1" x14ac:dyDescent="0.3">
      <c r="B416" s="41" t="s">
        <v>4869</v>
      </c>
      <c r="C416" s="41" t="s">
        <v>3096</v>
      </c>
      <c r="D416" s="42" t="s">
        <v>1314</v>
      </c>
      <c r="E416" s="41" t="s">
        <v>1257</v>
      </c>
      <c r="F416" s="41" t="s">
        <v>1284</v>
      </c>
      <c r="G416" s="43" t="s">
        <v>1281</v>
      </c>
      <c r="H416" s="41" t="s">
        <v>1316</v>
      </c>
      <c r="I416" s="41" t="s">
        <v>1260</v>
      </c>
      <c r="J416" s="41" t="s">
        <v>1324</v>
      </c>
      <c r="K416" s="41" t="s">
        <v>1288</v>
      </c>
      <c r="L416" s="44">
        <v>39499</v>
      </c>
      <c r="M416" s="41" t="s">
        <v>1256</v>
      </c>
      <c r="N416" s="41">
        <v>201.5984</v>
      </c>
      <c r="O416" s="41" t="s">
        <v>3097</v>
      </c>
      <c r="P416" s="41" t="s">
        <v>1261</v>
      </c>
      <c r="Q416" s="43" t="s">
        <v>3098</v>
      </c>
      <c r="R416" s="43" t="s">
        <v>3099</v>
      </c>
      <c r="S416" s="41" t="s">
        <v>1573</v>
      </c>
      <c r="T416" s="43" t="s">
        <v>1329</v>
      </c>
      <c r="U416" s="41" t="s">
        <v>1256</v>
      </c>
      <c r="V416" s="41" t="s">
        <v>1256</v>
      </c>
      <c r="W416" s="41" t="s">
        <v>1256</v>
      </c>
      <c r="X416" s="41" t="s">
        <v>1279</v>
      </c>
      <c r="Y416" s="41" t="s">
        <v>1263</v>
      </c>
      <c r="Z416" s="41" t="s">
        <v>4030</v>
      </c>
      <c r="AA416" s="41" t="s">
        <v>4253</v>
      </c>
      <c r="AB416" s="41" t="s">
        <v>4076</v>
      </c>
      <c r="AC416" s="41" t="s">
        <v>4076</v>
      </c>
      <c r="AD416" s="41" t="s">
        <v>4046</v>
      </c>
      <c r="AE416" s="41" t="s">
        <v>4047</v>
      </c>
      <c r="AF416" s="41" t="s">
        <v>4013</v>
      </c>
      <c r="AG416" s="45" t="s">
        <v>4078</v>
      </c>
      <c r="AH416" s="45" t="s">
        <v>3989</v>
      </c>
      <c r="AI416" s="45" t="s">
        <v>3989</v>
      </c>
      <c r="AJ416" s="45" t="s">
        <v>4868</v>
      </c>
      <c r="AK416" s="45" t="s">
        <v>4869</v>
      </c>
    </row>
    <row r="417" spans="2:37" ht="49.5" thickTop="1" thickBot="1" x14ac:dyDescent="0.3">
      <c r="B417" s="41" t="s">
        <v>4871</v>
      </c>
      <c r="C417" s="41" t="s">
        <v>3096</v>
      </c>
      <c r="D417" s="42" t="s">
        <v>1323</v>
      </c>
      <c r="E417" s="41" t="s">
        <v>1257</v>
      </c>
      <c r="F417" s="41" t="s">
        <v>1284</v>
      </c>
      <c r="G417" s="43" t="s">
        <v>1281</v>
      </c>
      <c r="H417" s="41" t="s">
        <v>1316</v>
      </c>
      <c r="I417" s="41" t="s">
        <v>1260</v>
      </c>
      <c r="J417" s="41" t="s">
        <v>1317</v>
      </c>
      <c r="K417" s="41" t="s">
        <v>1483</v>
      </c>
      <c r="L417" s="44">
        <v>39562</v>
      </c>
      <c r="M417" s="41" t="s">
        <v>1256</v>
      </c>
      <c r="N417" s="41">
        <v>123922.50229999999</v>
      </c>
      <c r="O417" s="41" t="s">
        <v>3100</v>
      </c>
      <c r="P417" s="41" t="s">
        <v>1261</v>
      </c>
      <c r="Q417" s="43" t="s">
        <v>3101</v>
      </c>
      <c r="R417" s="43" t="s">
        <v>3102</v>
      </c>
      <c r="S417" s="41" t="s">
        <v>3103</v>
      </c>
      <c r="T417" s="43" t="s">
        <v>1329</v>
      </c>
      <c r="U417" s="41" t="s">
        <v>1256</v>
      </c>
      <c r="V417" s="41" t="s">
        <v>1256</v>
      </c>
      <c r="W417" s="41" t="s">
        <v>1256</v>
      </c>
      <c r="X417" s="41" t="s">
        <v>1279</v>
      </c>
      <c r="Y417" s="41" t="s">
        <v>1263</v>
      </c>
      <c r="Z417" s="41" t="s">
        <v>4016</v>
      </c>
      <c r="AA417" s="41" t="s">
        <v>4144</v>
      </c>
      <c r="AB417" s="41" t="s">
        <v>4017</v>
      </c>
      <c r="AC417" s="41" t="s">
        <v>4017</v>
      </c>
      <c r="AD417" s="41" t="s">
        <v>4018</v>
      </c>
      <c r="AE417" s="41" t="s">
        <v>4047</v>
      </c>
      <c r="AF417" s="41" t="s">
        <v>4019</v>
      </c>
      <c r="AG417" s="45" t="s">
        <v>4020</v>
      </c>
      <c r="AH417" s="45" t="s">
        <v>3989</v>
      </c>
      <c r="AI417" s="45" t="s">
        <v>3989</v>
      </c>
      <c r="AJ417" s="45" t="s">
        <v>4870</v>
      </c>
      <c r="AK417" s="45" t="s">
        <v>4871</v>
      </c>
    </row>
    <row r="418" spans="2:37" ht="49.5" thickTop="1" thickBot="1" x14ac:dyDescent="0.3">
      <c r="B418" s="41" t="s">
        <v>4873</v>
      </c>
      <c r="C418" s="41" t="s">
        <v>3104</v>
      </c>
      <c r="D418" s="42" t="s">
        <v>1265</v>
      </c>
      <c r="E418" s="41" t="s">
        <v>3105</v>
      </c>
      <c r="F418" s="41" t="s">
        <v>1284</v>
      </c>
      <c r="G418" s="43" t="s">
        <v>1909</v>
      </c>
      <c r="H418" s="41" t="s">
        <v>1269</v>
      </c>
      <c r="I418" s="41" t="s">
        <v>1260</v>
      </c>
      <c r="J418" s="41" t="s">
        <v>1439</v>
      </c>
      <c r="K418" s="41" t="s">
        <v>1325</v>
      </c>
      <c r="L418" s="44">
        <v>40387</v>
      </c>
      <c r="M418" s="41" t="s">
        <v>1256</v>
      </c>
      <c r="N418" s="41">
        <v>104682.43</v>
      </c>
      <c r="O418" s="41" t="s">
        <v>3106</v>
      </c>
      <c r="P418" s="41" t="s">
        <v>1261</v>
      </c>
      <c r="Q418" s="43" t="s">
        <v>3107</v>
      </c>
      <c r="R418" s="43" t="s">
        <v>3108</v>
      </c>
      <c r="S418" s="41" t="s">
        <v>1276</v>
      </c>
      <c r="T418" s="43" t="s">
        <v>3109</v>
      </c>
      <c r="U418" s="41" t="s">
        <v>1778</v>
      </c>
      <c r="V418" s="44">
        <v>41329</v>
      </c>
      <c r="W418" s="44">
        <v>43112</v>
      </c>
      <c r="X418" s="41" t="s">
        <v>1279</v>
      </c>
      <c r="Y418" s="41" t="s">
        <v>1263</v>
      </c>
      <c r="Z418" s="41" t="s">
        <v>3992</v>
      </c>
      <c r="AA418" s="41" t="s">
        <v>1256</v>
      </c>
      <c r="AB418" s="41" t="s">
        <v>3999</v>
      </c>
      <c r="AC418" s="41" t="s">
        <v>3999</v>
      </c>
      <c r="AD418" s="41" t="s">
        <v>4038</v>
      </c>
      <c r="AE418" s="41" t="s">
        <v>4023</v>
      </c>
      <c r="AF418" s="41" t="s">
        <v>1265</v>
      </c>
      <c r="AG418" s="45" t="s">
        <v>4002</v>
      </c>
      <c r="AH418" s="45" t="s">
        <v>3989</v>
      </c>
      <c r="AI418" s="45" t="s">
        <v>3989</v>
      </c>
      <c r="AJ418" s="45" t="s">
        <v>4872</v>
      </c>
      <c r="AK418" s="45" t="s">
        <v>4873</v>
      </c>
    </row>
    <row r="419" spans="2:37" ht="37.5" thickTop="1" thickBot="1" x14ac:dyDescent="0.3">
      <c r="B419" s="41" t="s">
        <v>4875</v>
      </c>
      <c r="C419" s="41" t="s">
        <v>3110</v>
      </c>
      <c r="D419" s="42" t="s">
        <v>1265</v>
      </c>
      <c r="E419" s="41" t="s">
        <v>3111</v>
      </c>
      <c r="F419" s="41" t="s">
        <v>1284</v>
      </c>
      <c r="G419" s="43" t="s">
        <v>1495</v>
      </c>
      <c r="H419" s="41" t="s">
        <v>1308</v>
      </c>
      <c r="I419" s="41" t="s">
        <v>1260</v>
      </c>
      <c r="J419" s="41" t="s">
        <v>1324</v>
      </c>
      <c r="K419" s="41" t="s">
        <v>1325</v>
      </c>
      <c r="L419" s="44">
        <v>38846</v>
      </c>
      <c r="M419" s="41" t="s">
        <v>1256</v>
      </c>
      <c r="N419" s="41">
        <v>145317.35999999999</v>
      </c>
      <c r="O419" s="41" t="s">
        <v>1256</v>
      </c>
      <c r="P419" s="41" t="s">
        <v>1261</v>
      </c>
      <c r="Q419" s="43" t="s">
        <v>3112</v>
      </c>
      <c r="R419" s="43" t="s">
        <v>3113</v>
      </c>
      <c r="S419" s="41" t="s">
        <v>1834</v>
      </c>
      <c r="T419" s="43" t="s">
        <v>3114</v>
      </c>
      <c r="U419" s="41" t="s">
        <v>1256</v>
      </c>
      <c r="V419" s="41" t="s">
        <v>1256</v>
      </c>
      <c r="W419" s="41" t="s">
        <v>1256</v>
      </c>
      <c r="X419" s="41" t="s">
        <v>1279</v>
      </c>
      <c r="Y419" s="41" t="s">
        <v>1263</v>
      </c>
      <c r="Z419" s="41" t="s">
        <v>4112</v>
      </c>
      <c r="AA419" s="41" t="s">
        <v>1256</v>
      </c>
      <c r="AB419" s="41" t="s">
        <v>3999</v>
      </c>
      <c r="AC419" s="41" t="s">
        <v>3999</v>
      </c>
      <c r="AD419" s="41" t="s">
        <v>4038</v>
      </c>
      <c r="AE419" s="41" t="s">
        <v>4023</v>
      </c>
      <c r="AF419" s="41" t="s">
        <v>1265</v>
      </c>
      <c r="AG419" s="45" t="s">
        <v>4002</v>
      </c>
      <c r="AH419" s="45" t="s">
        <v>3989</v>
      </c>
      <c r="AI419" s="45" t="s">
        <v>3989</v>
      </c>
      <c r="AJ419" s="45" t="s">
        <v>4874</v>
      </c>
      <c r="AK419" s="45" t="s">
        <v>4875</v>
      </c>
    </row>
    <row r="420" spans="2:37" ht="31.5" thickTop="1" thickBot="1" x14ac:dyDescent="0.3">
      <c r="B420" s="41" t="s">
        <v>4877</v>
      </c>
      <c r="C420" s="41" t="s">
        <v>3115</v>
      </c>
      <c r="D420" s="42" t="s">
        <v>1314</v>
      </c>
      <c r="E420" s="41" t="s">
        <v>1257</v>
      </c>
      <c r="F420" s="41" t="s">
        <v>1284</v>
      </c>
      <c r="G420" s="43" t="s">
        <v>1281</v>
      </c>
      <c r="H420" s="41" t="s">
        <v>1529</v>
      </c>
      <c r="I420" s="41" t="s">
        <v>1260</v>
      </c>
      <c r="J420" s="41" t="s">
        <v>1317</v>
      </c>
      <c r="K420" s="41" t="s">
        <v>1288</v>
      </c>
      <c r="L420" s="44">
        <v>39366</v>
      </c>
      <c r="M420" s="41" t="s">
        <v>1256</v>
      </c>
      <c r="N420" s="41">
        <v>4968.3195999999998</v>
      </c>
      <c r="O420" s="41" t="s">
        <v>3116</v>
      </c>
      <c r="P420" s="41" t="s">
        <v>1261</v>
      </c>
      <c r="Q420" s="43" t="s">
        <v>3117</v>
      </c>
      <c r="R420" s="43" t="s">
        <v>3118</v>
      </c>
      <c r="S420" s="41" t="s">
        <v>1320</v>
      </c>
      <c r="T420" s="43" t="s">
        <v>1329</v>
      </c>
      <c r="U420" s="41" t="s">
        <v>1256</v>
      </c>
      <c r="V420" s="41" t="s">
        <v>1256</v>
      </c>
      <c r="W420" s="41" t="s">
        <v>1256</v>
      </c>
      <c r="X420" s="41" t="s">
        <v>1279</v>
      </c>
      <c r="Y420" s="41" t="s">
        <v>1263</v>
      </c>
      <c r="Z420" s="41" t="s">
        <v>1256</v>
      </c>
      <c r="AA420" s="41" t="s">
        <v>4097</v>
      </c>
      <c r="AB420" s="41" t="s">
        <v>4076</v>
      </c>
      <c r="AC420" s="41" t="s">
        <v>4076</v>
      </c>
      <c r="AD420" s="41" t="s">
        <v>4046</v>
      </c>
      <c r="AE420" s="41" t="s">
        <v>4047</v>
      </c>
      <c r="AF420" s="41" t="s">
        <v>4013</v>
      </c>
      <c r="AG420" s="45" t="s">
        <v>4078</v>
      </c>
      <c r="AH420" s="45" t="s">
        <v>3989</v>
      </c>
      <c r="AI420" s="45" t="s">
        <v>3989</v>
      </c>
      <c r="AJ420" s="45" t="s">
        <v>4876</v>
      </c>
      <c r="AK420" s="45" t="s">
        <v>4877</v>
      </c>
    </row>
    <row r="421" spans="2:37" ht="31.5" thickTop="1" thickBot="1" x14ac:dyDescent="0.3">
      <c r="B421" s="41" t="s">
        <v>4879</v>
      </c>
      <c r="C421" s="41" t="s">
        <v>3119</v>
      </c>
      <c r="D421" s="42" t="s">
        <v>1314</v>
      </c>
      <c r="E421" s="41" t="s">
        <v>1257</v>
      </c>
      <c r="F421" s="41" t="s">
        <v>1284</v>
      </c>
      <c r="G421" s="43" t="s">
        <v>1281</v>
      </c>
      <c r="H421" s="41" t="s">
        <v>1316</v>
      </c>
      <c r="I421" s="41" t="s">
        <v>1260</v>
      </c>
      <c r="J421" s="41" t="s">
        <v>1317</v>
      </c>
      <c r="K421" s="41" t="s">
        <v>1288</v>
      </c>
      <c r="L421" s="44">
        <v>39366</v>
      </c>
      <c r="M421" s="41" t="s">
        <v>1256</v>
      </c>
      <c r="N421" s="41">
        <v>6679.4530000000004</v>
      </c>
      <c r="O421" s="41" t="s">
        <v>3120</v>
      </c>
      <c r="P421" s="41" t="s">
        <v>1261</v>
      </c>
      <c r="Q421" s="43" t="s">
        <v>3121</v>
      </c>
      <c r="R421" s="43" t="s">
        <v>3122</v>
      </c>
      <c r="S421" s="41" t="s">
        <v>1320</v>
      </c>
      <c r="T421" s="43" t="s">
        <v>1329</v>
      </c>
      <c r="U421" s="41" t="s">
        <v>1256</v>
      </c>
      <c r="V421" s="41" t="s">
        <v>1256</v>
      </c>
      <c r="W421" s="41" t="s">
        <v>1256</v>
      </c>
      <c r="X421" s="41" t="s">
        <v>1279</v>
      </c>
      <c r="Y421" s="41" t="s">
        <v>1263</v>
      </c>
      <c r="Z421" s="41" t="s">
        <v>1256</v>
      </c>
      <c r="AA421" s="41" t="s">
        <v>4097</v>
      </c>
      <c r="AB421" s="41" t="s">
        <v>4076</v>
      </c>
      <c r="AC421" s="41" t="s">
        <v>4076</v>
      </c>
      <c r="AD421" s="41" t="s">
        <v>4046</v>
      </c>
      <c r="AE421" s="41" t="s">
        <v>4047</v>
      </c>
      <c r="AF421" s="41" t="s">
        <v>4013</v>
      </c>
      <c r="AG421" s="45" t="s">
        <v>4078</v>
      </c>
      <c r="AH421" s="45" t="s">
        <v>3989</v>
      </c>
      <c r="AI421" s="45" t="s">
        <v>3989</v>
      </c>
      <c r="AJ421" s="45" t="s">
        <v>4878</v>
      </c>
      <c r="AK421" s="45" t="s">
        <v>4879</v>
      </c>
    </row>
    <row r="422" spans="2:37" ht="49.5" thickTop="1" thickBot="1" x14ac:dyDescent="0.3">
      <c r="B422" s="41" t="s">
        <v>4881</v>
      </c>
      <c r="C422" s="41" t="s">
        <v>3123</v>
      </c>
      <c r="D422" s="42" t="s">
        <v>1265</v>
      </c>
      <c r="E422" s="41" t="s">
        <v>3124</v>
      </c>
      <c r="F422" s="41" t="s">
        <v>1284</v>
      </c>
      <c r="G422" s="43" t="s">
        <v>3125</v>
      </c>
      <c r="H422" s="41" t="s">
        <v>1308</v>
      </c>
      <c r="I422" s="41" t="s">
        <v>1270</v>
      </c>
      <c r="J422" s="41" t="s">
        <v>1271</v>
      </c>
      <c r="K422" s="41" t="s">
        <v>1272</v>
      </c>
      <c r="L422" s="44">
        <v>38735</v>
      </c>
      <c r="M422" s="44">
        <v>41933</v>
      </c>
      <c r="N422" s="41">
        <v>35700</v>
      </c>
      <c r="O422" s="41" t="s">
        <v>1273</v>
      </c>
      <c r="P422" s="41" t="s">
        <v>1261</v>
      </c>
      <c r="Q422" s="43" t="s">
        <v>3126</v>
      </c>
      <c r="R422" s="43" t="s">
        <v>3127</v>
      </c>
      <c r="S422" s="41" t="s">
        <v>1328</v>
      </c>
      <c r="T422" s="43" t="s">
        <v>3128</v>
      </c>
      <c r="U422" s="41" t="s">
        <v>1256</v>
      </c>
      <c r="V422" s="41" t="s">
        <v>1256</v>
      </c>
      <c r="W422" s="41" t="s">
        <v>1256</v>
      </c>
      <c r="X422" s="41" t="s">
        <v>1279</v>
      </c>
      <c r="Y422" s="41" t="s">
        <v>1263</v>
      </c>
      <c r="Z422" s="41" t="s">
        <v>4117</v>
      </c>
      <c r="AA422" s="41" t="s">
        <v>1256</v>
      </c>
      <c r="AB422" s="41" t="s">
        <v>1256</v>
      </c>
      <c r="AC422" s="41" t="s">
        <v>1256</v>
      </c>
      <c r="AD422" s="41" t="s">
        <v>1256</v>
      </c>
      <c r="AE422" s="41" t="s">
        <v>1256</v>
      </c>
      <c r="AF422" s="41" t="s">
        <v>1265</v>
      </c>
      <c r="AG422" s="45" t="s">
        <v>1256</v>
      </c>
      <c r="AH422" s="45" t="s">
        <v>3989</v>
      </c>
      <c r="AI422" s="45" t="s">
        <v>3989</v>
      </c>
      <c r="AJ422" s="45" t="s">
        <v>4880</v>
      </c>
      <c r="AK422" s="45" t="s">
        <v>4881</v>
      </c>
    </row>
    <row r="423" spans="2:37" ht="31.5" thickTop="1" thickBot="1" x14ac:dyDescent="0.3">
      <c r="B423" s="41" t="s">
        <v>4883</v>
      </c>
      <c r="C423" s="41" t="s">
        <v>3129</v>
      </c>
      <c r="D423" s="42" t="s">
        <v>1314</v>
      </c>
      <c r="E423" s="41" t="s">
        <v>1256</v>
      </c>
      <c r="F423" s="41" t="s">
        <v>1284</v>
      </c>
      <c r="G423" s="43" t="s">
        <v>1473</v>
      </c>
      <c r="H423" s="41" t="s">
        <v>1316</v>
      </c>
      <c r="I423" s="41" t="s">
        <v>1260</v>
      </c>
      <c r="J423" s="41" t="s">
        <v>1317</v>
      </c>
      <c r="K423" s="41" t="s">
        <v>1288</v>
      </c>
      <c r="L423" s="44">
        <v>42185</v>
      </c>
      <c r="M423" s="41" t="s">
        <v>1256</v>
      </c>
      <c r="N423" s="41">
        <v>6096.9709999999995</v>
      </c>
      <c r="O423" s="41" t="s">
        <v>1256</v>
      </c>
      <c r="P423" s="41" t="s">
        <v>1261</v>
      </c>
      <c r="Q423" s="43" t="s">
        <v>3130</v>
      </c>
      <c r="R423" s="43" t="s">
        <v>3131</v>
      </c>
      <c r="S423" s="41" t="s">
        <v>1524</v>
      </c>
      <c r="T423" s="43" t="s">
        <v>1476</v>
      </c>
      <c r="U423" s="41" t="s">
        <v>1256</v>
      </c>
      <c r="V423" s="41" t="s">
        <v>1256</v>
      </c>
      <c r="W423" s="41" t="s">
        <v>1256</v>
      </c>
      <c r="X423" s="41" t="s">
        <v>1279</v>
      </c>
      <c r="Y423" s="41" t="s">
        <v>1263</v>
      </c>
      <c r="Z423" s="41" t="s">
        <v>1256</v>
      </c>
      <c r="AA423" s="41" t="s">
        <v>4012</v>
      </c>
      <c r="AB423" s="41" t="s">
        <v>4076</v>
      </c>
      <c r="AC423" s="41" t="s">
        <v>4076</v>
      </c>
      <c r="AD423" s="41" t="s">
        <v>4046</v>
      </c>
      <c r="AE423" s="41" t="s">
        <v>4001</v>
      </c>
      <c r="AF423" s="41" t="s">
        <v>4013</v>
      </c>
      <c r="AG423" s="45" t="s">
        <v>4078</v>
      </c>
      <c r="AH423" s="45" t="s">
        <v>3989</v>
      </c>
      <c r="AI423" s="45" t="s">
        <v>3989</v>
      </c>
      <c r="AJ423" s="45" t="s">
        <v>4882</v>
      </c>
      <c r="AK423" s="45" t="s">
        <v>4883</v>
      </c>
    </row>
    <row r="424" spans="2:37" ht="46.5" thickTop="1" thickBot="1" x14ac:dyDescent="0.3">
      <c r="B424" s="41" t="s">
        <v>4885</v>
      </c>
      <c r="C424" s="41" t="s">
        <v>3132</v>
      </c>
      <c r="D424" s="42" t="s">
        <v>1265</v>
      </c>
      <c r="E424" s="41" t="s">
        <v>3133</v>
      </c>
      <c r="F424" s="41" t="s">
        <v>1284</v>
      </c>
      <c r="G424" s="43" t="s">
        <v>1307</v>
      </c>
      <c r="H424" s="41" t="s">
        <v>1308</v>
      </c>
      <c r="I424" s="41" t="s">
        <v>1260</v>
      </c>
      <c r="J424" s="41" t="s">
        <v>1317</v>
      </c>
      <c r="K424" s="41" t="s">
        <v>1483</v>
      </c>
      <c r="L424" s="44">
        <v>39706</v>
      </c>
      <c r="M424" s="41" t="s">
        <v>1256</v>
      </c>
      <c r="N424" s="41">
        <v>45766.38</v>
      </c>
      <c r="O424" s="41" t="s">
        <v>3134</v>
      </c>
      <c r="P424" s="41" t="s">
        <v>1261</v>
      </c>
      <c r="Q424" s="43" t="s">
        <v>2332</v>
      </c>
      <c r="R424" s="43" t="s">
        <v>2333</v>
      </c>
      <c r="S424" s="41" t="s">
        <v>1311</v>
      </c>
      <c r="T424" s="43" t="s">
        <v>2962</v>
      </c>
      <c r="U424" s="41" t="s">
        <v>1256</v>
      </c>
      <c r="V424" s="41" t="s">
        <v>1256</v>
      </c>
      <c r="W424" s="41" t="s">
        <v>1256</v>
      </c>
      <c r="X424" s="41" t="s">
        <v>1279</v>
      </c>
      <c r="Y424" s="41" t="s">
        <v>1263</v>
      </c>
      <c r="Z424" s="41" t="s">
        <v>3992</v>
      </c>
      <c r="AA424" s="41" t="s">
        <v>4487</v>
      </c>
      <c r="AB424" s="41" t="s">
        <v>4053</v>
      </c>
      <c r="AC424" s="41" t="s">
        <v>4053</v>
      </c>
      <c r="AD424" s="41" t="s">
        <v>4038</v>
      </c>
      <c r="AE424" s="41" t="s">
        <v>4001</v>
      </c>
      <c r="AF424" s="41" t="s">
        <v>1265</v>
      </c>
      <c r="AG424" s="45" t="s">
        <v>4055</v>
      </c>
      <c r="AH424" s="45" t="s">
        <v>3989</v>
      </c>
      <c r="AI424" s="45" t="s">
        <v>3989</v>
      </c>
      <c r="AJ424" s="45" t="s">
        <v>4884</v>
      </c>
      <c r="AK424" s="45" t="s">
        <v>4885</v>
      </c>
    </row>
    <row r="425" spans="2:37" ht="46.5" thickTop="1" thickBot="1" x14ac:dyDescent="0.3">
      <c r="B425" s="41" t="s">
        <v>4887</v>
      </c>
      <c r="C425" s="41" t="s">
        <v>3135</v>
      </c>
      <c r="D425" s="42" t="s">
        <v>1265</v>
      </c>
      <c r="E425" s="41" t="s">
        <v>3136</v>
      </c>
      <c r="F425" s="41" t="s">
        <v>1284</v>
      </c>
      <c r="G425" s="43" t="s">
        <v>1845</v>
      </c>
      <c r="H425" s="41" t="s">
        <v>1846</v>
      </c>
      <c r="I425" s="41" t="s">
        <v>1260</v>
      </c>
      <c r="J425" s="41" t="s">
        <v>1317</v>
      </c>
      <c r="K425" s="41" t="s">
        <v>1388</v>
      </c>
      <c r="L425" s="44">
        <v>41250</v>
      </c>
      <c r="M425" s="44">
        <v>43654</v>
      </c>
      <c r="N425" s="41">
        <v>223761.82949999999</v>
      </c>
      <c r="O425" s="41" t="s">
        <v>3137</v>
      </c>
      <c r="P425" s="41" t="s">
        <v>3138</v>
      </c>
      <c r="Q425" s="43" t="s">
        <v>1848</v>
      </c>
      <c r="R425" s="43" t="s">
        <v>1588</v>
      </c>
      <c r="S425" s="41" t="s">
        <v>1849</v>
      </c>
      <c r="T425" s="43" t="s">
        <v>3139</v>
      </c>
      <c r="U425" s="41" t="s">
        <v>1330</v>
      </c>
      <c r="V425" s="44">
        <v>42559</v>
      </c>
      <c r="W425" s="44">
        <v>43653</v>
      </c>
      <c r="X425" s="41" t="s">
        <v>1279</v>
      </c>
      <c r="Y425" s="41" t="s">
        <v>1582</v>
      </c>
      <c r="Z425" s="41" t="s">
        <v>3997</v>
      </c>
      <c r="AA425" s="41" t="s">
        <v>4253</v>
      </c>
      <c r="AB425" s="41" t="s">
        <v>4053</v>
      </c>
      <c r="AC425" s="41" t="s">
        <v>4053</v>
      </c>
      <c r="AD425" s="41" t="s">
        <v>4038</v>
      </c>
      <c r="AE425" s="41" t="s">
        <v>4054</v>
      </c>
      <c r="AF425" s="41" t="s">
        <v>1265</v>
      </c>
      <c r="AG425" s="45" t="s">
        <v>4055</v>
      </c>
      <c r="AH425" s="45" t="s">
        <v>3989</v>
      </c>
      <c r="AI425" s="45" t="s">
        <v>3989</v>
      </c>
      <c r="AJ425" s="45" t="s">
        <v>4886</v>
      </c>
      <c r="AK425" s="45" t="s">
        <v>4887</v>
      </c>
    </row>
    <row r="426" spans="2:37" ht="31.5" thickTop="1" thickBot="1" x14ac:dyDescent="0.3">
      <c r="B426" s="41" t="s">
        <v>4889</v>
      </c>
      <c r="C426" s="41" t="s">
        <v>3140</v>
      </c>
      <c r="D426" s="42" t="s">
        <v>1265</v>
      </c>
      <c r="E426" s="41" t="s">
        <v>3141</v>
      </c>
      <c r="F426" s="41" t="s">
        <v>1917</v>
      </c>
      <c r="G426" s="43" t="s">
        <v>1495</v>
      </c>
      <c r="H426" s="41" t="s">
        <v>1269</v>
      </c>
      <c r="I426" s="41" t="s">
        <v>1260</v>
      </c>
      <c r="J426" s="41" t="s">
        <v>1287</v>
      </c>
      <c r="K426" s="41" t="s">
        <v>1325</v>
      </c>
      <c r="L426" s="44">
        <v>39903</v>
      </c>
      <c r="M426" s="41" t="s">
        <v>1256</v>
      </c>
      <c r="N426" s="41">
        <v>46490.5</v>
      </c>
      <c r="O426" s="41" t="s">
        <v>3142</v>
      </c>
      <c r="P426" s="41" t="s">
        <v>3143</v>
      </c>
      <c r="Q426" s="43" t="s">
        <v>3144</v>
      </c>
      <c r="R426" s="43" t="s">
        <v>3145</v>
      </c>
      <c r="S426" s="41" t="s">
        <v>1301</v>
      </c>
      <c r="T426" s="43" t="s">
        <v>3146</v>
      </c>
      <c r="U426" s="41" t="s">
        <v>1330</v>
      </c>
      <c r="V426" s="44">
        <v>42966</v>
      </c>
      <c r="W426" s="44">
        <v>44061</v>
      </c>
      <c r="X426" s="41" t="s">
        <v>1279</v>
      </c>
      <c r="Y426" s="41" t="s">
        <v>1263</v>
      </c>
      <c r="Z426" s="41" t="s">
        <v>4005</v>
      </c>
      <c r="AA426" s="41" t="s">
        <v>4216</v>
      </c>
      <c r="AB426" s="41" t="s">
        <v>3999</v>
      </c>
      <c r="AC426" s="41" t="s">
        <v>3999</v>
      </c>
      <c r="AD426" s="41" t="s">
        <v>4038</v>
      </c>
      <c r="AE426" s="41" t="s">
        <v>4023</v>
      </c>
      <c r="AF426" s="41" t="s">
        <v>1265</v>
      </c>
      <c r="AG426" s="45" t="s">
        <v>4002</v>
      </c>
      <c r="AH426" s="45" t="s">
        <v>3989</v>
      </c>
      <c r="AI426" s="45" t="s">
        <v>3989</v>
      </c>
      <c r="AJ426" s="45" t="s">
        <v>4888</v>
      </c>
      <c r="AK426" s="45" t="s">
        <v>4889</v>
      </c>
    </row>
    <row r="427" spans="2:37" ht="31.5" thickTop="1" thickBot="1" x14ac:dyDescent="0.3">
      <c r="B427" s="41" t="s">
        <v>4891</v>
      </c>
      <c r="C427" s="41" t="s">
        <v>3147</v>
      </c>
      <c r="D427" s="42" t="s">
        <v>1265</v>
      </c>
      <c r="E427" s="41" t="s">
        <v>3148</v>
      </c>
      <c r="F427" s="41" t="s">
        <v>1633</v>
      </c>
      <c r="G427" s="43" t="s">
        <v>1495</v>
      </c>
      <c r="H427" s="41" t="s">
        <v>1269</v>
      </c>
      <c r="I427" s="41" t="s">
        <v>1260</v>
      </c>
      <c r="J427" s="41" t="s">
        <v>1287</v>
      </c>
      <c r="K427" s="41" t="s">
        <v>1325</v>
      </c>
      <c r="L427" s="44">
        <v>40618</v>
      </c>
      <c r="M427" s="41" t="s">
        <v>1256</v>
      </c>
      <c r="N427" s="41">
        <v>46173.54</v>
      </c>
      <c r="O427" s="41" t="s">
        <v>3149</v>
      </c>
      <c r="P427" s="41" t="s">
        <v>1290</v>
      </c>
      <c r="Q427" s="43" t="s">
        <v>3150</v>
      </c>
      <c r="R427" s="43" t="s">
        <v>3151</v>
      </c>
      <c r="S427" s="41" t="s">
        <v>1301</v>
      </c>
      <c r="T427" s="43" t="s">
        <v>1499</v>
      </c>
      <c r="U427" s="41" t="s">
        <v>1278</v>
      </c>
      <c r="V427" s="44">
        <v>40802</v>
      </c>
      <c r="W427" s="44">
        <v>42181</v>
      </c>
      <c r="X427" s="41" t="s">
        <v>1279</v>
      </c>
      <c r="Y427" s="41" t="s">
        <v>1263</v>
      </c>
      <c r="Z427" s="41" t="s">
        <v>4036</v>
      </c>
      <c r="AA427" s="41" t="s">
        <v>1256</v>
      </c>
      <c r="AB427" s="41" t="s">
        <v>3999</v>
      </c>
      <c r="AC427" s="41" t="s">
        <v>3999</v>
      </c>
      <c r="AD427" s="41" t="s">
        <v>4038</v>
      </c>
      <c r="AE427" s="41" t="s">
        <v>4023</v>
      </c>
      <c r="AF427" s="41" t="s">
        <v>1265</v>
      </c>
      <c r="AG427" s="45" t="s">
        <v>4002</v>
      </c>
      <c r="AH427" s="45" t="s">
        <v>3989</v>
      </c>
      <c r="AI427" s="45" t="s">
        <v>3989</v>
      </c>
      <c r="AJ427" s="45" t="s">
        <v>4890</v>
      </c>
      <c r="AK427" s="45" t="s">
        <v>4891</v>
      </c>
    </row>
    <row r="428" spans="2:37" ht="37.5" thickTop="1" thickBot="1" x14ac:dyDescent="0.3">
      <c r="B428" s="41" t="s">
        <v>4893</v>
      </c>
      <c r="C428" s="41" t="s">
        <v>3152</v>
      </c>
      <c r="D428" s="42" t="s">
        <v>1265</v>
      </c>
      <c r="E428" s="41" t="s">
        <v>3153</v>
      </c>
      <c r="F428" s="41" t="s">
        <v>1411</v>
      </c>
      <c r="G428" s="43" t="s">
        <v>1419</v>
      </c>
      <c r="H428" s="41" t="s">
        <v>1269</v>
      </c>
      <c r="I428" s="41" t="s">
        <v>1260</v>
      </c>
      <c r="J428" s="41" t="s">
        <v>1317</v>
      </c>
      <c r="K428" s="41" t="s">
        <v>1325</v>
      </c>
      <c r="L428" s="44">
        <v>41247</v>
      </c>
      <c r="M428" s="41" t="s">
        <v>1256</v>
      </c>
      <c r="N428" s="41">
        <v>54443.9591</v>
      </c>
      <c r="O428" s="41" t="s">
        <v>3154</v>
      </c>
      <c r="P428" s="41" t="s">
        <v>3155</v>
      </c>
      <c r="Q428" s="43" t="s">
        <v>3156</v>
      </c>
      <c r="R428" s="43" t="s">
        <v>3157</v>
      </c>
      <c r="S428" s="41" t="s">
        <v>1301</v>
      </c>
      <c r="T428" s="43" t="s">
        <v>3158</v>
      </c>
      <c r="U428" s="41" t="s">
        <v>1278</v>
      </c>
      <c r="V428" s="44">
        <v>41625</v>
      </c>
      <c r="W428" s="44">
        <v>44559</v>
      </c>
      <c r="X428" s="41" t="s">
        <v>1279</v>
      </c>
      <c r="Y428" s="41" t="s">
        <v>1263</v>
      </c>
      <c r="Z428" s="41" t="s">
        <v>4044</v>
      </c>
      <c r="AA428" s="41" t="s">
        <v>1256</v>
      </c>
      <c r="AB428" s="41" t="s">
        <v>4069</v>
      </c>
      <c r="AC428" s="41" t="s">
        <v>4069</v>
      </c>
      <c r="AD428" s="41" t="s">
        <v>4018</v>
      </c>
      <c r="AE428" s="41" t="s">
        <v>4023</v>
      </c>
      <c r="AF428" s="41" t="s">
        <v>1265</v>
      </c>
      <c r="AG428" s="45" t="s">
        <v>4070</v>
      </c>
      <c r="AH428" s="45" t="s">
        <v>3989</v>
      </c>
      <c r="AI428" s="45" t="s">
        <v>3989</v>
      </c>
      <c r="AJ428" s="45" t="s">
        <v>4892</v>
      </c>
      <c r="AK428" s="45" t="s">
        <v>4893</v>
      </c>
    </row>
    <row r="429" spans="2:37" ht="31.5" thickTop="1" thickBot="1" x14ac:dyDescent="0.3">
      <c r="B429" s="41" t="s">
        <v>4895</v>
      </c>
      <c r="C429" s="41" t="s">
        <v>3159</v>
      </c>
      <c r="D429" s="42" t="s">
        <v>1265</v>
      </c>
      <c r="E429" s="41" t="s">
        <v>3160</v>
      </c>
      <c r="F429" s="41" t="s">
        <v>1411</v>
      </c>
      <c r="G429" s="43" t="s">
        <v>1281</v>
      </c>
      <c r="H429" s="41" t="s">
        <v>1269</v>
      </c>
      <c r="I429" s="41" t="s">
        <v>1260</v>
      </c>
      <c r="J429" s="41" t="s">
        <v>1317</v>
      </c>
      <c r="K429" s="41" t="s">
        <v>1325</v>
      </c>
      <c r="L429" s="44">
        <v>41255</v>
      </c>
      <c r="M429" s="41" t="s">
        <v>1256</v>
      </c>
      <c r="N429" s="41">
        <v>55659.39</v>
      </c>
      <c r="O429" s="41" t="s">
        <v>3161</v>
      </c>
      <c r="P429" s="41" t="s">
        <v>2616</v>
      </c>
      <c r="Q429" s="43" t="s">
        <v>3156</v>
      </c>
      <c r="R429" s="43" t="s">
        <v>3157</v>
      </c>
      <c r="S429" s="41" t="s">
        <v>1301</v>
      </c>
      <c r="T429" s="43" t="s">
        <v>1329</v>
      </c>
      <c r="U429" s="41" t="s">
        <v>1278</v>
      </c>
      <c r="V429" s="44">
        <v>43428</v>
      </c>
      <c r="W429" s="44">
        <v>44523</v>
      </c>
      <c r="X429" s="41" t="s">
        <v>1279</v>
      </c>
      <c r="Y429" s="41" t="s">
        <v>1263</v>
      </c>
      <c r="Z429" s="41" t="s">
        <v>4016</v>
      </c>
      <c r="AA429" s="41" t="s">
        <v>1256</v>
      </c>
      <c r="AB429" s="41" t="s">
        <v>4017</v>
      </c>
      <c r="AC429" s="41" t="s">
        <v>4017</v>
      </c>
      <c r="AD429" s="41" t="s">
        <v>4018</v>
      </c>
      <c r="AE429" s="41" t="s">
        <v>4023</v>
      </c>
      <c r="AF429" s="41" t="s">
        <v>1265</v>
      </c>
      <c r="AG429" s="45" t="s">
        <v>4020</v>
      </c>
      <c r="AH429" s="45" t="s">
        <v>3989</v>
      </c>
      <c r="AI429" s="45" t="s">
        <v>3989</v>
      </c>
      <c r="AJ429" s="45" t="s">
        <v>4894</v>
      </c>
      <c r="AK429" s="45" t="s">
        <v>4895</v>
      </c>
    </row>
    <row r="430" spans="2:37" ht="31.5" thickTop="1" thickBot="1" x14ac:dyDescent="0.3">
      <c r="B430" s="41" t="s">
        <v>4897</v>
      </c>
      <c r="C430" s="41" t="s">
        <v>3162</v>
      </c>
      <c r="D430" s="42" t="s">
        <v>1265</v>
      </c>
      <c r="E430" s="41" t="s">
        <v>3163</v>
      </c>
      <c r="F430" s="41" t="s">
        <v>1411</v>
      </c>
      <c r="G430" s="43" t="s">
        <v>1419</v>
      </c>
      <c r="H430" s="41" t="s">
        <v>1269</v>
      </c>
      <c r="I430" s="41" t="s">
        <v>1260</v>
      </c>
      <c r="J430" s="41" t="s">
        <v>1317</v>
      </c>
      <c r="K430" s="41" t="s">
        <v>1641</v>
      </c>
      <c r="L430" s="44">
        <v>41333</v>
      </c>
      <c r="M430" s="41" t="s">
        <v>1256</v>
      </c>
      <c r="N430" s="41">
        <v>46361.2</v>
      </c>
      <c r="O430" s="41" t="s">
        <v>3164</v>
      </c>
      <c r="P430" s="41" t="s">
        <v>3143</v>
      </c>
      <c r="Q430" s="43" t="s">
        <v>1299</v>
      </c>
      <c r="R430" s="43" t="s">
        <v>1300</v>
      </c>
      <c r="S430" s="41" t="s">
        <v>1301</v>
      </c>
      <c r="T430" s="43" t="s">
        <v>1423</v>
      </c>
      <c r="U430" s="41" t="s">
        <v>1860</v>
      </c>
      <c r="V430" s="44">
        <v>43012</v>
      </c>
      <c r="W430" s="44">
        <v>43611</v>
      </c>
      <c r="X430" s="41" t="s">
        <v>1279</v>
      </c>
      <c r="Y430" s="41" t="s">
        <v>1263</v>
      </c>
      <c r="Z430" s="41" t="s">
        <v>4044</v>
      </c>
      <c r="AA430" s="41" t="s">
        <v>1256</v>
      </c>
      <c r="AB430" s="41" t="s">
        <v>4069</v>
      </c>
      <c r="AC430" s="41" t="s">
        <v>4069</v>
      </c>
      <c r="AD430" s="41" t="s">
        <v>4018</v>
      </c>
      <c r="AE430" s="41" t="s">
        <v>4023</v>
      </c>
      <c r="AF430" s="41" t="s">
        <v>1265</v>
      </c>
      <c r="AG430" s="45" t="s">
        <v>4070</v>
      </c>
      <c r="AH430" s="45" t="s">
        <v>3989</v>
      </c>
      <c r="AI430" s="45" t="s">
        <v>3989</v>
      </c>
      <c r="AJ430" s="45" t="s">
        <v>4896</v>
      </c>
      <c r="AK430" s="45" t="s">
        <v>4897</v>
      </c>
    </row>
    <row r="431" spans="2:37" ht="31.5" thickTop="1" thickBot="1" x14ac:dyDescent="0.3">
      <c r="B431" s="41" t="s">
        <v>4899</v>
      </c>
      <c r="C431" s="41" t="s">
        <v>3165</v>
      </c>
      <c r="D431" s="42" t="s">
        <v>1304</v>
      </c>
      <c r="E431" s="41" t="s">
        <v>3166</v>
      </c>
      <c r="F431" s="41" t="s">
        <v>1411</v>
      </c>
      <c r="G431" s="43" t="s">
        <v>1281</v>
      </c>
      <c r="H431" s="41" t="s">
        <v>1269</v>
      </c>
      <c r="I431" s="41" t="s">
        <v>1260</v>
      </c>
      <c r="J431" s="41" t="s">
        <v>1324</v>
      </c>
      <c r="K431" s="41" t="s">
        <v>1641</v>
      </c>
      <c r="L431" s="44">
        <v>41255</v>
      </c>
      <c r="M431" s="41" t="s">
        <v>1256</v>
      </c>
      <c r="N431" s="41">
        <v>36810</v>
      </c>
      <c r="O431" s="41" t="s">
        <v>1273</v>
      </c>
      <c r="P431" s="41" t="s">
        <v>1261</v>
      </c>
      <c r="Q431" s="43" t="s">
        <v>3167</v>
      </c>
      <c r="R431" s="43" t="s">
        <v>3168</v>
      </c>
      <c r="S431" s="41" t="s">
        <v>1276</v>
      </c>
      <c r="T431" s="43" t="s">
        <v>1329</v>
      </c>
      <c r="U431" s="41" t="s">
        <v>1256</v>
      </c>
      <c r="V431" s="41" t="s">
        <v>1256</v>
      </c>
      <c r="W431" s="41" t="s">
        <v>1256</v>
      </c>
      <c r="X431" s="41" t="s">
        <v>1279</v>
      </c>
      <c r="Y431" s="41" t="s">
        <v>1263</v>
      </c>
      <c r="Z431" s="41" t="s">
        <v>4016</v>
      </c>
      <c r="AA431" s="41" t="s">
        <v>1256</v>
      </c>
      <c r="AB431" s="41" t="s">
        <v>4017</v>
      </c>
      <c r="AC431" s="41" t="s">
        <v>4017</v>
      </c>
      <c r="AD431" s="41" t="s">
        <v>4018</v>
      </c>
      <c r="AE431" s="41" t="s">
        <v>4023</v>
      </c>
      <c r="AF431" s="41" t="s">
        <v>1304</v>
      </c>
      <c r="AG431" s="45" t="s">
        <v>4020</v>
      </c>
      <c r="AH431" s="45" t="s">
        <v>3989</v>
      </c>
      <c r="AI431" s="45" t="s">
        <v>3989</v>
      </c>
      <c r="AJ431" s="45" t="s">
        <v>4898</v>
      </c>
      <c r="AK431" s="45" t="s">
        <v>4899</v>
      </c>
    </row>
    <row r="432" spans="2:37" ht="37.5" thickTop="1" thickBot="1" x14ac:dyDescent="0.3">
      <c r="B432" s="41" t="s">
        <v>4901</v>
      </c>
      <c r="C432" s="41" t="s">
        <v>3169</v>
      </c>
      <c r="D432" s="42" t="s">
        <v>1265</v>
      </c>
      <c r="E432" s="41" t="s">
        <v>3170</v>
      </c>
      <c r="F432" s="41" t="s">
        <v>1917</v>
      </c>
      <c r="G432" s="43" t="s">
        <v>1363</v>
      </c>
      <c r="H432" s="41" t="s">
        <v>1269</v>
      </c>
      <c r="I432" s="41" t="s">
        <v>1260</v>
      </c>
      <c r="J432" s="41" t="s">
        <v>1287</v>
      </c>
      <c r="K432" s="41" t="s">
        <v>1325</v>
      </c>
      <c r="L432" s="44">
        <v>39862</v>
      </c>
      <c r="M432" s="41" t="s">
        <v>1256</v>
      </c>
      <c r="N432" s="41">
        <v>39119.35</v>
      </c>
      <c r="O432" s="41" t="s">
        <v>3171</v>
      </c>
      <c r="P432" s="41" t="s">
        <v>1290</v>
      </c>
      <c r="Q432" s="43" t="s">
        <v>3172</v>
      </c>
      <c r="R432" s="43" t="s">
        <v>3173</v>
      </c>
      <c r="S432" s="41" t="s">
        <v>1498</v>
      </c>
      <c r="T432" s="43" t="s">
        <v>1367</v>
      </c>
      <c r="U432" s="41" t="s">
        <v>1330</v>
      </c>
      <c r="V432" s="44">
        <v>41835</v>
      </c>
      <c r="W432" s="44">
        <v>43873</v>
      </c>
      <c r="X432" s="41" t="s">
        <v>1279</v>
      </c>
      <c r="Y432" s="41" t="s">
        <v>1263</v>
      </c>
      <c r="Z432" s="41" t="s">
        <v>4036</v>
      </c>
      <c r="AA432" s="41" t="s">
        <v>1256</v>
      </c>
      <c r="AB432" s="41" t="s">
        <v>3999</v>
      </c>
      <c r="AC432" s="41" t="s">
        <v>3999</v>
      </c>
      <c r="AD432" s="41" t="s">
        <v>4038</v>
      </c>
      <c r="AE432" s="41" t="s">
        <v>4023</v>
      </c>
      <c r="AF432" s="41" t="s">
        <v>1265</v>
      </c>
      <c r="AG432" s="45" t="s">
        <v>4002</v>
      </c>
      <c r="AH432" s="45" t="s">
        <v>4039</v>
      </c>
      <c r="AI432" s="45" t="s">
        <v>3989</v>
      </c>
      <c r="AJ432" s="45" t="s">
        <v>4900</v>
      </c>
      <c r="AK432" s="45" t="s">
        <v>4901</v>
      </c>
    </row>
    <row r="433" spans="2:37" ht="46.5" thickTop="1" thickBot="1" x14ac:dyDescent="0.3">
      <c r="B433" s="41" t="s">
        <v>4903</v>
      </c>
      <c r="C433" s="41" t="s">
        <v>3174</v>
      </c>
      <c r="D433" s="42" t="s">
        <v>1265</v>
      </c>
      <c r="E433" s="41" t="s">
        <v>3175</v>
      </c>
      <c r="F433" s="41" t="s">
        <v>1411</v>
      </c>
      <c r="G433" s="43" t="s">
        <v>2236</v>
      </c>
      <c r="H433" s="41" t="s">
        <v>1269</v>
      </c>
      <c r="I433" s="41" t="s">
        <v>1270</v>
      </c>
      <c r="J433" s="41" t="s">
        <v>1271</v>
      </c>
      <c r="K433" s="41" t="s">
        <v>1272</v>
      </c>
      <c r="L433" s="44">
        <v>41247</v>
      </c>
      <c r="M433" s="44">
        <v>43446</v>
      </c>
      <c r="N433" s="41">
        <v>7596.6</v>
      </c>
      <c r="O433" s="41" t="s">
        <v>1273</v>
      </c>
      <c r="P433" s="41" t="s">
        <v>1920</v>
      </c>
      <c r="Q433" s="43" t="s">
        <v>3176</v>
      </c>
      <c r="R433" s="43" t="s">
        <v>3177</v>
      </c>
      <c r="S433" s="41" t="s">
        <v>1301</v>
      </c>
      <c r="T433" s="43" t="s">
        <v>2280</v>
      </c>
      <c r="U433" s="41" t="s">
        <v>1330</v>
      </c>
      <c r="V433" s="44">
        <v>43136</v>
      </c>
      <c r="W433" s="44">
        <v>44231</v>
      </c>
      <c r="X433" s="41" t="s">
        <v>1279</v>
      </c>
      <c r="Y433" s="41" t="s">
        <v>1263</v>
      </c>
      <c r="Z433" s="41" t="s">
        <v>4008</v>
      </c>
      <c r="AA433" s="41" t="s">
        <v>1256</v>
      </c>
      <c r="AB433" s="41" t="s">
        <v>1256</v>
      </c>
      <c r="AC433" s="41" t="s">
        <v>1256</v>
      </c>
      <c r="AD433" s="41" t="s">
        <v>1256</v>
      </c>
      <c r="AE433" s="41" t="s">
        <v>1256</v>
      </c>
      <c r="AF433" s="41" t="s">
        <v>1265</v>
      </c>
      <c r="AG433" s="45" t="s">
        <v>1256</v>
      </c>
      <c r="AH433" s="45" t="s">
        <v>3989</v>
      </c>
      <c r="AI433" s="45" t="s">
        <v>3989</v>
      </c>
      <c r="AJ433" s="45" t="s">
        <v>4902</v>
      </c>
      <c r="AK433" s="45" t="s">
        <v>4903</v>
      </c>
    </row>
    <row r="434" spans="2:37" ht="31.5" thickTop="1" thickBot="1" x14ac:dyDescent="0.3">
      <c r="B434" s="41" t="s">
        <v>4905</v>
      </c>
      <c r="C434" s="41" t="s">
        <v>3178</v>
      </c>
      <c r="D434" s="42" t="s">
        <v>1265</v>
      </c>
      <c r="E434" s="41" t="s">
        <v>3179</v>
      </c>
      <c r="F434" s="41" t="s">
        <v>1411</v>
      </c>
      <c r="G434" s="43" t="s">
        <v>1495</v>
      </c>
      <c r="H434" s="41" t="s">
        <v>1308</v>
      </c>
      <c r="I434" s="41" t="s">
        <v>1260</v>
      </c>
      <c r="J434" s="41" t="s">
        <v>1317</v>
      </c>
      <c r="K434" s="41" t="s">
        <v>1325</v>
      </c>
      <c r="L434" s="44">
        <v>41249</v>
      </c>
      <c r="M434" s="41" t="s">
        <v>1256</v>
      </c>
      <c r="N434" s="41">
        <v>16598.2</v>
      </c>
      <c r="O434" s="41" t="s">
        <v>3180</v>
      </c>
      <c r="P434" s="41" t="s">
        <v>2075</v>
      </c>
      <c r="Q434" s="43" t="s">
        <v>3176</v>
      </c>
      <c r="R434" s="43" t="s">
        <v>3177</v>
      </c>
      <c r="S434" s="41" t="s">
        <v>1301</v>
      </c>
      <c r="T434" s="43" t="s">
        <v>1499</v>
      </c>
      <c r="U434" s="41" t="s">
        <v>1278</v>
      </c>
      <c r="V434" s="44">
        <v>43413</v>
      </c>
      <c r="W434" s="44">
        <v>44508</v>
      </c>
      <c r="X434" s="41" t="s">
        <v>1279</v>
      </c>
      <c r="Y434" s="41" t="s">
        <v>1263</v>
      </c>
      <c r="Z434" s="41" t="s">
        <v>4036</v>
      </c>
      <c r="AA434" s="41" t="s">
        <v>1256</v>
      </c>
      <c r="AB434" s="41" t="s">
        <v>3999</v>
      </c>
      <c r="AC434" s="41" t="s">
        <v>3999</v>
      </c>
      <c r="AD434" s="41" t="s">
        <v>4018</v>
      </c>
      <c r="AE434" s="41" t="s">
        <v>4023</v>
      </c>
      <c r="AF434" s="41" t="s">
        <v>1265</v>
      </c>
      <c r="AG434" s="45" t="s">
        <v>4002</v>
      </c>
      <c r="AH434" s="45" t="s">
        <v>3989</v>
      </c>
      <c r="AI434" s="45" t="s">
        <v>4039</v>
      </c>
      <c r="AJ434" s="45" t="s">
        <v>4904</v>
      </c>
      <c r="AK434" s="45" t="s">
        <v>4905</v>
      </c>
    </row>
    <row r="435" spans="2:37" ht="46.5" thickTop="1" thickBot="1" x14ac:dyDescent="0.3">
      <c r="B435" s="41" t="s">
        <v>4907</v>
      </c>
      <c r="C435" s="41" t="s">
        <v>3181</v>
      </c>
      <c r="D435" s="42" t="s">
        <v>1265</v>
      </c>
      <c r="E435" s="41" t="s">
        <v>3182</v>
      </c>
      <c r="F435" s="41" t="s">
        <v>1633</v>
      </c>
      <c r="G435" s="43" t="s">
        <v>3183</v>
      </c>
      <c r="H435" s="41" t="s">
        <v>1269</v>
      </c>
      <c r="I435" s="41" t="s">
        <v>1270</v>
      </c>
      <c r="J435" s="41" t="s">
        <v>1271</v>
      </c>
      <c r="K435" s="41" t="s">
        <v>1272</v>
      </c>
      <c r="L435" s="44">
        <v>40617</v>
      </c>
      <c r="M435" s="44">
        <v>42237</v>
      </c>
      <c r="N435" s="41">
        <v>59895.38</v>
      </c>
      <c r="O435" s="41" t="s">
        <v>1273</v>
      </c>
      <c r="P435" s="41" t="s">
        <v>2616</v>
      </c>
      <c r="Q435" s="43" t="s">
        <v>1496</v>
      </c>
      <c r="R435" s="43" t="s">
        <v>1497</v>
      </c>
      <c r="S435" s="41" t="s">
        <v>1498</v>
      </c>
      <c r="T435" s="43" t="s">
        <v>3184</v>
      </c>
      <c r="U435" s="41" t="s">
        <v>1256</v>
      </c>
      <c r="V435" s="41" t="s">
        <v>1256</v>
      </c>
      <c r="W435" s="41" t="s">
        <v>1256</v>
      </c>
      <c r="X435" s="41" t="s">
        <v>1279</v>
      </c>
      <c r="Y435" s="41" t="s">
        <v>1263</v>
      </c>
      <c r="Z435" s="41" t="s">
        <v>4008</v>
      </c>
      <c r="AA435" s="41" t="s">
        <v>1256</v>
      </c>
      <c r="AB435" s="41" t="s">
        <v>1256</v>
      </c>
      <c r="AC435" s="41" t="s">
        <v>1256</v>
      </c>
      <c r="AD435" s="41" t="s">
        <v>1256</v>
      </c>
      <c r="AE435" s="41" t="s">
        <v>1256</v>
      </c>
      <c r="AF435" s="41" t="s">
        <v>1265</v>
      </c>
      <c r="AG435" s="45" t="s">
        <v>1256</v>
      </c>
      <c r="AH435" s="45" t="s">
        <v>3989</v>
      </c>
      <c r="AI435" s="45" t="s">
        <v>3989</v>
      </c>
      <c r="AJ435" s="45" t="s">
        <v>4906</v>
      </c>
      <c r="AK435" s="45" t="s">
        <v>4907</v>
      </c>
    </row>
    <row r="436" spans="2:37" ht="37.5" thickTop="1" thickBot="1" x14ac:dyDescent="0.3">
      <c r="B436" s="41" t="s">
        <v>4909</v>
      </c>
      <c r="C436" s="41" t="s">
        <v>3185</v>
      </c>
      <c r="D436" s="42" t="s">
        <v>1265</v>
      </c>
      <c r="E436" s="41" t="s">
        <v>3186</v>
      </c>
      <c r="F436" s="41" t="s">
        <v>1844</v>
      </c>
      <c r="G436" s="43" t="s">
        <v>1419</v>
      </c>
      <c r="H436" s="41" t="s">
        <v>1269</v>
      </c>
      <c r="I436" s="41" t="s">
        <v>1260</v>
      </c>
      <c r="J436" s="41" t="s">
        <v>1317</v>
      </c>
      <c r="K436" s="41" t="s">
        <v>1641</v>
      </c>
      <c r="L436" s="44">
        <v>41892</v>
      </c>
      <c r="M436" s="41" t="s">
        <v>1256</v>
      </c>
      <c r="N436" s="41">
        <v>38514.800000000003</v>
      </c>
      <c r="O436" s="41" t="s">
        <v>3187</v>
      </c>
      <c r="P436" s="41" t="s">
        <v>2659</v>
      </c>
      <c r="Q436" s="43" t="s">
        <v>3188</v>
      </c>
      <c r="R436" s="43" t="s">
        <v>3189</v>
      </c>
      <c r="S436" s="41" t="s">
        <v>1276</v>
      </c>
      <c r="T436" s="43" t="s">
        <v>1423</v>
      </c>
      <c r="U436" s="41" t="s">
        <v>1278</v>
      </c>
      <c r="V436" s="44">
        <v>43534</v>
      </c>
      <c r="W436" s="44">
        <v>44629</v>
      </c>
      <c r="X436" s="41" t="s">
        <v>1279</v>
      </c>
      <c r="Y436" s="41" t="s">
        <v>1263</v>
      </c>
      <c r="Z436" s="41" t="s">
        <v>4044</v>
      </c>
      <c r="AA436" s="41" t="s">
        <v>1256</v>
      </c>
      <c r="AB436" s="41" t="s">
        <v>4069</v>
      </c>
      <c r="AC436" s="41" t="s">
        <v>4069</v>
      </c>
      <c r="AD436" s="41" t="s">
        <v>4018</v>
      </c>
      <c r="AE436" s="41" t="s">
        <v>4023</v>
      </c>
      <c r="AF436" s="41" t="s">
        <v>1265</v>
      </c>
      <c r="AG436" s="45" t="s">
        <v>4070</v>
      </c>
      <c r="AH436" s="45" t="s">
        <v>3989</v>
      </c>
      <c r="AI436" s="45" t="s">
        <v>3989</v>
      </c>
      <c r="AJ436" s="45" t="s">
        <v>4908</v>
      </c>
      <c r="AK436" s="45" t="s">
        <v>4909</v>
      </c>
    </row>
    <row r="437" spans="2:37" ht="37.5" thickTop="1" thickBot="1" x14ac:dyDescent="0.3">
      <c r="B437" s="41" t="s">
        <v>4911</v>
      </c>
      <c r="C437" s="41" t="s">
        <v>3190</v>
      </c>
      <c r="D437" s="42" t="s">
        <v>1265</v>
      </c>
      <c r="E437" s="41" t="s">
        <v>3191</v>
      </c>
      <c r="F437" s="41" t="s">
        <v>1844</v>
      </c>
      <c r="G437" s="43" t="s">
        <v>1495</v>
      </c>
      <c r="H437" s="41" t="s">
        <v>1269</v>
      </c>
      <c r="I437" s="41" t="s">
        <v>1260</v>
      </c>
      <c r="J437" s="41" t="s">
        <v>1317</v>
      </c>
      <c r="K437" s="41" t="s">
        <v>1641</v>
      </c>
      <c r="L437" s="44">
        <v>41885</v>
      </c>
      <c r="M437" s="41" t="s">
        <v>1256</v>
      </c>
      <c r="N437" s="41">
        <v>14093.65</v>
      </c>
      <c r="O437" s="41" t="s">
        <v>3192</v>
      </c>
      <c r="P437" s="41" t="s">
        <v>2104</v>
      </c>
      <c r="Q437" s="43" t="s">
        <v>3016</v>
      </c>
      <c r="R437" s="43" t="s">
        <v>3017</v>
      </c>
      <c r="S437" s="41" t="s">
        <v>1301</v>
      </c>
      <c r="T437" s="43" t="s">
        <v>3193</v>
      </c>
      <c r="U437" s="41" t="s">
        <v>1278</v>
      </c>
      <c r="V437" s="44">
        <v>43342</v>
      </c>
      <c r="W437" s="44">
        <v>44437</v>
      </c>
      <c r="X437" s="41" t="s">
        <v>1279</v>
      </c>
      <c r="Y437" s="41" t="s">
        <v>1263</v>
      </c>
      <c r="Z437" s="41" t="s">
        <v>4036</v>
      </c>
      <c r="AA437" s="41" t="s">
        <v>1256</v>
      </c>
      <c r="AB437" s="41" t="s">
        <v>3999</v>
      </c>
      <c r="AC437" s="41" t="s">
        <v>3999</v>
      </c>
      <c r="AD437" s="41" t="s">
        <v>4038</v>
      </c>
      <c r="AE437" s="41" t="s">
        <v>4023</v>
      </c>
      <c r="AF437" s="41" t="s">
        <v>1265</v>
      </c>
      <c r="AG437" s="45" t="s">
        <v>4002</v>
      </c>
      <c r="AH437" s="45" t="s">
        <v>3989</v>
      </c>
      <c r="AI437" s="45" t="s">
        <v>3989</v>
      </c>
      <c r="AJ437" s="45" t="s">
        <v>4910</v>
      </c>
      <c r="AK437" s="45" t="s">
        <v>4911</v>
      </c>
    </row>
    <row r="438" spans="2:37" ht="31.5" thickTop="1" thickBot="1" x14ac:dyDescent="0.3">
      <c r="B438" s="41" t="s">
        <v>4913</v>
      </c>
      <c r="C438" s="41" t="s">
        <v>3194</v>
      </c>
      <c r="D438" s="42" t="s">
        <v>1265</v>
      </c>
      <c r="E438" s="41" t="s">
        <v>3195</v>
      </c>
      <c r="F438" s="41" t="s">
        <v>1917</v>
      </c>
      <c r="G438" s="43" t="s">
        <v>1495</v>
      </c>
      <c r="H438" s="41" t="s">
        <v>1269</v>
      </c>
      <c r="I438" s="41" t="s">
        <v>1260</v>
      </c>
      <c r="J438" s="41" t="s">
        <v>1317</v>
      </c>
      <c r="K438" s="41" t="s">
        <v>1325</v>
      </c>
      <c r="L438" s="44">
        <v>39867</v>
      </c>
      <c r="M438" s="41" t="s">
        <v>1256</v>
      </c>
      <c r="N438" s="41">
        <v>51333.53</v>
      </c>
      <c r="O438" s="41" t="s">
        <v>3196</v>
      </c>
      <c r="P438" s="41" t="s">
        <v>1290</v>
      </c>
      <c r="Q438" s="43" t="s">
        <v>3197</v>
      </c>
      <c r="R438" s="43" t="s">
        <v>3198</v>
      </c>
      <c r="S438" s="41" t="s">
        <v>1301</v>
      </c>
      <c r="T438" s="43" t="s">
        <v>1499</v>
      </c>
      <c r="U438" s="41" t="s">
        <v>1256</v>
      </c>
      <c r="V438" s="44" t="s">
        <v>1256</v>
      </c>
      <c r="W438" s="44" t="s">
        <v>1256</v>
      </c>
      <c r="X438" s="41" t="s">
        <v>1279</v>
      </c>
      <c r="Y438" s="41" t="s">
        <v>1263</v>
      </c>
      <c r="Z438" s="41" t="s">
        <v>4036</v>
      </c>
      <c r="AA438" s="41" t="s">
        <v>1256</v>
      </c>
      <c r="AB438" s="41" t="s">
        <v>3999</v>
      </c>
      <c r="AC438" s="41" t="s">
        <v>3999</v>
      </c>
      <c r="AD438" s="41" t="s">
        <v>4038</v>
      </c>
      <c r="AE438" s="41" t="s">
        <v>4023</v>
      </c>
      <c r="AF438" s="41" t="s">
        <v>1265</v>
      </c>
      <c r="AG438" s="45" t="s">
        <v>4002</v>
      </c>
      <c r="AH438" s="45" t="s">
        <v>4039</v>
      </c>
      <c r="AI438" s="45" t="s">
        <v>4039</v>
      </c>
      <c r="AJ438" s="45" t="s">
        <v>4912</v>
      </c>
      <c r="AK438" s="45" t="s">
        <v>4913</v>
      </c>
    </row>
    <row r="439" spans="2:37" ht="31.5" thickTop="1" thickBot="1" x14ac:dyDescent="0.3">
      <c r="B439" s="41" t="s">
        <v>4915</v>
      </c>
      <c r="C439" s="41" t="s">
        <v>3199</v>
      </c>
      <c r="D439" s="42" t="s">
        <v>1265</v>
      </c>
      <c r="E439" s="41" t="s">
        <v>3200</v>
      </c>
      <c r="F439" s="41" t="s">
        <v>1411</v>
      </c>
      <c r="G439" s="43" t="s">
        <v>3201</v>
      </c>
      <c r="H439" s="41" t="s">
        <v>1269</v>
      </c>
      <c r="I439" s="41" t="s">
        <v>1270</v>
      </c>
      <c r="J439" s="41" t="s">
        <v>1271</v>
      </c>
      <c r="K439" s="41" t="s">
        <v>1272</v>
      </c>
      <c r="L439" s="44">
        <v>41249</v>
      </c>
      <c r="M439" s="44">
        <v>43564</v>
      </c>
      <c r="N439" s="41">
        <v>17952.07</v>
      </c>
      <c r="O439" s="41" t="s">
        <v>1273</v>
      </c>
      <c r="P439" s="41" t="s">
        <v>2185</v>
      </c>
      <c r="Q439" s="43" t="s">
        <v>3202</v>
      </c>
      <c r="R439" s="43" t="s">
        <v>3203</v>
      </c>
      <c r="S439" s="41" t="s">
        <v>1276</v>
      </c>
      <c r="T439" s="43" t="s">
        <v>3204</v>
      </c>
      <c r="U439" s="41" t="s">
        <v>1256</v>
      </c>
      <c r="V439" s="41" t="s">
        <v>1256</v>
      </c>
      <c r="W439" s="41" t="s">
        <v>1256</v>
      </c>
      <c r="X439" s="41" t="s">
        <v>1279</v>
      </c>
      <c r="Y439" s="41" t="s">
        <v>1263</v>
      </c>
      <c r="Z439" s="41" t="s">
        <v>4205</v>
      </c>
      <c r="AA439" s="41" t="s">
        <v>1256</v>
      </c>
      <c r="AB439" s="41" t="s">
        <v>1256</v>
      </c>
      <c r="AC439" s="41" t="s">
        <v>1256</v>
      </c>
      <c r="AD439" s="41" t="s">
        <v>1256</v>
      </c>
      <c r="AE439" s="41" t="s">
        <v>1256</v>
      </c>
      <c r="AF439" s="41" t="s">
        <v>1265</v>
      </c>
      <c r="AG439" s="45" t="s">
        <v>1256</v>
      </c>
      <c r="AH439" s="45" t="s">
        <v>3989</v>
      </c>
      <c r="AI439" s="45" t="s">
        <v>3989</v>
      </c>
      <c r="AJ439" s="45" t="s">
        <v>4914</v>
      </c>
      <c r="AK439" s="45" t="s">
        <v>4915</v>
      </c>
    </row>
    <row r="440" spans="2:37" ht="31.5" thickTop="1" thickBot="1" x14ac:dyDescent="0.3">
      <c r="B440" s="41" t="s">
        <v>4917</v>
      </c>
      <c r="C440" s="41" t="s">
        <v>3205</v>
      </c>
      <c r="D440" s="42" t="s">
        <v>1265</v>
      </c>
      <c r="E440" s="41" t="s">
        <v>3206</v>
      </c>
      <c r="F440" s="41" t="s">
        <v>1633</v>
      </c>
      <c r="G440" s="43" t="s">
        <v>3207</v>
      </c>
      <c r="H440" s="41" t="s">
        <v>1269</v>
      </c>
      <c r="I440" s="41" t="s">
        <v>1260</v>
      </c>
      <c r="J440" s="41" t="s">
        <v>1317</v>
      </c>
      <c r="K440" s="41" t="s">
        <v>1325</v>
      </c>
      <c r="L440" s="44">
        <v>40666</v>
      </c>
      <c r="M440" s="41" t="s">
        <v>1256</v>
      </c>
      <c r="N440" s="41">
        <v>16748.78</v>
      </c>
      <c r="O440" s="41" t="s">
        <v>3208</v>
      </c>
      <c r="P440" s="41" t="s">
        <v>1290</v>
      </c>
      <c r="Q440" s="43" t="s">
        <v>3209</v>
      </c>
      <c r="R440" s="43" t="s">
        <v>3210</v>
      </c>
      <c r="S440" s="41" t="s">
        <v>1301</v>
      </c>
      <c r="T440" s="43" t="s">
        <v>3211</v>
      </c>
      <c r="U440" s="41" t="s">
        <v>1278</v>
      </c>
      <c r="V440" s="44">
        <v>41124</v>
      </c>
      <c r="W440" s="44">
        <v>43816</v>
      </c>
      <c r="X440" s="41" t="s">
        <v>1279</v>
      </c>
      <c r="Y440" s="41" t="s">
        <v>1263</v>
      </c>
      <c r="Z440" s="41" t="s">
        <v>4117</v>
      </c>
      <c r="AA440" s="41" t="s">
        <v>1256</v>
      </c>
      <c r="AB440" s="41" t="s">
        <v>4082</v>
      </c>
      <c r="AC440" s="41" t="s">
        <v>4082</v>
      </c>
      <c r="AD440" s="41" t="s">
        <v>4077</v>
      </c>
      <c r="AE440" s="41" t="s">
        <v>4001</v>
      </c>
      <c r="AF440" s="41" t="s">
        <v>1265</v>
      </c>
      <c r="AG440" s="45" t="s">
        <v>4083</v>
      </c>
      <c r="AH440" s="45" t="s">
        <v>3989</v>
      </c>
      <c r="AI440" s="45" t="s">
        <v>3989</v>
      </c>
      <c r="AJ440" s="45" t="s">
        <v>4916</v>
      </c>
      <c r="AK440" s="45" t="s">
        <v>4917</v>
      </c>
    </row>
    <row r="441" spans="2:37" ht="31.5" thickTop="1" thickBot="1" x14ac:dyDescent="0.3">
      <c r="B441" s="41" t="s">
        <v>4919</v>
      </c>
      <c r="C441" s="41" t="s">
        <v>3212</v>
      </c>
      <c r="D441" s="42" t="s">
        <v>1265</v>
      </c>
      <c r="E441" s="41" t="s">
        <v>3213</v>
      </c>
      <c r="F441" s="41" t="s">
        <v>1633</v>
      </c>
      <c r="G441" s="43" t="s">
        <v>1363</v>
      </c>
      <c r="H441" s="41" t="s">
        <v>1269</v>
      </c>
      <c r="I441" s="41" t="s">
        <v>1260</v>
      </c>
      <c r="J441" s="41" t="s">
        <v>1317</v>
      </c>
      <c r="K441" s="41" t="s">
        <v>1388</v>
      </c>
      <c r="L441" s="44">
        <v>40666</v>
      </c>
      <c r="M441" s="41" t="s">
        <v>1256</v>
      </c>
      <c r="N441" s="41">
        <v>52684.53</v>
      </c>
      <c r="O441" s="41" t="s">
        <v>3214</v>
      </c>
      <c r="P441" s="41" t="s">
        <v>1290</v>
      </c>
      <c r="Q441" s="43" t="s">
        <v>3215</v>
      </c>
      <c r="R441" s="43" t="s">
        <v>3216</v>
      </c>
      <c r="S441" s="41" t="s">
        <v>1301</v>
      </c>
      <c r="T441" s="43" t="s">
        <v>1367</v>
      </c>
      <c r="U441" s="41" t="s">
        <v>1330</v>
      </c>
      <c r="V441" s="44">
        <v>43487</v>
      </c>
      <c r="W441" s="44">
        <v>44582</v>
      </c>
      <c r="X441" s="41" t="s">
        <v>1279</v>
      </c>
      <c r="Y441" s="41" t="s">
        <v>1263</v>
      </c>
      <c r="Z441" s="41" t="s">
        <v>4036</v>
      </c>
      <c r="AA441" s="41" t="s">
        <v>3998</v>
      </c>
      <c r="AB441" s="41" t="s">
        <v>3999</v>
      </c>
      <c r="AC441" s="41" t="s">
        <v>3999</v>
      </c>
      <c r="AD441" s="41" t="s">
        <v>4038</v>
      </c>
      <c r="AE441" s="41" t="s">
        <v>4023</v>
      </c>
      <c r="AF441" s="41" t="s">
        <v>1265</v>
      </c>
      <c r="AG441" s="45" t="s">
        <v>4002</v>
      </c>
      <c r="AH441" s="45" t="s">
        <v>4039</v>
      </c>
      <c r="AI441" s="45" t="s">
        <v>3989</v>
      </c>
      <c r="AJ441" s="45" t="s">
        <v>4918</v>
      </c>
      <c r="AK441" s="45" t="s">
        <v>4919</v>
      </c>
    </row>
    <row r="442" spans="2:37" ht="76.5" thickTop="1" thickBot="1" x14ac:dyDescent="0.3">
      <c r="B442" s="41" t="s">
        <v>4921</v>
      </c>
      <c r="C442" s="41" t="s">
        <v>3217</v>
      </c>
      <c r="D442" s="42" t="s">
        <v>1265</v>
      </c>
      <c r="E442" s="41" t="s">
        <v>3218</v>
      </c>
      <c r="F442" s="41" t="s">
        <v>1633</v>
      </c>
      <c r="G442" s="43" t="s">
        <v>1356</v>
      </c>
      <c r="H442" s="41" t="s">
        <v>1269</v>
      </c>
      <c r="I442" s="41" t="s">
        <v>1260</v>
      </c>
      <c r="J442" s="41" t="s">
        <v>1317</v>
      </c>
      <c r="K442" s="41" t="s">
        <v>1325</v>
      </c>
      <c r="L442" s="44">
        <v>40619</v>
      </c>
      <c r="M442" s="41" t="s">
        <v>1256</v>
      </c>
      <c r="N442" s="41">
        <v>41601.620000000003</v>
      </c>
      <c r="O442" s="41" t="s">
        <v>3219</v>
      </c>
      <c r="P442" s="41" t="s">
        <v>1643</v>
      </c>
      <c r="Q442" s="43" t="s">
        <v>3094</v>
      </c>
      <c r="R442" s="43" t="s">
        <v>3095</v>
      </c>
      <c r="S442" s="41" t="s">
        <v>1301</v>
      </c>
      <c r="T442" s="43" t="s">
        <v>3220</v>
      </c>
      <c r="U442" s="41" t="s">
        <v>1975</v>
      </c>
      <c r="V442" s="44">
        <v>40682</v>
      </c>
      <c r="W442" s="44">
        <v>44110</v>
      </c>
      <c r="X442" s="41" t="s">
        <v>1279</v>
      </c>
      <c r="Y442" s="41" t="s">
        <v>1263</v>
      </c>
      <c r="Z442" s="41" t="s">
        <v>4033</v>
      </c>
      <c r="AA442" s="41" t="s">
        <v>1256</v>
      </c>
      <c r="AB442" s="41" t="s">
        <v>4082</v>
      </c>
      <c r="AC442" s="41" t="s">
        <v>4082</v>
      </c>
      <c r="AD442" s="41" t="s">
        <v>4018</v>
      </c>
      <c r="AE442" s="41" t="s">
        <v>4054</v>
      </c>
      <c r="AF442" s="41" t="s">
        <v>1265</v>
      </c>
      <c r="AG442" s="45" t="s">
        <v>4083</v>
      </c>
      <c r="AH442" s="45" t="s">
        <v>3989</v>
      </c>
      <c r="AI442" s="45" t="s">
        <v>3989</v>
      </c>
      <c r="AJ442" s="45" t="s">
        <v>4920</v>
      </c>
      <c r="AK442" s="45" t="s">
        <v>4921</v>
      </c>
    </row>
    <row r="443" spans="2:37" ht="31.5" thickTop="1" thickBot="1" x14ac:dyDescent="0.3">
      <c r="B443" s="41" t="s">
        <v>4923</v>
      </c>
      <c r="C443" s="41" t="s">
        <v>3221</v>
      </c>
      <c r="D443" s="42" t="s">
        <v>1265</v>
      </c>
      <c r="E443" s="41" t="s">
        <v>3222</v>
      </c>
      <c r="F443" s="41" t="s">
        <v>1633</v>
      </c>
      <c r="G443" s="43" t="s">
        <v>1419</v>
      </c>
      <c r="H443" s="41" t="s">
        <v>1269</v>
      </c>
      <c r="I443" s="41" t="s">
        <v>1260</v>
      </c>
      <c r="J443" s="41" t="s">
        <v>1317</v>
      </c>
      <c r="K443" s="41" t="s">
        <v>1325</v>
      </c>
      <c r="L443" s="44">
        <v>40617</v>
      </c>
      <c r="M443" s="41" t="s">
        <v>1256</v>
      </c>
      <c r="N443" s="41">
        <v>49150.497499999998</v>
      </c>
      <c r="O443" s="41" t="s">
        <v>3223</v>
      </c>
      <c r="P443" s="41" t="s">
        <v>1643</v>
      </c>
      <c r="Q443" s="43" t="s">
        <v>1372</v>
      </c>
      <c r="R443" s="43" t="s">
        <v>1373</v>
      </c>
      <c r="S443" s="41" t="s">
        <v>1301</v>
      </c>
      <c r="T443" s="43" t="s">
        <v>1423</v>
      </c>
      <c r="U443" s="41" t="s">
        <v>1278</v>
      </c>
      <c r="V443" s="44">
        <v>41075</v>
      </c>
      <c r="W443" s="44">
        <v>44028</v>
      </c>
      <c r="X443" s="41" t="s">
        <v>1279</v>
      </c>
      <c r="Y443" s="41" t="s">
        <v>1263</v>
      </c>
      <c r="Z443" s="41" t="s">
        <v>4044</v>
      </c>
      <c r="AA443" s="41" t="s">
        <v>1256</v>
      </c>
      <c r="AB443" s="41" t="s">
        <v>4069</v>
      </c>
      <c r="AC443" s="41" t="s">
        <v>4069</v>
      </c>
      <c r="AD443" s="41" t="s">
        <v>4018</v>
      </c>
      <c r="AE443" s="41" t="s">
        <v>4023</v>
      </c>
      <c r="AF443" s="41" t="s">
        <v>1265</v>
      </c>
      <c r="AG443" s="45" t="s">
        <v>4070</v>
      </c>
      <c r="AH443" s="45" t="s">
        <v>3989</v>
      </c>
      <c r="AI443" s="45" t="s">
        <v>3989</v>
      </c>
      <c r="AJ443" s="45" t="s">
        <v>4922</v>
      </c>
      <c r="AK443" s="45" t="s">
        <v>4923</v>
      </c>
    </row>
    <row r="444" spans="2:37" ht="46.5" thickTop="1" thickBot="1" x14ac:dyDescent="0.3">
      <c r="B444" s="41" t="s">
        <v>4925</v>
      </c>
      <c r="C444" s="41" t="s">
        <v>3224</v>
      </c>
      <c r="D444" s="42" t="s">
        <v>1265</v>
      </c>
      <c r="E444" s="41" t="s">
        <v>3225</v>
      </c>
      <c r="F444" s="41" t="s">
        <v>1284</v>
      </c>
      <c r="G444" s="43" t="s">
        <v>1495</v>
      </c>
      <c r="H444" s="41" t="s">
        <v>1269</v>
      </c>
      <c r="I444" s="41" t="s">
        <v>1260</v>
      </c>
      <c r="J444" s="41" t="s">
        <v>2183</v>
      </c>
      <c r="K444" s="41" t="s">
        <v>1325</v>
      </c>
      <c r="L444" s="44">
        <v>39981</v>
      </c>
      <c r="M444" s="41" t="s">
        <v>1256</v>
      </c>
      <c r="N444" s="41">
        <v>31865.8878</v>
      </c>
      <c r="O444" s="41" t="s">
        <v>3226</v>
      </c>
      <c r="P444" s="41" t="s">
        <v>1261</v>
      </c>
      <c r="Q444" s="43" t="s">
        <v>3227</v>
      </c>
      <c r="R444" s="43" t="s">
        <v>3228</v>
      </c>
      <c r="S444" s="41" t="s">
        <v>1301</v>
      </c>
      <c r="T444" s="43" t="s">
        <v>3229</v>
      </c>
      <c r="U444" s="41" t="s">
        <v>1278</v>
      </c>
      <c r="V444" s="44">
        <v>40164</v>
      </c>
      <c r="W444" s="44">
        <v>40710</v>
      </c>
      <c r="X444" s="41" t="s">
        <v>1279</v>
      </c>
      <c r="Y444" s="41" t="s">
        <v>1263</v>
      </c>
      <c r="Z444" s="41" t="s">
        <v>4005</v>
      </c>
      <c r="AA444" s="41" t="s">
        <v>1256</v>
      </c>
      <c r="AB444" s="41" t="s">
        <v>3999</v>
      </c>
      <c r="AC444" s="41" t="s">
        <v>3999</v>
      </c>
      <c r="AD444" s="41" t="s">
        <v>4038</v>
      </c>
      <c r="AE444" s="41" t="s">
        <v>4023</v>
      </c>
      <c r="AF444" s="41" t="s">
        <v>1265</v>
      </c>
      <c r="AG444" s="45" t="s">
        <v>4002</v>
      </c>
      <c r="AH444" s="45" t="s">
        <v>3989</v>
      </c>
      <c r="AI444" s="45" t="s">
        <v>3989</v>
      </c>
      <c r="AJ444" s="45" t="s">
        <v>4924</v>
      </c>
      <c r="AK444" s="45" t="s">
        <v>4925</v>
      </c>
    </row>
    <row r="445" spans="2:37" ht="46.5" thickTop="1" thickBot="1" x14ac:dyDescent="0.3">
      <c r="B445" s="41" t="s">
        <v>4927</v>
      </c>
      <c r="C445" s="41" t="s">
        <v>3230</v>
      </c>
      <c r="D445" s="42" t="s">
        <v>1265</v>
      </c>
      <c r="E445" s="41" t="s">
        <v>3231</v>
      </c>
      <c r="F445" s="41" t="s">
        <v>1284</v>
      </c>
      <c r="G445" s="43" t="s">
        <v>1495</v>
      </c>
      <c r="H445" s="41" t="s">
        <v>1269</v>
      </c>
      <c r="I445" s="41" t="s">
        <v>1260</v>
      </c>
      <c r="J445" s="41" t="s">
        <v>1439</v>
      </c>
      <c r="K445" s="41" t="s">
        <v>1325</v>
      </c>
      <c r="L445" s="44">
        <v>39981</v>
      </c>
      <c r="M445" s="41" t="s">
        <v>1256</v>
      </c>
      <c r="N445" s="41">
        <v>29905.37</v>
      </c>
      <c r="O445" s="41" t="s">
        <v>3232</v>
      </c>
      <c r="P445" s="41" t="s">
        <v>1261</v>
      </c>
      <c r="Q445" s="43" t="s">
        <v>3233</v>
      </c>
      <c r="R445" s="43" t="s">
        <v>3234</v>
      </c>
      <c r="S445" s="41" t="s">
        <v>3235</v>
      </c>
      <c r="T445" s="43" t="s">
        <v>1499</v>
      </c>
      <c r="U445" s="41" t="s">
        <v>3236</v>
      </c>
      <c r="V445" s="44">
        <v>40529</v>
      </c>
      <c r="W445" s="44">
        <v>43193</v>
      </c>
      <c r="X445" s="41" t="s">
        <v>1279</v>
      </c>
      <c r="Y445" s="41" t="s">
        <v>1263</v>
      </c>
      <c r="Z445" s="41" t="s">
        <v>4005</v>
      </c>
      <c r="AA445" s="41" t="s">
        <v>1256</v>
      </c>
      <c r="AB445" s="41" t="s">
        <v>3999</v>
      </c>
      <c r="AC445" s="41" t="s">
        <v>3999</v>
      </c>
      <c r="AD445" s="41" t="s">
        <v>4038</v>
      </c>
      <c r="AE445" s="41" t="s">
        <v>4023</v>
      </c>
      <c r="AF445" s="41" t="s">
        <v>1265</v>
      </c>
      <c r="AG445" s="45" t="s">
        <v>4002</v>
      </c>
      <c r="AH445" s="45" t="s">
        <v>3989</v>
      </c>
      <c r="AI445" s="45" t="s">
        <v>3989</v>
      </c>
      <c r="AJ445" s="45" t="s">
        <v>4926</v>
      </c>
      <c r="AK445" s="45" t="s">
        <v>4927</v>
      </c>
    </row>
    <row r="446" spans="2:37" ht="49.5" thickTop="1" thickBot="1" x14ac:dyDescent="0.3">
      <c r="B446" s="41" t="s">
        <v>4929</v>
      </c>
      <c r="C446" s="41" t="s">
        <v>3237</v>
      </c>
      <c r="D446" s="42" t="s">
        <v>1304</v>
      </c>
      <c r="E446" s="41" t="s">
        <v>3238</v>
      </c>
      <c r="F446" s="41" t="s">
        <v>1306</v>
      </c>
      <c r="G446" s="43" t="s">
        <v>1495</v>
      </c>
      <c r="H446" s="41" t="s">
        <v>1269</v>
      </c>
      <c r="I446" s="41" t="s">
        <v>1270</v>
      </c>
      <c r="J446" s="41" t="s">
        <v>1271</v>
      </c>
      <c r="K446" s="41" t="s">
        <v>1272</v>
      </c>
      <c r="L446" s="44">
        <v>39322</v>
      </c>
      <c r="M446" s="44">
        <v>40359</v>
      </c>
      <c r="N446" s="41">
        <v>140935.3725</v>
      </c>
      <c r="O446" s="41" t="s">
        <v>1273</v>
      </c>
      <c r="P446" s="41" t="s">
        <v>1261</v>
      </c>
      <c r="Q446" s="43" t="s">
        <v>3239</v>
      </c>
      <c r="R446" s="43" t="s">
        <v>3240</v>
      </c>
      <c r="S446" s="41" t="s">
        <v>3235</v>
      </c>
      <c r="T446" s="43" t="s">
        <v>1499</v>
      </c>
      <c r="U446" s="41" t="s">
        <v>1256</v>
      </c>
      <c r="V446" s="41" t="s">
        <v>1256</v>
      </c>
      <c r="W446" s="41" t="s">
        <v>1256</v>
      </c>
      <c r="X446" s="41" t="s">
        <v>1279</v>
      </c>
      <c r="Y446" s="41" t="s">
        <v>1263</v>
      </c>
      <c r="Z446" s="41" t="s">
        <v>4030</v>
      </c>
      <c r="AA446" s="41" t="s">
        <v>1256</v>
      </c>
      <c r="AB446" s="41" t="s">
        <v>1256</v>
      </c>
      <c r="AC446" s="41" t="s">
        <v>1256</v>
      </c>
      <c r="AD446" s="41" t="s">
        <v>1256</v>
      </c>
      <c r="AE446" s="41" t="s">
        <v>1256</v>
      </c>
      <c r="AF446" s="41" t="s">
        <v>1304</v>
      </c>
      <c r="AG446" s="45" t="s">
        <v>1256</v>
      </c>
      <c r="AH446" s="45" t="s">
        <v>3989</v>
      </c>
      <c r="AI446" s="45" t="s">
        <v>3989</v>
      </c>
      <c r="AJ446" s="45" t="s">
        <v>4928</v>
      </c>
      <c r="AK446" s="45" t="s">
        <v>4929</v>
      </c>
    </row>
    <row r="447" spans="2:37" ht="39.75" thickTop="1" thickBot="1" x14ac:dyDescent="0.3">
      <c r="B447" s="41" t="s">
        <v>4931</v>
      </c>
      <c r="C447" s="41" t="s">
        <v>3241</v>
      </c>
      <c r="D447" s="42" t="s">
        <v>1323</v>
      </c>
      <c r="E447" s="41" t="s">
        <v>1257</v>
      </c>
      <c r="F447" s="41" t="s">
        <v>1332</v>
      </c>
      <c r="G447" s="43" t="s">
        <v>1281</v>
      </c>
      <c r="H447" s="41" t="s">
        <v>1316</v>
      </c>
      <c r="I447" s="41" t="s">
        <v>1260</v>
      </c>
      <c r="J447" s="41" t="s">
        <v>1324</v>
      </c>
      <c r="K447" s="41" t="s">
        <v>1325</v>
      </c>
      <c r="L447" s="44">
        <v>39051</v>
      </c>
      <c r="M447" s="41" t="s">
        <v>1256</v>
      </c>
      <c r="N447" s="41">
        <v>24736.7</v>
      </c>
      <c r="O447" s="41" t="s">
        <v>1273</v>
      </c>
      <c r="P447" s="41" t="s">
        <v>1261</v>
      </c>
      <c r="Q447" s="43" t="s">
        <v>3242</v>
      </c>
      <c r="R447" s="43" t="s">
        <v>3243</v>
      </c>
      <c r="S447" s="41" t="s">
        <v>1320</v>
      </c>
      <c r="T447" s="43" t="s">
        <v>1329</v>
      </c>
      <c r="U447" s="41" t="s">
        <v>1778</v>
      </c>
      <c r="V447" s="44">
        <v>39798</v>
      </c>
      <c r="W447" s="44">
        <v>41821</v>
      </c>
      <c r="X447" s="41" t="s">
        <v>1279</v>
      </c>
      <c r="Y447" s="41" t="s">
        <v>1263</v>
      </c>
      <c r="Z447" s="41" t="s">
        <v>4016</v>
      </c>
      <c r="AA447" s="41" t="s">
        <v>1256</v>
      </c>
      <c r="AB447" s="41" t="s">
        <v>4017</v>
      </c>
      <c r="AC447" s="41" t="s">
        <v>4017</v>
      </c>
      <c r="AD447" s="41" t="s">
        <v>4018</v>
      </c>
      <c r="AE447" s="41" t="s">
        <v>4023</v>
      </c>
      <c r="AF447" s="41" t="s">
        <v>4019</v>
      </c>
      <c r="AG447" s="45" t="s">
        <v>4020</v>
      </c>
      <c r="AH447" s="45" t="s">
        <v>3989</v>
      </c>
      <c r="AI447" s="45" t="s">
        <v>3989</v>
      </c>
      <c r="AJ447" s="45" t="s">
        <v>4930</v>
      </c>
      <c r="AK447" s="45" t="s">
        <v>4931</v>
      </c>
    </row>
    <row r="448" spans="2:37" ht="31.5" thickTop="1" thickBot="1" x14ac:dyDescent="0.3">
      <c r="B448" s="41" t="s">
        <v>4933</v>
      </c>
      <c r="C448" s="41" t="s">
        <v>3244</v>
      </c>
      <c r="D448" s="42" t="s">
        <v>1314</v>
      </c>
      <c r="E448" s="41" t="s">
        <v>1257</v>
      </c>
      <c r="F448" s="41" t="s">
        <v>1284</v>
      </c>
      <c r="G448" s="43" t="s">
        <v>1281</v>
      </c>
      <c r="H448" s="41" t="s">
        <v>1316</v>
      </c>
      <c r="I448" s="41" t="s">
        <v>1260</v>
      </c>
      <c r="J448" s="41" t="s">
        <v>1317</v>
      </c>
      <c r="K448" s="41" t="s">
        <v>1288</v>
      </c>
      <c r="L448" s="44">
        <v>39499</v>
      </c>
      <c r="M448" s="41" t="s">
        <v>1256</v>
      </c>
      <c r="N448" s="41">
        <v>218.351</v>
      </c>
      <c r="O448" s="41" t="s">
        <v>3245</v>
      </c>
      <c r="P448" s="41" t="s">
        <v>1261</v>
      </c>
      <c r="Q448" s="43" t="s">
        <v>3246</v>
      </c>
      <c r="R448" s="43" t="s">
        <v>3247</v>
      </c>
      <c r="S448" s="41" t="s">
        <v>1320</v>
      </c>
      <c r="T448" s="43" t="s">
        <v>1329</v>
      </c>
      <c r="U448" s="41" t="s">
        <v>1256</v>
      </c>
      <c r="V448" s="41" t="s">
        <v>1256</v>
      </c>
      <c r="W448" s="41" t="s">
        <v>1256</v>
      </c>
      <c r="X448" s="41" t="s">
        <v>1279</v>
      </c>
      <c r="Y448" s="41" t="s">
        <v>1263</v>
      </c>
      <c r="Z448" s="41" t="s">
        <v>1256</v>
      </c>
      <c r="AA448" s="41" t="s">
        <v>4109</v>
      </c>
      <c r="AB448" s="41" t="s">
        <v>4076</v>
      </c>
      <c r="AC448" s="41" t="s">
        <v>4076</v>
      </c>
      <c r="AD448" s="41" t="s">
        <v>4046</v>
      </c>
      <c r="AE448" s="41" t="s">
        <v>4023</v>
      </c>
      <c r="AF448" s="41" t="s">
        <v>4013</v>
      </c>
      <c r="AG448" s="45" t="s">
        <v>4078</v>
      </c>
      <c r="AH448" s="45" t="s">
        <v>3989</v>
      </c>
      <c r="AI448" s="45" t="s">
        <v>3989</v>
      </c>
      <c r="AJ448" s="45" t="s">
        <v>4932</v>
      </c>
      <c r="AK448" s="45" t="s">
        <v>4933</v>
      </c>
    </row>
    <row r="449" spans="2:37" ht="106.5" thickTop="1" thickBot="1" x14ac:dyDescent="0.3">
      <c r="B449" s="41" t="s">
        <v>4935</v>
      </c>
      <c r="C449" s="41" t="s">
        <v>3248</v>
      </c>
      <c r="D449" s="42" t="s">
        <v>1255</v>
      </c>
      <c r="E449" s="41" t="s">
        <v>1257</v>
      </c>
      <c r="F449" s="41" t="s">
        <v>1257</v>
      </c>
      <c r="G449" s="43" t="s">
        <v>1258</v>
      </c>
      <c r="H449" s="41" t="s">
        <v>1308</v>
      </c>
      <c r="I449" s="41" t="s">
        <v>1260</v>
      </c>
      <c r="J449" s="41" t="s">
        <v>1256</v>
      </c>
      <c r="K449" s="41" t="s">
        <v>1256</v>
      </c>
      <c r="L449" s="44">
        <v>37977</v>
      </c>
      <c r="M449" s="44">
        <v>48204</v>
      </c>
      <c r="N449" s="41">
        <v>152.74299999999999</v>
      </c>
      <c r="O449" s="41" t="s">
        <v>1256</v>
      </c>
      <c r="P449" s="41" t="s">
        <v>1261</v>
      </c>
      <c r="Q449" s="43" t="s">
        <v>1612</v>
      </c>
      <c r="R449" s="43" t="s">
        <v>1613</v>
      </c>
      <c r="S449" s="41" t="s">
        <v>1328</v>
      </c>
      <c r="T449" s="43" t="s">
        <v>3249</v>
      </c>
      <c r="U449" s="41" t="s">
        <v>1256</v>
      </c>
      <c r="V449" s="41" t="s">
        <v>1256</v>
      </c>
      <c r="W449" s="41" t="s">
        <v>1256</v>
      </c>
      <c r="X449" s="41" t="s">
        <v>1256</v>
      </c>
      <c r="Y449" s="41" t="s">
        <v>1263</v>
      </c>
      <c r="Z449" s="41" t="s">
        <v>1256</v>
      </c>
      <c r="AA449" s="41" t="s">
        <v>1256</v>
      </c>
      <c r="AB449" s="41" t="s">
        <v>1256</v>
      </c>
      <c r="AC449" s="41" t="s">
        <v>1256</v>
      </c>
      <c r="AD449" s="41" t="s">
        <v>1256</v>
      </c>
      <c r="AE449" s="41" t="s">
        <v>1256</v>
      </c>
      <c r="AF449" s="41" t="s">
        <v>3988</v>
      </c>
      <c r="AG449" s="45" t="s">
        <v>1256</v>
      </c>
      <c r="AH449" s="45" t="s">
        <v>3989</v>
      </c>
      <c r="AI449" s="45" t="s">
        <v>3989</v>
      </c>
      <c r="AJ449" s="45" t="s">
        <v>4934</v>
      </c>
      <c r="AK449" s="45" t="s">
        <v>4935</v>
      </c>
    </row>
    <row r="450" spans="2:37" ht="31.5" thickTop="1" thickBot="1" x14ac:dyDescent="0.3">
      <c r="B450" s="41" t="s">
        <v>4937</v>
      </c>
      <c r="C450" s="41" t="s">
        <v>3250</v>
      </c>
      <c r="D450" s="42" t="s">
        <v>1314</v>
      </c>
      <c r="E450" s="41" t="s">
        <v>1257</v>
      </c>
      <c r="F450" s="41" t="s">
        <v>1284</v>
      </c>
      <c r="G450" s="43" t="s">
        <v>1473</v>
      </c>
      <c r="H450" s="41" t="s">
        <v>1259</v>
      </c>
      <c r="I450" s="41" t="s">
        <v>1260</v>
      </c>
      <c r="J450" s="41" t="s">
        <v>1317</v>
      </c>
      <c r="K450" s="41" t="s">
        <v>1288</v>
      </c>
      <c r="L450" s="44">
        <v>39366</v>
      </c>
      <c r="M450" s="41" t="s">
        <v>1256</v>
      </c>
      <c r="N450" s="41">
        <v>2207.5796999999998</v>
      </c>
      <c r="O450" s="41" t="s">
        <v>3251</v>
      </c>
      <c r="P450" s="41" t="s">
        <v>1261</v>
      </c>
      <c r="Q450" s="43" t="s">
        <v>3252</v>
      </c>
      <c r="R450" s="43" t="s">
        <v>3253</v>
      </c>
      <c r="S450" s="41" t="s">
        <v>1434</v>
      </c>
      <c r="T450" s="43" t="s">
        <v>1476</v>
      </c>
      <c r="U450" s="41" t="s">
        <v>1256</v>
      </c>
      <c r="V450" s="41" t="s">
        <v>1256</v>
      </c>
      <c r="W450" s="41" t="s">
        <v>1256</v>
      </c>
      <c r="X450" s="41" t="s">
        <v>1256</v>
      </c>
      <c r="Y450" s="41" t="s">
        <v>1263</v>
      </c>
      <c r="Z450" s="41" t="s">
        <v>1256</v>
      </c>
      <c r="AA450" s="41" t="s">
        <v>4184</v>
      </c>
      <c r="AB450" s="41" t="s">
        <v>4076</v>
      </c>
      <c r="AC450" s="41" t="s">
        <v>4076</v>
      </c>
      <c r="AD450" s="41" t="s">
        <v>4046</v>
      </c>
      <c r="AE450" s="41" t="s">
        <v>4001</v>
      </c>
      <c r="AF450" s="41" t="s">
        <v>4013</v>
      </c>
      <c r="AG450" s="45" t="s">
        <v>4078</v>
      </c>
      <c r="AH450" s="45" t="s">
        <v>3989</v>
      </c>
      <c r="AI450" s="45" t="s">
        <v>3989</v>
      </c>
      <c r="AJ450" s="45" t="s">
        <v>4936</v>
      </c>
      <c r="AK450" s="45" t="s">
        <v>4937</v>
      </c>
    </row>
    <row r="451" spans="2:37" ht="31.5" thickTop="1" thickBot="1" x14ac:dyDescent="0.3">
      <c r="B451" s="41" t="s">
        <v>4939</v>
      </c>
      <c r="C451" s="41" t="s">
        <v>3254</v>
      </c>
      <c r="D451" s="42" t="s">
        <v>1314</v>
      </c>
      <c r="E451" s="41" t="s">
        <v>1257</v>
      </c>
      <c r="F451" s="41" t="s">
        <v>1284</v>
      </c>
      <c r="G451" s="43" t="s">
        <v>1281</v>
      </c>
      <c r="H451" s="41" t="s">
        <v>1308</v>
      </c>
      <c r="I451" s="41" t="s">
        <v>1260</v>
      </c>
      <c r="J451" s="41" t="s">
        <v>1317</v>
      </c>
      <c r="K451" s="41" t="s">
        <v>1288</v>
      </c>
      <c r="L451" s="44">
        <v>39366</v>
      </c>
      <c r="M451" s="41" t="s">
        <v>1256</v>
      </c>
      <c r="N451" s="41">
        <v>4142.8159999999998</v>
      </c>
      <c r="O451" s="41" t="s">
        <v>1273</v>
      </c>
      <c r="P451" s="41" t="s">
        <v>1261</v>
      </c>
      <c r="Q451" s="43" t="s">
        <v>2973</v>
      </c>
      <c r="R451" s="43" t="s">
        <v>2974</v>
      </c>
      <c r="S451" s="41" t="s">
        <v>1311</v>
      </c>
      <c r="T451" s="43" t="s">
        <v>1329</v>
      </c>
      <c r="U451" s="41" t="s">
        <v>1256</v>
      </c>
      <c r="V451" s="41" t="s">
        <v>1256</v>
      </c>
      <c r="W451" s="41" t="s">
        <v>1256</v>
      </c>
      <c r="X451" s="41" t="s">
        <v>1279</v>
      </c>
      <c r="Y451" s="41" t="s">
        <v>1263</v>
      </c>
      <c r="Z451" s="41" t="s">
        <v>1256</v>
      </c>
      <c r="AA451" s="41" t="s">
        <v>4097</v>
      </c>
      <c r="AB451" s="41" t="s">
        <v>4076</v>
      </c>
      <c r="AC451" s="41" t="s">
        <v>4076</v>
      </c>
      <c r="AD451" s="41" t="s">
        <v>4046</v>
      </c>
      <c r="AE451" s="41" t="s">
        <v>4001</v>
      </c>
      <c r="AF451" s="41" t="s">
        <v>4013</v>
      </c>
      <c r="AG451" s="45" t="s">
        <v>4078</v>
      </c>
      <c r="AH451" s="45" t="s">
        <v>3989</v>
      </c>
      <c r="AI451" s="45" t="s">
        <v>3989</v>
      </c>
      <c r="AJ451" s="45" t="s">
        <v>4938</v>
      </c>
      <c r="AK451" s="45" t="s">
        <v>4939</v>
      </c>
    </row>
    <row r="452" spans="2:37" ht="31.5" thickTop="1" thickBot="1" x14ac:dyDescent="0.3">
      <c r="B452" s="41" t="s">
        <v>4941</v>
      </c>
      <c r="C452" s="41" t="s">
        <v>3255</v>
      </c>
      <c r="D452" s="42" t="s">
        <v>1265</v>
      </c>
      <c r="E452" s="41" t="s">
        <v>3256</v>
      </c>
      <c r="F452" s="41" t="s">
        <v>3257</v>
      </c>
      <c r="G452" s="43" t="s">
        <v>2127</v>
      </c>
      <c r="H452" s="41" t="s">
        <v>2350</v>
      </c>
      <c r="I452" s="41" t="s">
        <v>1260</v>
      </c>
      <c r="J452" s="41" t="s">
        <v>1439</v>
      </c>
      <c r="K452" s="41" t="s">
        <v>1325</v>
      </c>
      <c r="L452" s="44">
        <v>39416</v>
      </c>
      <c r="M452" s="41" t="s">
        <v>1256</v>
      </c>
      <c r="N452" s="41">
        <v>267654.2206</v>
      </c>
      <c r="O452" s="41" t="s">
        <v>3258</v>
      </c>
      <c r="P452" s="41" t="s">
        <v>1643</v>
      </c>
      <c r="Q452" s="43" t="s">
        <v>1848</v>
      </c>
      <c r="R452" s="43" t="s">
        <v>1588</v>
      </c>
      <c r="S452" s="41" t="s">
        <v>1849</v>
      </c>
      <c r="T452" s="43" t="s">
        <v>3259</v>
      </c>
      <c r="U452" s="41" t="s">
        <v>1330</v>
      </c>
      <c r="V452" s="44">
        <v>40512</v>
      </c>
      <c r="W452" s="44">
        <v>42976</v>
      </c>
      <c r="X452" s="41" t="s">
        <v>1279</v>
      </c>
      <c r="Y452" s="41" t="s">
        <v>1582</v>
      </c>
      <c r="Z452" s="41" t="s">
        <v>3997</v>
      </c>
      <c r="AA452" s="41" t="s">
        <v>1256</v>
      </c>
      <c r="AB452" s="41" t="s">
        <v>4069</v>
      </c>
      <c r="AC452" s="41" t="s">
        <v>4069</v>
      </c>
      <c r="AD452" s="41" t="s">
        <v>4000</v>
      </c>
      <c r="AE452" s="41" t="s">
        <v>4047</v>
      </c>
      <c r="AF452" s="41" t="s">
        <v>1265</v>
      </c>
      <c r="AG452" s="45" t="s">
        <v>4070</v>
      </c>
      <c r="AH452" s="45" t="s">
        <v>3989</v>
      </c>
      <c r="AI452" s="45" t="s">
        <v>3989</v>
      </c>
      <c r="AJ452" s="45" t="s">
        <v>4940</v>
      </c>
      <c r="AK452" s="45" t="s">
        <v>4941</v>
      </c>
    </row>
    <row r="453" spans="2:37" ht="31.5" thickTop="1" thickBot="1" x14ac:dyDescent="0.3">
      <c r="B453" s="41" t="s">
        <v>4943</v>
      </c>
      <c r="C453" s="41" t="s">
        <v>3260</v>
      </c>
      <c r="D453" s="42" t="s">
        <v>1265</v>
      </c>
      <c r="E453" s="41" t="s">
        <v>3261</v>
      </c>
      <c r="F453" s="41" t="s">
        <v>3257</v>
      </c>
      <c r="G453" s="43" t="s">
        <v>1348</v>
      </c>
      <c r="H453" s="41" t="s">
        <v>2350</v>
      </c>
      <c r="I453" s="41" t="s">
        <v>1260</v>
      </c>
      <c r="J453" s="41" t="s">
        <v>1324</v>
      </c>
      <c r="K453" s="41" t="s">
        <v>1325</v>
      </c>
      <c r="L453" s="44">
        <v>39416</v>
      </c>
      <c r="M453" s="41" t="s">
        <v>1256</v>
      </c>
      <c r="N453" s="41">
        <v>373791.97</v>
      </c>
      <c r="O453" s="41" t="s">
        <v>1273</v>
      </c>
      <c r="P453" s="41" t="s">
        <v>1920</v>
      </c>
      <c r="Q453" s="43" t="s">
        <v>3262</v>
      </c>
      <c r="R453" s="43" t="s">
        <v>3263</v>
      </c>
      <c r="S453" s="41" t="s">
        <v>1727</v>
      </c>
      <c r="T453" s="43" t="s">
        <v>3264</v>
      </c>
      <c r="U453" s="41" t="s">
        <v>1256</v>
      </c>
      <c r="V453" s="41" t="s">
        <v>1256</v>
      </c>
      <c r="W453" s="41" t="s">
        <v>1256</v>
      </c>
      <c r="X453" s="41" t="s">
        <v>1279</v>
      </c>
      <c r="Y453" s="41" t="s">
        <v>1582</v>
      </c>
      <c r="Z453" s="41" t="s">
        <v>3997</v>
      </c>
      <c r="AA453" s="41" t="s">
        <v>1256</v>
      </c>
      <c r="AB453" s="41" t="s">
        <v>3999</v>
      </c>
      <c r="AC453" s="41" t="s">
        <v>3999</v>
      </c>
      <c r="AD453" s="41" t="s">
        <v>4000</v>
      </c>
      <c r="AE453" s="41" t="s">
        <v>4054</v>
      </c>
      <c r="AF453" s="41" t="s">
        <v>1265</v>
      </c>
      <c r="AG453" s="45" t="s">
        <v>4002</v>
      </c>
      <c r="AH453" s="45" t="s">
        <v>3989</v>
      </c>
      <c r="AI453" s="45" t="s">
        <v>3989</v>
      </c>
      <c r="AJ453" s="45" t="s">
        <v>4942</v>
      </c>
      <c r="AK453" s="45" t="s">
        <v>4943</v>
      </c>
    </row>
    <row r="454" spans="2:37" ht="31.5" thickTop="1" thickBot="1" x14ac:dyDescent="0.3">
      <c r="B454" s="41" t="s">
        <v>4945</v>
      </c>
      <c r="C454" s="41" t="s">
        <v>3265</v>
      </c>
      <c r="D454" s="42" t="s">
        <v>1265</v>
      </c>
      <c r="E454" s="41" t="s">
        <v>3266</v>
      </c>
      <c r="F454" s="41" t="s">
        <v>3257</v>
      </c>
      <c r="G454" s="43" t="s">
        <v>1348</v>
      </c>
      <c r="H454" s="41" t="s">
        <v>2350</v>
      </c>
      <c r="I454" s="41" t="s">
        <v>1260</v>
      </c>
      <c r="J454" s="41" t="s">
        <v>1317</v>
      </c>
      <c r="K454" s="41" t="s">
        <v>1325</v>
      </c>
      <c r="L454" s="44">
        <v>39416</v>
      </c>
      <c r="M454" s="41" t="s">
        <v>1256</v>
      </c>
      <c r="N454" s="41">
        <v>270471.413</v>
      </c>
      <c r="O454" s="41" t="s">
        <v>3267</v>
      </c>
      <c r="P454" s="41" t="s">
        <v>2753</v>
      </c>
      <c r="Q454" s="43" t="s">
        <v>1848</v>
      </c>
      <c r="R454" s="43" t="s">
        <v>1588</v>
      </c>
      <c r="S454" s="41" t="s">
        <v>1849</v>
      </c>
      <c r="T454" s="43" t="s">
        <v>1352</v>
      </c>
      <c r="U454" s="41" t="s">
        <v>1256</v>
      </c>
      <c r="V454" s="41" t="s">
        <v>1256</v>
      </c>
      <c r="W454" s="41" t="s">
        <v>1256</v>
      </c>
      <c r="X454" s="41" t="s">
        <v>1279</v>
      </c>
      <c r="Y454" s="41" t="s">
        <v>1582</v>
      </c>
      <c r="Z454" s="41" t="s">
        <v>3997</v>
      </c>
      <c r="AA454" s="41" t="s">
        <v>1256</v>
      </c>
      <c r="AB454" s="41" t="s">
        <v>3999</v>
      </c>
      <c r="AC454" s="41" t="s">
        <v>3999</v>
      </c>
      <c r="AD454" s="41" t="s">
        <v>4000</v>
      </c>
      <c r="AE454" s="41" t="s">
        <v>4054</v>
      </c>
      <c r="AF454" s="41" t="s">
        <v>1265</v>
      </c>
      <c r="AG454" s="45" t="s">
        <v>4002</v>
      </c>
      <c r="AH454" s="45" t="s">
        <v>3989</v>
      </c>
      <c r="AI454" s="45" t="s">
        <v>3989</v>
      </c>
      <c r="AJ454" s="45" t="s">
        <v>4944</v>
      </c>
      <c r="AK454" s="45" t="s">
        <v>4945</v>
      </c>
    </row>
    <row r="455" spans="2:37" ht="37.5" thickTop="1" thickBot="1" x14ac:dyDescent="0.3">
      <c r="B455" s="41" t="s">
        <v>4947</v>
      </c>
      <c r="C455" s="41" t="s">
        <v>3268</v>
      </c>
      <c r="D455" s="42" t="s">
        <v>1265</v>
      </c>
      <c r="E455" s="41" t="s">
        <v>3269</v>
      </c>
      <c r="F455" s="41" t="s">
        <v>3257</v>
      </c>
      <c r="G455" s="43" t="s">
        <v>3003</v>
      </c>
      <c r="H455" s="41" t="s">
        <v>2310</v>
      </c>
      <c r="I455" s="41" t="s">
        <v>1270</v>
      </c>
      <c r="J455" s="41" t="s">
        <v>1271</v>
      </c>
      <c r="K455" s="41" t="s">
        <v>1272</v>
      </c>
      <c r="L455" s="44">
        <v>39414</v>
      </c>
      <c r="M455" s="44">
        <v>42237</v>
      </c>
      <c r="N455" s="41">
        <v>353496.73</v>
      </c>
      <c r="O455" s="41" t="s">
        <v>1273</v>
      </c>
      <c r="P455" s="41" t="s">
        <v>3270</v>
      </c>
      <c r="Q455" s="43" t="s">
        <v>1848</v>
      </c>
      <c r="R455" s="43" t="s">
        <v>1588</v>
      </c>
      <c r="S455" s="41" t="s">
        <v>1849</v>
      </c>
      <c r="T455" s="43" t="s">
        <v>3271</v>
      </c>
      <c r="U455" s="41" t="s">
        <v>1256</v>
      </c>
      <c r="V455" s="41" t="s">
        <v>1256</v>
      </c>
      <c r="W455" s="41" t="s">
        <v>1256</v>
      </c>
      <c r="X455" s="41" t="s">
        <v>1279</v>
      </c>
      <c r="Y455" s="41" t="s">
        <v>1582</v>
      </c>
      <c r="Z455" s="41" t="s">
        <v>4008</v>
      </c>
      <c r="AA455" s="41" t="s">
        <v>1256</v>
      </c>
      <c r="AB455" s="41" t="s">
        <v>1256</v>
      </c>
      <c r="AC455" s="41" t="s">
        <v>1256</v>
      </c>
      <c r="AD455" s="41" t="s">
        <v>1256</v>
      </c>
      <c r="AE455" s="41" t="s">
        <v>1256</v>
      </c>
      <c r="AF455" s="41" t="s">
        <v>1265</v>
      </c>
      <c r="AG455" s="45" t="s">
        <v>1256</v>
      </c>
      <c r="AH455" s="45" t="s">
        <v>3989</v>
      </c>
      <c r="AI455" s="45" t="s">
        <v>3989</v>
      </c>
      <c r="AJ455" s="45" t="s">
        <v>4946</v>
      </c>
      <c r="AK455" s="45" t="s">
        <v>4947</v>
      </c>
    </row>
    <row r="456" spans="2:37" ht="31.5" thickTop="1" thickBot="1" x14ac:dyDescent="0.3">
      <c r="B456" s="41" t="s">
        <v>4949</v>
      </c>
      <c r="C456" s="41" t="s">
        <v>3272</v>
      </c>
      <c r="D456" s="42" t="s">
        <v>1265</v>
      </c>
      <c r="E456" s="41" t="s">
        <v>3273</v>
      </c>
      <c r="F456" s="41" t="s">
        <v>3257</v>
      </c>
      <c r="G456" s="43" t="s">
        <v>1281</v>
      </c>
      <c r="H456" s="41" t="s">
        <v>2310</v>
      </c>
      <c r="I456" s="41" t="s">
        <v>1260</v>
      </c>
      <c r="J456" s="41" t="s">
        <v>1324</v>
      </c>
      <c r="K456" s="41" t="s">
        <v>1325</v>
      </c>
      <c r="L456" s="44">
        <v>39414</v>
      </c>
      <c r="M456" s="41" t="s">
        <v>1256</v>
      </c>
      <c r="N456" s="41">
        <v>269081.36119999998</v>
      </c>
      <c r="O456" s="41" t="s">
        <v>1273</v>
      </c>
      <c r="P456" s="41" t="s">
        <v>2104</v>
      </c>
      <c r="Q456" s="43" t="s">
        <v>1848</v>
      </c>
      <c r="R456" s="43" t="s">
        <v>1588</v>
      </c>
      <c r="S456" s="41" t="s">
        <v>1849</v>
      </c>
      <c r="T456" s="43" t="s">
        <v>1329</v>
      </c>
      <c r="U456" s="41" t="s">
        <v>1330</v>
      </c>
      <c r="V456" s="44">
        <v>40510</v>
      </c>
      <c r="W456" s="44">
        <v>42701</v>
      </c>
      <c r="X456" s="41" t="s">
        <v>1279</v>
      </c>
      <c r="Y456" s="41" t="s">
        <v>1582</v>
      </c>
      <c r="Z456" s="41" t="s">
        <v>4016</v>
      </c>
      <c r="AA456" s="41" t="s">
        <v>1256</v>
      </c>
      <c r="AB456" s="41" t="s">
        <v>4017</v>
      </c>
      <c r="AC456" s="41" t="s">
        <v>4017</v>
      </c>
      <c r="AD456" s="41" t="s">
        <v>4018</v>
      </c>
      <c r="AE456" s="41" t="s">
        <v>4054</v>
      </c>
      <c r="AF456" s="41" t="s">
        <v>1265</v>
      </c>
      <c r="AG456" s="45" t="s">
        <v>4020</v>
      </c>
      <c r="AH456" s="45" t="s">
        <v>3989</v>
      </c>
      <c r="AI456" s="45" t="s">
        <v>3989</v>
      </c>
      <c r="AJ456" s="45" t="s">
        <v>4948</v>
      </c>
      <c r="AK456" s="45" t="s">
        <v>4949</v>
      </c>
    </row>
    <row r="457" spans="2:37" ht="37.5" thickTop="1" thickBot="1" x14ac:dyDescent="0.3">
      <c r="B457" s="41" t="s">
        <v>4951</v>
      </c>
      <c r="C457" s="41" t="s">
        <v>3274</v>
      </c>
      <c r="D457" s="42" t="s">
        <v>1265</v>
      </c>
      <c r="E457" s="41" t="s">
        <v>3275</v>
      </c>
      <c r="F457" s="41" t="s">
        <v>3257</v>
      </c>
      <c r="G457" s="43" t="s">
        <v>1478</v>
      </c>
      <c r="H457" s="41" t="s">
        <v>2310</v>
      </c>
      <c r="I457" s="41" t="s">
        <v>1270</v>
      </c>
      <c r="J457" s="41" t="s">
        <v>1515</v>
      </c>
      <c r="K457" s="41" t="s">
        <v>1272</v>
      </c>
      <c r="L457" s="44">
        <v>39416</v>
      </c>
      <c r="M457" s="44">
        <v>43560</v>
      </c>
      <c r="N457" s="41">
        <v>268769.5</v>
      </c>
      <c r="O457" s="41" t="s">
        <v>1273</v>
      </c>
      <c r="P457" s="41" t="s">
        <v>1643</v>
      </c>
      <c r="Q457" s="43" t="s">
        <v>1848</v>
      </c>
      <c r="R457" s="43" t="s">
        <v>1588</v>
      </c>
      <c r="S457" s="41" t="s">
        <v>1849</v>
      </c>
      <c r="T457" s="43" t="s">
        <v>3276</v>
      </c>
      <c r="U457" s="41" t="s">
        <v>1256</v>
      </c>
      <c r="V457" s="41" t="s">
        <v>1256</v>
      </c>
      <c r="W457" s="41" t="s">
        <v>1256</v>
      </c>
      <c r="X457" s="41" t="s">
        <v>1279</v>
      </c>
      <c r="Y457" s="41" t="s">
        <v>1582</v>
      </c>
      <c r="Z457" s="41" t="s">
        <v>4117</v>
      </c>
      <c r="AA457" s="41" t="s">
        <v>1256</v>
      </c>
      <c r="AB457" s="41" t="s">
        <v>1256</v>
      </c>
      <c r="AC457" s="41" t="s">
        <v>1256</v>
      </c>
      <c r="AD457" s="41" t="s">
        <v>1256</v>
      </c>
      <c r="AE457" s="41" t="s">
        <v>1256</v>
      </c>
      <c r="AF457" s="41" t="s">
        <v>1265</v>
      </c>
      <c r="AG457" s="45" t="s">
        <v>1256</v>
      </c>
      <c r="AH457" s="45" t="s">
        <v>3989</v>
      </c>
      <c r="AI457" s="45" t="s">
        <v>3989</v>
      </c>
      <c r="AJ457" s="45" t="s">
        <v>4950</v>
      </c>
      <c r="AK457" s="45" t="s">
        <v>4951</v>
      </c>
    </row>
    <row r="458" spans="2:37" ht="37.5" thickTop="1" thickBot="1" x14ac:dyDescent="0.3">
      <c r="B458" s="41" t="s">
        <v>4953</v>
      </c>
      <c r="C458" s="41" t="s">
        <v>3277</v>
      </c>
      <c r="D458" s="42" t="s">
        <v>1265</v>
      </c>
      <c r="E458" s="41" t="s">
        <v>3278</v>
      </c>
      <c r="F458" s="41" t="s">
        <v>3257</v>
      </c>
      <c r="G458" s="43" t="s">
        <v>1281</v>
      </c>
      <c r="H458" s="41" t="s">
        <v>2310</v>
      </c>
      <c r="I458" s="41" t="s">
        <v>1260</v>
      </c>
      <c r="J458" s="41" t="s">
        <v>1317</v>
      </c>
      <c r="K458" s="41" t="s">
        <v>1325</v>
      </c>
      <c r="L458" s="44">
        <v>39416</v>
      </c>
      <c r="M458" s="41" t="s">
        <v>1256</v>
      </c>
      <c r="N458" s="41">
        <v>235198.24</v>
      </c>
      <c r="O458" s="41" t="s">
        <v>3279</v>
      </c>
      <c r="P458" s="41" t="s">
        <v>2587</v>
      </c>
      <c r="Q458" s="43" t="s">
        <v>3280</v>
      </c>
      <c r="R458" s="43" t="s">
        <v>3281</v>
      </c>
      <c r="S458" s="41" t="s">
        <v>3282</v>
      </c>
      <c r="T458" s="43" t="s">
        <v>1329</v>
      </c>
      <c r="U458" s="41" t="s">
        <v>1330</v>
      </c>
      <c r="V458" s="44">
        <v>40618</v>
      </c>
      <c r="W458" s="44">
        <v>43442</v>
      </c>
      <c r="X458" s="41" t="s">
        <v>1279</v>
      </c>
      <c r="Y458" s="41" t="s">
        <v>1263</v>
      </c>
      <c r="Z458" s="41" t="s">
        <v>4016</v>
      </c>
      <c r="AA458" s="41" t="s">
        <v>1256</v>
      </c>
      <c r="AB458" s="41" t="s">
        <v>4017</v>
      </c>
      <c r="AC458" s="41" t="s">
        <v>4017</v>
      </c>
      <c r="AD458" s="41" t="s">
        <v>4018</v>
      </c>
      <c r="AE458" s="41" t="s">
        <v>4054</v>
      </c>
      <c r="AF458" s="41" t="s">
        <v>1265</v>
      </c>
      <c r="AG458" s="45" t="s">
        <v>4020</v>
      </c>
      <c r="AH458" s="45" t="s">
        <v>3989</v>
      </c>
      <c r="AI458" s="45" t="s">
        <v>3989</v>
      </c>
      <c r="AJ458" s="45" t="s">
        <v>4952</v>
      </c>
      <c r="AK458" s="45" t="s">
        <v>4953</v>
      </c>
    </row>
    <row r="459" spans="2:37" ht="37.5" thickTop="1" thickBot="1" x14ac:dyDescent="0.3">
      <c r="B459" s="41" t="s">
        <v>4955</v>
      </c>
      <c r="C459" s="41" t="s">
        <v>3283</v>
      </c>
      <c r="D459" s="42" t="s">
        <v>1265</v>
      </c>
      <c r="E459" s="41" t="s">
        <v>3284</v>
      </c>
      <c r="F459" s="41" t="s">
        <v>3257</v>
      </c>
      <c r="G459" s="43" t="s">
        <v>2127</v>
      </c>
      <c r="H459" s="41" t="s">
        <v>2350</v>
      </c>
      <c r="I459" s="41" t="s">
        <v>1270</v>
      </c>
      <c r="J459" s="41" t="s">
        <v>1271</v>
      </c>
      <c r="K459" s="41" t="s">
        <v>1272</v>
      </c>
      <c r="L459" s="44">
        <v>39416</v>
      </c>
      <c r="M459" s="44">
        <v>42663</v>
      </c>
      <c r="N459" s="41">
        <v>276880.84169999999</v>
      </c>
      <c r="O459" s="41" t="s">
        <v>1273</v>
      </c>
      <c r="P459" s="41" t="s">
        <v>2659</v>
      </c>
      <c r="Q459" s="43" t="s">
        <v>1848</v>
      </c>
      <c r="R459" s="43" t="s">
        <v>1588</v>
      </c>
      <c r="S459" s="41" t="s">
        <v>1849</v>
      </c>
      <c r="T459" s="43" t="s">
        <v>3285</v>
      </c>
      <c r="U459" s="41" t="s">
        <v>1256</v>
      </c>
      <c r="V459" s="41" t="s">
        <v>1256</v>
      </c>
      <c r="W459" s="41" t="s">
        <v>1256</v>
      </c>
      <c r="X459" s="41" t="s">
        <v>1279</v>
      </c>
      <c r="Y459" s="41" t="s">
        <v>1582</v>
      </c>
      <c r="Z459" s="41" t="s">
        <v>4008</v>
      </c>
      <c r="AA459" s="41" t="s">
        <v>1256</v>
      </c>
      <c r="AB459" s="41" t="s">
        <v>1256</v>
      </c>
      <c r="AC459" s="41" t="s">
        <v>1256</v>
      </c>
      <c r="AD459" s="41" t="s">
        <v>1256</v>
      </c>
      <c r="AE459" s="41" t="s">
        <v>1256</v>
      </c>
      <c r="AF459" s="41" t="s">
        <v>1265</v>
      </c>
      <c r="AG459" s="45" t="s">
        <v>1256</v>
      </c>
      <c r="AH459" s="45" t="s">
        <v>3989</v>
      </c>
      <c r="AI459" s="45" t="s">
        <v>3989</v>
      </c>
      <c r="AJ459" s="45" t="s">
        <v>4954</v>
      </c>
      <c r="AK459" s="45" t="s">
        <v>4955</v>
      </c>
    </row>
    <row r="460" spans="2:37" ht="37.5" thickTop="1" thickBot="1" x14ac:dyDescent="0.3">
      <c r="B460" s="41" t="s">
        <v>4957</v>
      </c>
      <c r="C460" s="41" t="s">
        <v>3286</v>
      </c>
      <c r="D460" s="42" t="s">
        <v>1265</v>
      </c>
      <c r="E460" s="41" t="s">
        <v>3287</v>
      </c>
      <c r="F460" s="41" t="s">
        <v>3257</v>
      </c>
      <c r="G460" s="43" t="s">
        <v>3288</v>
      </c>
      <c r="H460" s="41" t="s">
        <v>2350</v>
      </c>
      <c r="I460" s="41" t="s">
        <v>1260</v>
      </c>
      <c r="J460" s="41" t="s">
        <v>1324</v>
      </c>
      <c r="K460" s="41" t="s">
        <v>1325</v>
      </c>
      <c r="L460" s="44">
        <v>39416</v>
      </c>
      <c r="M460" s="41" t="s">
        <v>1256</v>
      </c>
      <c r="N460" s="41">
        <v>211648.32829999999</v>
      </c>
      <c r="O460" s="41" t="s">
        <v>1273</v>
      </c>
      <c r="P460" s="41" t="s">
        <v>3143</v>
      </c>
      <c r="Q460" s="43" t="s">
        <v>3289</v>
      </c>
      <c r="R460" s="43" t="s">
        <v>3290</v>
      </c>
      <c r="S460" s="41" t="s">
        <v>1727</v>
      </c>
      <c r="T460" s="43" t="s">
        <v>3291</v>
      </c>
      <c r="U460" s="41" t="s">
        <v>1256</v>
      </c>
      <c r="V460" s="41" t="s">
        <v>1256</v>
      </c>
      <c r="W460" s="41" t="s">
        <v>1256</v>
      </c>
      <c r="X460" s="41" t="s">
        <v>1279</v>
      </c>
      <c r="Y460" s="41" t="s">
        <v>1582</v>
      </c>
      <c r="Z460" s="41" t="s">
        <v>3997</v>
      </c>
      <c r="AA460" s="41" t="s">
        <v>1256</v>
      </c>
      <c r="AB460" s="41" t="s">
        <v>4017</v>
      </c>
      <c r="AC460" s="41" t="s">
        <v>4017</v>
      </c>
      <c r="AD460" s="41" t="s">
        <v>4018</v>
      </c>
      <c r="AE460" s="41" t="s">
        <v>4054</v>
      </c>
      <c r="AF460" s="41" t="s">
        <v>1265</v>
      </c>
      <c r="AG460" s="45" t="s">
        <v>4020</v>
      </c>
      <c r="AH460" s="45" t="s">
        <v>3989</v>
      </c>
      <c r="AI460" s="45" t="s">
        <v>3989</v>
      </c>
      <c r="AJ460" s="45" t="s">
        <v>4956</v>
      </c>
      <c r="AK460" s="45" t="s">
        <v>4957</v>
      </c>
    </row>
    <row r="461" spans="2:37" ht="31.5" thickTop="1" thickBot="1" x14ac:dyDescent="0.3">
      <c r="B461" s="41" t="s">
        <v>4959</v>
      </c>
      <c r="C461" s="41" t="s">
        <v>3292</v>
      </c>
      <c r="D461" s="42" t="s">
        <v>1255</v>
      </c>
      <c r="E461" s="41" t="s">
        <v>1256</v>
      </c>
      <c r="F461" s="41" t="s">
        <v>1257</v>
      </c>
      <c r="G461" s="43" t="s">
        <v>3003</v>
      </c>
      <c r="H461" s="41" t="s">
        <v>1529</v>
      </c>
      <c r="I461" s="41" t="s">
        <v>1260</v>
      </c>
      <c r="J461" s="41" t="s">
        <v>1256</v>
      </c>
      <c r="K461" s="41" t="s">
        <v>1256</v>
      </c>
      <c r="L461" s="41" t="s">
        <v>1256</v>
      </c>
      <c r="M461" s="44">
        <v>42884</v>
      </c>
      <c r="N461" s="41">
        <v>0</v>
      </c>
      <c r="O461" s="41" t="s">
        <v>1256</v>
      </c>
      <c r="P461" s="41" t="s">
        <v>1339</v>
      </c>
      <c r="Q461" s="43" t="s">
        <v>1256</v>
      </c>
      <c r="R461" s="43" t="s">
        <v>1256</v>
      </c>
      <c r="S461" s="41" t="s">
        <v>1256</v>
      </c>
      <c r="T461" s="43" t="s">
        <v>1256</v>
      </c>
      <c r="U461" s="41" t="s">
        <v>1256</v>
      </c>
      <c r="V461" s="41" t="s">
        <v>1256</v>
      </c>
      <c r="W461" s="41" t="s">
        <v>1256</v>
      </c>
      <c r="X461" s="41" t="s">
        <v>1256</v>
      </c>
      <c r="Y461" s="41" t="s">
        <v>1263</v>
      </c>
      <c r="Z461" s="41" t="s">
        <v>1256</v>
      </c>
      <c r="AA461" s="41" t="s">
        <v>1256</v>
      </c>
      <c r="AB461" s="41" t="s">
        <v>1256</v>
      </c>
      <c r="AC461" s="41" t="s">
        <v>1256</v>
      </c>
      <c r="AD461" s="41" t="s">
        <v>1256</v>
      </c>
      <c r="AE461" s="41" t="s">
        <v>1256</v>
      </c>
      <c r="AF461" s="41" t="s">
        <v>3988</v>
      </c>
      <c r="AG461" s="45" t="s">
        <v>1256</v>
      </c>
      <c r="AH461" s="45" t="s">
        <v>3989</v>
      </c>
      <c r="AI461" s="45" t="s">
        <v>3989</v>
      </c>
      <c r="AJ461" s="45" t="s">
        <v>4958</v>
      </c>
      <c r="AK461" s="45" t="s">
        <v>4959</v>
      </c>
    </row>
    <row r="462" spans="2:37" ht="106.5" thickTop="1" thickBot="1" x14ac:dyDescent="0.3">
      <c r="B462" s="41" t="s">
        <v>4961</v>
      </c>
      <c r="C462" s="41" t="s">
        <v>3293</v>
      </c>
      <c r="D462" s="42" t="s">
        <v>1265</v>
      </c>
      <c r="E462" s="41" t="s">
        <v>1898</v>
      </c>
      <c r="F462" s="41" t="s">
        <v>1284</v>
      </c>
      <c r="G462" s="43" t="s">
        <v>1258</v>
      </c>
      <c r="H462" s="41" t="s">
        <v>1308</v>
      </c>
      <c r="I462" s="41" t="s">
        <v>1260</v>
      </c>
      <c r="J462" s="41" t="s">
        <v>1317</v>
      </c>
      <c r="K462" s="41" t="s">
        <v>1388</v>
      </c>
      <c r="L462" s="44">
        <v>39192</v>
      </c>
      <c r="M462" s="41" t="s">
        <v>1256</v>
      </c>
      <c r="N462" s="41">
        <v>208180.92</v>
      </c>
      <c r="O462" s="41" t="s">
        <v>3294</v>
      </c>
      <c r="P462" s="41" t="s">
        <v>1261</v>
      </c>
      <c r="Q462" s="43" t="s">
        <v>3295</v>
      </c>
      <c r="R462" s="43" t="s">
        <v>3296</v>
      </c>
      <c r="S462" s="41" t="s">
        <v>1328</v>
      </c>
      <c r="T462" s="43" t="s">
        <v>1378</v>
      </c>
      <c r="U462" s="41" t="s">
        <v>1690</v>
      </c>
      <c r="V462" s="44">
        <v>43191</v>
      </c>
      <c r="W462" s="44">
        <v>43830</v>
      </c>
      <c r="X462" s="41" t="s">
        <v>1279</v>
      </c>
      <c r="Y462" s="41" t="s">
        <v>1263</v>
      </c>
      <c r="Z462" s="41" t="s">
        <v>4060</v>
      </c>
      <c r="AA462" s="41" t="s">
        <v>4037</v>
      </c>
      <c r="AB462" s="41" t="s">
        <v>4045</v>
      </c>
      <c r="AC462" s="41" t="s">
        <v>4045</v>
      </c>
      <c r="AD462" s="41" t="s">
        <v>4046</v>
      </c>
      <c r="AE462" s="41" t="s">
        <v>4047</v>
      </c>
      <c r="AF462" s="41" t="s">
        <v>1265</v>
      </c>
      <c r="AG462" s="45" t="s">
        <v>4048</v>
      </c>
      <c r="AH462" s="45" t="s">
        <v>3989</v>
      </c>
      <c r="AI462" s="45" t="s">
        <v>3989</v>
      </c>
      <c r="AJ462" s="45" t="s">
        <v>4960</v>
      </c>
      <c r="AK462" s="45" t="s">
        <v>4961</v>
      </c>
    </row>
    <row r="463" spans="2:37" ht="46.5" thickTop="1" thickBot="1" x14ac:dyDescent="0.3">
      <c r="B463" s="41" t="s">
        <v>4963</v>
      </c>
      <c r="C463" s="41" t="s">
        <v>3293</v>
      </c>
      <c r="D463" s="42" t="s">
        <v>1304</v>
      </c>
      <c r="E463" s="41" t="s">
        <v>1257</v>
      </c>
      <c r="F463" s="41" t="s">
        <v>1306</v>
      </c>
      <c r="G463" s="43" t="s">
        <v>1400</v>
      </c>
      <c r="H463" s="41" t="s">
        <v>1412</v>
      </c>
      <c r="I463" s="41" t="s">
        <v>1270</v>
      </c>
      <c r="J463" s="41" t="s">
        <v>1271</v>
      </c>
      <c r="K463" s="41" t="s">
        <v>1272</v>
      </c>
      <c r="L463" s="44">
        <v>38659</v>
      </c>
      <c r="M463" s="44">
        <v>39786</v>
      </c>
      <c r="N463" s="41">
        <v>245700.5705</v>
      </c>
      <c r="O463" s="41" t="s">
        <v>1273</v>
      </c>
      <c r="P463" s="41" t="s">
        <v>1261</v>
      </c>
      <c r="Q463" s="43" t="s">
        <v>3297</v>
      </c>
      <c r="R463" s="43" t="s">
        <v>3298</v>
      </c>
      <c r="S463" s="41" t="s">
        <v>3299</v>
      </c>
      <c r="T463" s="43" t="s">
        <v>1404</v>
      </c>
      <c r="U463" s="41" t="s">
        <v>1256</v>
      </c>
      <c r="V463" s="41" t="s">
        <v>1256</v>
      </c>
      <c r="W463" s="41" t="s">
        <v>1256</v>
      </c>
      <c r="X463" s="41" t="s">
        <v>1279</v>
      </c>
      <c r="Y463" s="41" t="s">
        <v>1263</v>
      </c>
      <c r="Z463" s="41" t="s">
        <v>4060</v>
      </c>
      <c r="AA463" s="41" t="s">
        <v>1256</v>
      </c>
      <c r="AB463" s="41" t="s">
        <v>1256</v>
      </c>
      <c r="AC463" s="41" t="s">
        <v>1256</v>
      </c>
      <c r="AD463" s="41" t="s">
        <v>1256</v>
      </c>
      <c r="AE463" s="41" t="s">
        <v>1256</v>
      </c>
      <c r="AF463" s="41" t="s">
        <v>1304</v>
      </c>
      <c r="AG463" s="45" t="s">
        <v>1256</v>
      </c>
      <c r="AH463" s="45" t="s">
        <v>3989</v>
      </c>
      <c r="AI463" s="45" t="s">
        <v>3989</v>
      </c>
      <c r="AJ463" s="45" t="s">
        <v>4962</v>
      </c>
      <c r="AK463" s="45" t="s">
        <v>4963</v>
      </c>
    </row>
    <row r="464" spans="2:37" ht="31.5" thickTop="1" thickBot="1" x14ac:dyDescent="0.3">
      <c r="B464" s="41" t="s">
        <v>4965</v>
      </c>
      <c r="C464" s="41" t="s">
        <v>3300</v>
      </c>
      <c r="D464" s="42" t="s">
        <v>1265</v>
      </c>
      <c r="E464" s="41" t="s">
        <v>1257</v>
      </c>
      <c r="F464" s="41" t="s">
        <v>1284</v>
      </c>
      <c r="G464" s="43" t="s">
        <v>1473</v>
      </c>
      <c r="H464" s="41" t="s">
        <v>1259</v>
      </c>
      <c r="I464" s="41" t="s">
        <v>1260</v>
      </c>
      <c r="J464" s="41" t="s">
        <v>1324</v>
      </c>
      <c r="K464" s="41" t="s">
        <v>1325</v>
      </c>
      <c r="L464" s="44">
        <v>38505</v>
      </c>
      <c r="M464" s="41" t="s">
        <v>1256</v>
      </c>
      <c r="N464" s="41">
        <v>26895.08</v>
      </c>
      <c r="O464" s="41" t="s">
        <v>1273</v>
      </c>
      <c r="P464" s="41" t="s">
        <v>1261</v>
      </c>
      <c r="Q464" s="43" t="s">
        <v>3301</v>
      </c>
      <c r="R464" s="43" t="s">
        <v>3302</v>
      </c>
      <c r="S464" s="41" t="s">
        <v>3303</v>
      </c>
      <c r="T464" s="43" t="s">
        <v>1476</v>
      </c>
      <c r="U464" s="41" t="s">
        <v>1330</v>
      </c>
      <c r="V464" s="44">
        <v>38962</v>
      </c>
      <c r="W464" s="44">
        <v>38963</v>
      </c>
      <c r="X464" s="41" t="s">
        <v>1279</v>
      </c>
      <c r="Y464" s="41" t="s">
        <v>1263</v>
      </c>
      <c r="Z464" s="41" t="s">
        <v>4081</v>
      </c>
      <c r="AA464" s="41" t="s">
        <v>1256</v>
      </c>
      <c r="AB464" s="41" t="s">
        <v>4045</v>
      </c>
      <c r="AC464" s="41" t="s">
        <v>4045</v>
      </c>
      <c r="AD464" s="41" t="s">
        <v>4000</v>
      </c>
      <c r="AE464" s="41" t="s">
        <v>4001</v>
      </c>
      <c r="AF464" s="41" t="s">
        <v>1265</v>
      </c>
      <c r="AG464" s="45" t="s">
        <v>4048</v>
      </c>
      <c r="AH464" s="45" t="s">
        <v>3989</v>
      </c>
      <c r="AI464" s="45" t="s">
        <v>3989</v>
      </c>
      <c r="AJ464" s="45" t="s">
        <v>4964</v>
      </c>
      <c r="AK464" s="45" t="s">
        <v>4965</v>
      </c>
    </row>
    <row r="465" spans="2:37" ht="31.5" thickTop="1" thickBot="1" x14ac:dyDescent="0.3">
      <c r="B465" s="41" t="s">
        <v>4967</v>
      </c>
      <c r="C465" s="41" t="s">
        <v>3304</v>
      </c>
      <c r="D465" s="42" t="s">
        <v>1255</v>
      </c>
      <c r="E465" s="41" t="s">
        <v>1256</v>
      </c>
      <c r="F465" s="41" t="s">
        <v>1257</v>
      </c>
      <c r="G465" s="43" t="s">
        <v>3003</v>
      </c>
      <c r="H465" s="41" t="s">
        <v>1308</v>
      </c>
      <c r="I465" s="41" t="s">
        <v>1260</v>
      </c>
      <c r="J465" s="41" t="s">
        <v>1256</v>
      </c>
      <c r="K465" s="41" t="s">
        <v>1256</v>
      </c>
      <c r="L465" s="41" t="s">
        <v>1256</v>
      </c>
      <c r="M465" s="44">
        <v>43496</v>
      </c>
      <c r="N465" s="41">
        <v>0</v>
      </c>
      <c r="O465" s="41" t="s">
        <v>1256</v>
      </c>
      <c r="P465" s="41" t="s">
        <v>1339</v>
      </c>
      <c r="Q465" s="43" t="s">
        <v>1256</v>
      </c>
      <c r="R465" s="43" t="s">
        <v>1256</v>
      </c>
      <c r="S465" s="41" t="s">
        <v>1256</v>
      </c>
      <c r="T465" s="43" t="s">
        <v>1256</v>
      </c>
      <c r="U465" s="41" t="s">
        <v>1256</v>
      </c>
      <c r="V465" s="41" t="s">
        <v>1256</v>
      </c>
      <c r="W465" s="41" t="s">
        <v>1256</v>
      </c>
      <c r="X465" s="41" t="s">
        <v>1256</v>
      </c>
      <c r="Y465" s="41" t="s">
        <v>1263</v>
      </c>
      <c r="Z465" s="41" t="s">
        <v>1256</v>
      </c>
      <c r="AA465" s="41" t="s">
        <v>1256</v>
      </c>
      <c r="AB465" s="41" t="s">
        <v>1256</v>
      </c>
      <c r="AC465" s="41" t="s">
        <v>1256</v>
      </c>
      <c r="AD465" s="41" t="s">
        <v>1256</v>
      </c>
      <c r="AE465" s="41" t="s">
        <v>1256</v>
      </c>
      <c r="AF465" s="41" t="s">
        <v>3988</v>
      </c>
      <c r="AG465" s="45" t="s">
        <v>1256</v>
      </c>
      <c r="AH465" s="45" t="s">
        <v>3989</v>
      </c>
      <c r="AI465" s="45" t="s">
        <v>3989</v>
      </c>
      <c r="AJ465" s="45" t="s">
        <v>4966</v>
      </c>
      <c r="AK465" s="45" t="s">
        <v>4967</v>
      </c>
    </row>
    <row r="466" spans="2:37" ht="31.5" thickTop="1" thickBot="1" x14ac:dyDescent="0.3">
      <c r="B466" s="41" t="s">
        <v>4969</v>
      </c>
      <c r="C466" s="41" t="s">
        <v>3305</v>
      </c>
      <c r="D466" s="42" t="s">
        <v>1265</v>
      </c>
      <c r="E466" s="41" t="s">
        <v>1257</v>
      </c>
      <c r="F466" s="41" t="s">
        <v>1284</v>
      </c>
      <c r="G466" s="43" t="s">
        <v>1268</v>
      </c>
      <c r="H466" s="41" t="s">
        <v>1308</v>
      </c>
      <c r="I466" s="41" t="s">
        <v>1260</v>
      </c>
      <c r="J466" s="41" t="s">
        <v>1324</v>
      </c>
      <c r="K466" s="41" t="s">
        <v>1325</v>
      </c>
      <c r="L466" s="44">
        <v>38530</v>
      </c>
      <c r="M466" s="41" t="s">
        <v>1256</v>
      </c>
      <c r="N466" s="41">
        <v>5305.47</v>
      </c>
      <c r="O466" s="41" t="s">
        <v>1273</v>
      </c>
      <c r="P466" s="41" t="s">
        <v>1261</v>
      </c>
      <c r="Q466" s="43" t="s">
        <v>3306</v>
      </c>
      <c r="R466" s="43" t="s">
        <v>3307</v>
      </c>
      <c r="S466" s="41" t="s">
        <v>1311</v>
      </c>
      <c r="T466" s="43" t="s">
        <v>1277</v>
      </c>
      <c r="U466" s="41" t="s">
        <v>1330</v>
      </c>
      <c r="V466" s="44">
        <v>38895</v>
      </c>
      <c r="W466" s="44">
        <v>38896</v>
      </c>
      <c r="X466" s="41" t="s">
        <v>1279</v>
      </c>
      <c r="Y466" s="41" t="s">
        <v>1263</v>
      </c>
      <c r="Z466" s="41" t="s">
        <v>3992</v>
      </c>
      <c r="AA466" s="41" t="s">
        <v>1256</v>
      </c>
      <c r="AB466" s="41" t="s">
        <v>4053</v>
      </c>
      <c r="AC466" s="41" t="s">
        <v>4053</v>
      </c>
      <c r="AD466" s="41" t="s">
        <v>4077</v>
      </c>
      <c r="AE466" s="41" t="s">
        <v>4023</v>
      </c>
      <c r="AF466" s="41" t="s">
        <v>1265</v>
      </c>
      <c r="AG466" s="45" t="s">
        <v>4055</v>
      </c>
      <c r="AH466" s="45" t="s">
        <v>3989</v>
      </c>
      <c r="AI466" s="45" t="s">
        <v>3989</v>
      </c>
      <c r="AJ466" s="45" t="s">
        <v>4968</v>
      </c>
      <c r="AK466" s="45" t="s">
        <v>4969</v>
      </c>
    </row>
    <row r="467" spans="2:37" ht="61.5" thickTop="1" thickBot="1" x14ac:dyDescent="0.3">
      <c r="B467" s="41" t="s">
        <v>4971</v>
      </c>
      <c r="C467" s="41" t="s">
        <v>3308</v>
      </c>
      <c r="D467" s="42" t="s">
        <v>1314</v>
      </c>
      <c r="E467" s="41" t="s">
        <v>1257</v>
      </c>
      <c r="F467" s="41" t="s">
        <v>1284</v>
      </c>
      <c r="G467" s="43" t="s">
        <v>3309</v>
      </c>
      <c r="H467" s="41" t="s">
        <v>1333</v>
      </c>
      <c r="I467" s="41" t="s">
        <v>1260</v>
      </c>
      <c r="J467" s="41" t="s">
        <v>1317</v>
      </c>
      <c r="K467" s="41" t="s">
        <v>1288</v>
      </c>
      <c r="L467" s="44">
        <v>39366</v>
      </c>
      <c r="M467" s="41" t="s">
        <v>1256</v>
      </c>
      <c r="N467" s="41">
        <v>218.351</v>
      </c>
      <c r="O467" s="41" t="s">
        <v>3245</v>
      </c>
      <c r="P467" s="41" t="s">
        <v>1261</v>
      </c>
      <c r="Q467" s="43" t="s">
        <v>3310</v>
      </c>
      <c r="R467" s="43" t="s">
        <v>3311</v>
      </c>
      <c r="S467" s="41" t="s">
        <v>1336</v>
      </c>
      <c r="T467" s="43" t="s">
        <v>3312</v>
      </c>
      <c r="U467" s="41" t="s">
        <v>1256</v>
      </c>
      <c r="V467" s="41" t="s">
        <v>1256</v>
      </c>
      <c r="W467" s="41" t="s">
        <v>1256</v>
      </c>
      <c r="X467" s="41" t="s">
        <v>1256</v>
      </c>
      <c r="Y467" s="41" t="s">
        <v>1263</v>
      </c>
      <c r="Z467" s="41" t="s">
        <v>1256</v>
      </c>
      <c r="AA467" s="41" t="s">
        <v>4253</v>
      </c>
      <c r="AB467" s="41" t="s">
        <v>4076</v>
      </c>
      <c r="AC467" s="41" t="s">
        <v>4076</v>
      </c>
      <c r="AD467" s="41" t="s">
        <v>4046</v>
      </c>
      <c r="AE467" s="41" t="s">
        <v>4001</v>
      </c>
      <c r="AF467" s="41" t="s">
        <v>4013</v>
      </c>
      <c r="AG467" s="45" t="s">
        <v>4078</v>
      </c>
      <c r="AH467" s="45" t="s">
        <v>3989</v>
      </c>
      <c r="AI467" s="45" t="s">
        <v>3989</v>
      </c>
      <c r="AJ467" s="45" t="s">
        <v>4970</v>
      </c>
      <c r="AK467" s="45" t="s">
        <v>4971</v>
      </c>
    </row>
    <row r="468" spans="2:37" ht="31.5" thickTop="1" thickBot="1" x14ac:dyDescent="0.3">
      <c r="B468" s="41" t="s">
        <v>4973</v>
      </c>
      <c r="C468" s="41" t="s">
        <v>3313</v>
      </c>
      <c r="D468" s="42" t="s">
        <v>1304</v>
      </c>
      <c r="E468" s="41" t="s">
        <v>3314</v>
      </c>
      <c r="F468" s="41" t="s">
        <v>1306</v>
      </c>
      <c r="G468" s="43" t="s">
        <v>2322</v>
      </c>
      <c r="H468" s="41" t="s">
        <v>1316</v>
      </c>
      <c r="I468" s="41" t="s">
        <v>1270</v>
      </c>
      <c r="J468" s="41" t="s">
        <v>1271</v>
      </c>
      <c r="K468" s="41" t="s">
        <v>1272</v>
      </c>
      <c r="L468" s="44">
        <v>38842</v>
      </c>
      <c r="M468" s="44">
        <v>39797</v>
      </c>
      <c r="N468" s="41">
        <v>55811.867599999998</v>
      </c>
      <c r="O468" s="41" t="s">
        <v>1273</v>
      </c>
      <c r="P468" s="41" t="s">
        <v>1261</v>
      </c>
      <c r="Q468" s="43" t="s">
        <v>3315</v>
      </c>
      <c r="R468" s="43" t="s">
        <v>3316</v>
      </c>
      <c r="S468" s="41" t="s">
        <v>1320</v>
      </c>
      <c r="T468" s="43" t="s">
        <v>2324</v>
      </c>
      <c r="U468" s="41" t="s">
        <v>1256</v>
      </c>
      <c r="V468" s="41" t="s">
        <v>1256</v>
      </c>
      <c r="W468" s="41" t="s">
        <v>1256</v>
      </c>
      <c r="X468" s="41" t="s">
        <v>1279</v>
      </c>
      <c r="Y468" s="41" t="s">
        <v>1263</v>
      </c>
      <c r="Z468" s="41" t="s">
        <v>4044</v>
      </c>
      <c r="AA468" s="41" t="s">
        <v>1256</v>
      </c>
      <c r="AB468" s="41" t="s">
        <v>1256</v>
      </c>
      <c r="AC468" s="41" t="s">
        <v>1256</v>
      </c>
      <c r="AD468" s="41" t="s">
        <v>1256</v>
      </c>
      <c r="AE468" s="41" t="s">
        <v>1256</v>
      </c>
      <c r="AF468" s="41" t="s">
        <v>1304</v>
      </c>
      <c r="AG468" s="45" t="s">
        <v>1256</v>
      </c>
      <c r="AH468" s="45" t="s">
        <v>3989</v>
      </c>
      <c r="AI468" s="45" t="s">
        <v>3989</v>
      </c>
      <c r="AJ468" s="45" t="s">
        <v>4972</v>
      </c>
      <c r="AK468" s="45" t="s">
        <v>4973</v>
      </c>
    </row>
    <row r="469" spans="2:37" ht="49.5" thickTop="1" thickBot="1" x14ac:dyDescent="0.3">
      <c r="B469" s="41" t="s">
        <v>4975</v>
      </c>
      <c r="C469" s="41" t="s">
        <v>3317</v>
      </c>
      <c r="D469" s="42" t="s">
        <v>1323</v>
      </c>
      <c r="E469" s="41" t="s">
        <v>1257</v>
      </c>
      <c r="F469" s="41" t="s">
        <v>1332</v>
      </c>
      <c r="G469" s="43" t="s">
        <v>1281</v>
      </c>
      <c r="H469" s="41" t="s">
        <v>1529</v>
      </c>
      <c r="I469" s="41" t="s">
        <v>1260</v>
      </c>
      <c r="J469" s="41" t="s">
        <v>1324</v>
      </c>
      <c r="K469" s="41" t="s">
        <v>1325</v>
      </c>
      <c r="L469" s="44">
        <v>39044</v>
      </c>
      <c r="M469" s="41" t="s">
        <v>1256</v>
      </c>
      <c r="N469" s="41">
        <v>129790.75</v>
      </c>
      <c r="O469" s="41" t="s">
        <v>1273</v>
      </c>
      <c r="P469" s="41" t="s">
        <v>1261</v>
      </c>
      <c r="Q469" s="43" t="s">
        <v>3318</v>
      </c>
      <c r="R469" s="43" t="s">
        <v>3319</v>
      </c>
      <c r="S469" s="41" t="s">
        <v>3320</v>
      </c>
      <c r="T469" s="43" t="s">
        <v>1329</v>
      </c>
      <c r="U469" s="41" t="s">
        <v>1256</v>
      </c>
      <c r="V469" s="41" t="s">
        <v>1256</v>
      </c>
      <c r="W469" s="41" t="s">
        <v>1256</v>
      </c>
      <c r="X469" s="41" t="s">
        <v>1279</v>
      </c>
      <c r="Y469" s="41" t="s">
        <v>1263</v>
      </c>
      <c r="Z469" s="41" t="s">
        <v>4016</v>
      </c>
      <c r="AA469" s="41" t="s">
        <v>1256</v>
      </c>
      <c r="AB469" s="41" t="s">
        <v>4017</v>
      </c>
      <c r="AC469" s="41" t="s">
        <v>4017</v>
      </c>
      <c r="AD469" s="41" t="s">
        <v>4018</v>
      </c>
      <c r="AE469" s="41" t="s">
        <v>4054</v>
      </c>
      <c r="AF469" s="41" t="s">
        <v>4019</v>
      </c>
      <c r="AG469" s="45" t="s">
        <v>4020</v>
      </c>
      <c r="AH469" s="45" t="s">
        <v>3989</v>
      </c>
      <c r="AI469" s="45" t="s">
        <v>3989</v>
      </c>
      <c r="AJ469" s="45" t="s">
        <v>4974</v>
      </c>
      <c r="AK469" s="45" t="s">
        <v>4975</v>
      </c>
    </row>
    <row r="470" spans="2:37" ht="46.5" thickTop="1" thickBot="1" x14ac:dyDescent="0.3">
      <c r="B470" s="41" t="s">
        <v>4977</v>
      </c>
      <c r="C470" s="41" t="s">
        <v>3321</v>
      </c>
      <c r="D470" s="42" t="s">
        <v>1314</v>
      </c>
      <c r="E470" s="41" t="s">
        <v>1257</v>
      </c>
      <c r="F470" s="41" t="s">
        <v>1284</v>
      </c>
      <c r="G470" s="43" t="s">
        <v>2236</v>
      </c>
      <c r="H470" s="41" t="s">
        <v>1308</v>
      </c>
      <c r="I470" s="41" t="s">
        <v>1260</v>
      </c>
      <c r="J470" s="41" t="s">
        <v>1317</v>
      </c>
      <c r="K470" s="41" t="s">
        <v>1288</v>
      </c>
      <c r="L470" s="44">
        <v>38898</v>
      </c>
      <c r="M470" s="41" t="s">
        <v>1256</v>
      </c>
      <c r="N470" s="41">
        <v>10675.844499999999</v>
      </c>
      <c r="O470" s="41" t="s">
        <v>3322</v>
      </c>
      <c r="P470" s="41" t="s">
        <v>1261</v>
      </c>
      <c r="Q470" s="43" t="s">
        <v>2529</v>
      </c>
      <c r="R470" s="43" t="s">
        <v>2530</v>
      </c>
      <c r="S470" s="41" t="s">
        <v>1311</v>
      </c>
      <c r="T470" s="43" t="s">
        <v>2280</v>
      </c>
      <c r="U470" s="41" t="s">
        <v>1256</v>
      </c>
      <c r="V470" s="41" t="s">
        <v>1256</v>
      </c>
      <c r="W470" s="41" t="s">
        <v>1256</v>
      </c>
      <c r="X470" s="41" t="s">
        <v>1256</v>
      </c>
      <c r="Y470" s="41" t="s">
        <v>1263</v>
      </c>
      <c r="Z470" s="41" t="s">
        <v>1256</v>
      </c>
      <c r="AA470" s="41" t="s">
        <v>4216</v>
      </c>
      <c r="AB470" s="41" t="s">
        <v>4076</v>
      </c>
      <c r="AC470" s="41" t="s">
        <v>4076</v>
      </c>
      <c r="AD470" s="41" t="s">
        <v>4046</v>
      </c>
      <c r="AE470" s="41" t="s">
        <v>4001</v>
      </c>
      <c r="AF470" s="41" t="s">
        <v>4013</v>
      </c>
      <c r="AG470" s="45" t="s">
        <v>4078</v>
      </c>
      <c r="AH470" s="45" t="s">
        <v>3989</v>
      </c>
      <c r="AI470" s="45" t="s">
        <v>3989</v>
      </c>
      <c r="AJ470" s="45" t="s">
        <v>4976</v>
      </c>
      <c r="AK470" s="45" t="s">
        <v>4977</v>
      </c>
    </row>
    <row r="471" spans="2:37" ht="46.5" thickTop="1" thickBot="1" x14ac:dyDescent="0.3">
      <c r="B471" s="41" t="s">
        <v>4979</v>
      </c>
      <c r="C471" s="41" t="s">
        <v>3323</v>
      </c>
      <c r="D471" s="42" t="s">
        <v>1255</v>
      </c>
      <c r="E471" s="41" t="s">
        <v>1256</v>
      </c>
      <c r="F471" s="41" t="s">
        <v>1257</v>
      </c>
      <c r="G471" s="43" t="s">
        <v>1387</v>
      </c>
      <c r="H471" s="41" t="s">
        <v>1316</v>
      </c>
      <c r="I471" s="41" t="s">
        <v>1260</v>
      </c>
      <c r="J471" s="41" t="s">
        <v>1256</v>
      </c>
      <c r="K471" s="41" t="s">
        <v>1256</v>
      </c>
      <c r="L471" s="41" t="s">
        <v>1256</v>
      </c>
      <c r="M471" s="44">
        <v>47657</v>
      </c>
      <c r="N471" s="41">
        <v>0</v>
      </c>
      <c r="O471" s="41" t="s">
        <v>1256</v>
      </c>
      <c r="P471" s="41" t="s">
        <v>1339</v>
      </c>
      <c r="Q471" s="43" t="s">
        <v>1256</v>
      </c>
      <c r="R471" s="43" t="s">
        <v>1256</v>
      </c>
      <c r="S471" s="41" t="s">
        <v>1256</v>
      </c>
      <c r="T471" s="43" t="s">
        <v>1256</v>
      </c>
      <c r="U471" s="41" t="s">
        <v>1256</v>
      </c>
      <c r="V471" s="41" t="s">
        <v>1256</v>
      </c>
      <c r="W471" s="41" t="s">
        <v>1256</v>
      </c>
      <c r="X471" s="41" t="s">
        <v>1256</v>
      </c>
      <c r="Y471" s="41" t="s">
        <v>1263</v>
      </c>
      <c r="Z471" s="41" t="s">
        <v>1256</v>
      </c>
      <c r="AA471" s="41" t="s">
        <v>1256</v>
      </c>
      <c r="AB471" s="41" t="s">
        <v>1256</v>
      </c>
      <c r="AC471" s="41" t="s">
        <v>1256</v>
      </c>
      <c r="AD471" s="41" t="s">
        <v>1256</v>
      </c>
      <c r="AE471" s="41" t="s">
        <v>1256</v>
      </c>
      <c r="AF471" s="41" t="s">
        <v>3988</v>
      </c>
      <c r="AG471" s="45" t="s">
        <v>1256</v>
      </c>
      <c r="AH471" s="45" t="s">
        <v>3989</v>
      </c>
      <c r="AI471" s="45" t="s">
        <v>3989</v>
      </c>
      <c r="AJ471" s="45" t="s">
        <v>4978</v>
      </c>
      <c r="AK471" s="45" t="s">
        <v>4979</v>
      </c>
    </row>
    <row r="472" spans="2:37" ht="31.5" thickTop="1" thickBot="1" x14ac:dyDescent="0.3">
      <c r="B472" s="41" t="s">
        <v>4981</v>
      </c>
      <c r="C472" s="41" t="s">
        <v>3324</v>
      </c>
      <c r="D472" s="42" t="s">
        <v>1255</v>
      </c>
      <c r="E472" s="41" t="s">
        <v>1256</v>
      </c>
      <c r="F472" s="41" t="s">
        <v>1257</v>
      </c>
      <c r="G472" s="43" t="s">
        <v>1473</v>
      </c>
      <c r="H472" s="41" t="s">
        <v>1259</v>
      </c>
      <c r="I472" s="41" t="s">
        <v>1260</v>
      </c>
      <c r="J472" s="41" t="s">
        <v>1256</v>
      </c>
      <c r="K472" s="41" t="s">
        <v>1256</v>
      </c>
      <c r="L472" s="41" t="s">
        <v>1256</v>
      </c>
      <c r="M472" s="44">
        <v>46138</v>
      </c>
      <c r="N472" s="41">
        <v>0</v>
      </c>
      <c r="O472" s="41" t="s">
        <v>1256</v>
      </c>
      <c r="P472" s="41" t="s">
        <v>1339</v>
      </c>
      <c r="Q472" s="43" t="s">
        <v>1256</v>
      </c>
      <c r="R472" s="43" t="s">
        <v>1256</v>
      </c>
      <c r="S472" s="41" t="s">
        <v>1256</v>
      </c>
      <c r="T472" s="43" t="s">
        <v>1256</v>
      </c>
      <c r="U472" s="41" t="s">
        <v>1256</v>
      </c>
      <c r="V472" s="41" t="s">
        <v>1256</v>
      </c>
      <c r="W472" s="41" t="s">
        <v>1256</v>
      </c>
      <c r="X472" s="41" t="s">
        <v>1256</v>
      </c>
      <c r="Y472" s="41" t="s">
        <v>1263</v>
      </c>
      <c r="Z472" s="41" t="s">
        <v>1256</v>
      </c>
      <c r="AA472" s="41" t="s">
        <v>1256</v>
      </c>
      <c r="AB472" s="41" t="s">
        <v>1256</v>
      </c>
      <c r="AC472" s="41" t="s">
        <v>1256</v>
      </c>
      <c r="AD472" s="41" t="s">
        <v>1256</v>
      </c>
      <c r="AE472" s="41" t="s">
        <v>1256</v>
      </c>
      <c r="AF472" s="41" t="s">
        <v>3988</v>
      </c>
      <c r="AG472" s="45" t="s">
        <v>1256</v>
      </c>
      <c r="AH472" s="45" t="s">
        <v>3989</v>
      </c>
      <c r="AI472" s="45" t="s">
        <v>3989</v>
      </c>
      <c r="AJ472" s="45" t="s">
        <v>4980</v>
      </c>
      <c r="AK472" s="45" t="s">
        <v>4981</v>
      </c>
    </row>
    <row r="473" spans="2:37" ht="49.5" thickTop="1" thickBot="1" x14ac:dyDescent="0.3">
      <c r="B473" s="41" t="s">
        <v>4983</v>
      </c>
      <c r="C473" s="41" t="s">
        <v>3325</v>
      </c>
      <c r="D473" s="42" t="s">
        <v>1304</v>
      </c>
      <c r="E473" s="41" t="s">
        <v>1257</v>
      </c>
      <c r="F473" s="41" t="s">
        <v>1306</v>
      </c>
      <c r="G473" s="43" t="s">
        <v>1478</v>
      </c>
      <c r="H473" s="41" t="s">
        <v>1308</v>
      </c>
      <c r="I473" s="41" t="s">
        <v>1270</v>
      </c>
      <c r="J473" s="41" t="s">
        <v>1271</v>
      </c>
      <c r="K473" s="41" t="s">
        <v>1272</v>
      </c>
      <c r="L473" s="44">
        <v>38671</v>
      </c>
      <c r="M473" s="44">
        <v>39741</v>
      </c>
      <c r="N473" s="41">
        <v>304292.4057</v>
      </c>
      <c r="O473" s="41" t="s">
        <v>1273</v>
      </c>
      <c r="P473" s="41" t="s">
        <v>1261</v>
      </c>
      <c r="Q473" s="43" t="s">
        <v>3326</v>
      </c>
      <c r="R473" s="43" t="s">
        <v>3327</v>
      </c>
      <c r="S473" s="41" t="s">
        <v>2682</v>
      </c>
      <c r="T473" s="43" t="s">
        <v>3328</v>
      </c>
      <c r="U473" s="41" t="s">
        <v>1256</v>
      </c>
      <c r="V473" s="41" t="s">
        <v>1256</v>
      </c>
      <c r="W473" s="41" t="s">
        <v>1256</v>
      </c>
      <c r="X473" s="41" t="s">
        <v>1279</v>
      </c>
      <c r="Y473" s="41" t="s">
        <v>1263</v>
      </c>
      <c r="Z473" s="41" t="s">
        <v>4044</v>
      </c>
      <c r="AA473" s="41" t="s">
        <v>1256</v>
      </c>
      <c r="AB473" s="41" t="s">
        <v>1256</v>
      </c>
      <c r="AC473" s="41" t="s">
        <v>1256</v>
      </c>
      <c r="AD473" s="41" t="s">
        <v>1256</v>
      </c>
      <c r="AE473" s="41" t="s">
        <v>1256</v>
      </c>
      <c r="AF473" s="41" t="s">
        <v>1304</v>
      </c>
      <c r="AG473" s="45" t="s">
        <v>1256</v>
      </c>
      <c r="AH473" s="45" t="s">
        <v>3989</v>
      </c>
      <c r="AI473" s="45" t="s">
        <v>3989</v>
      </c>
      <c r="AJ473" s="45" t="s">
        <v>4982</v>
      </c>
      <c r="AK473" s="45" t="s">
        <v>4983</v>
      </c>
    </row>
    <row r="474" spans="2:37" ht="31.5" thickTop="1" thickBot="1" x14ac:dyDescent="0.3">
      <c r="B474" s="41" t="s">
        <v>4985</v>
      </c>
      <c r="C474" s="41" t="s">
        <v>3329</v>
      </c>
      <c r="D474" s="42" t="s">
        <v>1600</v>
      </c>
      <c r="E474" s="41" t="s">
        <v>3056</v>
      </c>
      <c r="F474" s="41" t="s">
        <v>1284</v>
      </c>
      <c r="G474" s="43" t="s">
        <v>1703</v>
      </c>
      <c r="H474" s="41" t="s">
        <v>1308</v>
      </c>
      <c r="I474" s="41" t="s">
        <v>1260</v>
      </c>
      <c r="J474" s="41" t="s">
        <v>1317</v>
      </c>
      <c r="K474" s="41" t="s">
        <v>1288</v>
      </c>
      <c r="L474" s="44">
        <v>38244</v>
      </c>
      <c r="M474" s="41" t="s">
        <v>1256</v>
      </c>
      <c r="N474" s="41">
        <v>30341.33</v>
      </c>
      <c r="O474" s="41" t="s">
        <v>3330</v>
      </c>
      <c r="P474" s="41" t="s">
        <v>1261</v>
      </c>
      <c r="Q474" s="43" t="s">
        <v>3331</v>
      </c>
      <c r="R474" s="43" t="s">
        <v>3332</v>
      </c>
      <c r="S474" s="41" t="s">
        <v>1311</v>
      </c>
      <c r="T474" s="43" t="s">
        <v>1706</v>
      </c>
      <c r="U474" s="41" t="s">
        <v>1256</v>
      </c>
      <c r="V474" s="41" t="s">
        <v>1256</v>
      </c>
      <c r="W474" s="41" t="s">
        <v>1256</v>
      </c>
      <c r="X474" s="41" t="s">
        <v>1279</v>
      </c>
      <c r="Y474" s="41" t="s">
        <v>1263</v>
      </c>
      <c r="Z474" s="41" t="s">
        <v>4075</v>
      </c>
      <c r="AA474" s="41" t="s">
        <v>4097</v>
      </c>
      <c r="AB474" s="41" t="s">
        <v>4076</v>
      </c>
      <c r="AC474" s="41" t="s">
        <v>4076</v>
      </c>
      <c r="AD474" s="41" t="s">
        <v>4018</v>
      </c>
      <c r="AE474" s="41" t="s">
        <v>4001</v>
      </c>
      <c r="AF474" s="41" t="s">
        <v>1600</v>
      </c>
      <c r="AG474" s="45" t="s">
        <v>4078</v>
      </c>
      <c r="AH474" s="45" t="s">
        <v>3989</v>
      </c>
      <c r="AI474" s="45" t="s">
        <v>3989</v>
      </c>
      <c r="AJ474" s="45" t="s">
        <v>4984</v>
      </c>
      <c r="AK474" s="45" t="s">
        <v>4985</v>
      </c>
    </row>
    <row r="475" spans="2:37" ht="37.5" thickTop="1" thickBot="1" x14ac:dyDescent="0.3">
      <c r="B475" s="41" t="s">
        <v>4987</v>
      </c>
      <c r="C475" s="41" t="s">
        <v>3333</v>
      </c>
      <c r="D475" s="42" t="s">
        <v>1304</v>
      </c>
      <c r="E475" s="41" t="s">
        <v>2382</v>
      </c>
      <c r="F475" s="41" t="s">
        <v>1306</v>
      </c>
      <c r="G475" s="43" t="s">
        <v>1528</v>
      </c>
      <c r="H475" s="41" t="s">
        <v>1259</v>
      </c>
      <c r="I475" s="41" t="s">
        <v>1270</v>
      </c>
      <c r="J475" s="41" t="s">
        <v>1271</v>
      </c>
      <c r="K475" s="41" t="s">
        <v>1272</v>
      </c>
      <c r="L475" s="44">
        <v>38960</v>
      </c>
      <c r="M475" s="44">
        <v>40142</v>
      </c>
      <c r="N475" s="41">
        <v>163790.52369999999</v>
      </c>
      <c r="O475" s="41" t="s">
        <v>1273</v>
      </c>
      <c r="P475" s="41" t="s">
        <v>1261</v>
      </c>
      <c r="Q475" s="43" t="s">
        <v>3334</v>
      </c>
      <c r="R475" s="43" t="s">
        <v>3335</v>
      </c>
      <c r="S475" s="41" t="s">
        <v>1923</v>
      </c>
      <c r="T475" s="43" t="s">
        <v>3336</v>
      </c>
      <c r="U475" s="41" t="s">
        <v>1256</v>
      </c>
      <c r="V475" s="41" t="s">
        <v>1256</v>
      </c>
      <c r="W475" s="41" t="s">
        <v>1256</v>
      </c>
      <c r="X475" s="41" t="s">
        <v>1279</v>
      </c>
      <c r="Y475" s="41" t="s">
        <v>1263</v>
      </c>
      <c r="Z475" s="41" t="s">
        <v>4044</v>
      </c>
      <c r="AA475" s="41" t="s">
        <v>1256</v>
      </c>
      <c r="AB475" s="41" t="s">
        <v>1256</v>
      </c>
      <c r="AC475" s="41" t="s">
        <v>1256</v>
      </c>
      <c r="AD475" s="41" t="s">
        <v>1256</v>
      </c>
      <c r="AE475" s="41" t="s">
        <v>1256</v>
      </c>
      <c r="AF475" s="41" t="s">
        <v>1304</v>
      </c>
      <c r="AG475" s="45" t="s">
        <v>1256</v>
      </c>
      <c r="AH475" s="45" t="s">
        <v>3989</v>
      </c>
      <c r="AI475" s="45" t="s">
        <v>3989</v>
      </c>
      <c r="AJ475" s="45" t="s">
        <v>4986</v>
      </c>
      <c r="AK475" s="45" t="s">
        <v>4987</v>
      </c>
    </row>
    <row r="476" spans="2:37" ht="61.5" thickTop="1" thickBot="1" x14ac:dyDescent="0.3">
      <c r="B476" s="41" t="s">
        <v>4989</v>
      </c>
      <c r="C476" s="41" t="s">
        <v>3337</v>
      </c>
      <c r="D476" s="42" t="s">
        <v>1314</v>
      </c>
      <c r="E476" s="41" t="s">
        <v>1257</v>
      </c>
      <c r="F476" s="41" t="s">
        <v>1284</v>
      </c>
      <c r="G476" s="43" t="s">
        <v>3309</v>
      </c>
      <c r="H476" s="41" t="s">
        <v>1333</v>
      </c>
      <c r="I476" s="41" t="s">
        <v>1260</v>
      </c>
      <c r="J476" s="41" t="s">
        <v>1317</v>
      </c>
      <c r="K476" s="41" t="s">
        <v>1288</v>
      </c>
      <c r="L476" s="44">
        <v>39366</v>
      </c>
      <c r="M476" s="41" t="s">
        <v>1256</v>
      </c>
      <c r="N476" s="41">
        <v>4408.8</v>
      </c>
      <c r="O476" s="41" t="s">
        <v>1273</v>
      </c>
      <c r="P476" s="41" t="s">
        <v>1261</v>
      </c>
      <c r="Q476" s="43" t="s">
        <v>3338</v>
      </c>
      <c r="R476" s="43" t="s">
        <v>3339</v>
      </c>
      <c r="S476" s="41" t="s">
        <v>1336</v>
      </c>
      <c r="T476" s="43" t="s">
        <v>3312</v>
      </c>
      <c r="U476" s="41" t="s">
        <v>1256</v>
      </c>
      <c r="V476" s="41" t="s">
        <v>1256</v>
      </c>
      <c r="W476" s="41" t="s">
        <v>1256</v>
      </c>
      <c r="X476" s="41" t="s">
        <v>1279</v>
      </c>
      <c r="Y476" s="41" t="s">
        <v>1263</v>
      </c>
      <c r="Z476" s="41" t="s">
        <v>1256</v>
      </c>
      <c r="AA476" s="41" t="s">
        <v>4253</v>
      </c>
      <c r="AB476" s="41" t="s">
        <v>4076</v>
      </c>
      <c r="AC476" s="41" t="s">
        <v>4076</v>
      </c>
      <c r="AD476" s="41" t="s">
        <v>4046</v>
      </c>
      <c r="AE476" s="41" t="s">
        <v>4001</v>
      </c>
      <c r="AF476" s="41" t="s">
        <v>4013</v>
      </c>
      <c r="AG476" s="45" t="s">
        <v>4078</v>
      </c>
      <c r="AH476" s="45" t="s">
        <v>3989</v>
      </c>
      <c r="AI476" s="45" t="s">
        <v>3989</v>
      </c>
      <c r="AJ476" s="45" t="s">
        <v>4988</v>
      </c>
      <c r="AK476" s="45" t="s">
        <v>4989</v>
      </c>
    </row>
    <row r="477" spans="2:37" ht="31.5" thickTop="1" thickBot="1" x14ac:dyDescent="0.3">
      <c r="B477" s="41" t="s">
        <v>4991</v>
      </c>
      <c r="C477" s="41" t="s">
        <v>3340</v>
      </c>
      <c r="D477" s="42" t="s">
        <v>1255</v>
      </c>
      <c r="E477" s="41" t="s">
        <v>1256</v>
      </c>
      <c r="F477" s="41" t="s">
        <v>1257</v>
      </c>
      <c r="G477" s="43" t="s">
        <v>1814</v>
      </c>
      <c r="H477" s="41" t="s">
        <v>1308</v>
      </c>
      <c r="I477" s="41" t="s">
        <v>1260</v>
      </c>
      <c r="J477" s="41" t="s">
        <v>1256</v>
      </c>
      <c r="K477" s="41" t="s">
        <v>1256</v>
      </c>
      <c r="L477" s="41" t="s">
        <v>1256</v>
      </c>
      <c r="M477" s="44">
        <v>44934</v>
      </c>
      <c r="N477" s="41">
        <v>0</v>
      </c>
      <c r="O477" s="41" t="s">
        <v>1256</v>
      </c>
      <c r="P477" s="41" t="s">
        <v>1339</v>
      </c>
      <c r="Q477" s="43" t="s">
        <v>1256</v>
      </c>
      <c r="R477" s="43" t="s">
        <v>1256</v>
      </c>
      <c r="S477" s="41" t="s">
        <v>1256</v>
      </c>
      <c r="T477" s="43" t="s">
        <v>1256</v>
      </c>
      <c r="U477" s="41" t="s">
        <v>1256</v>
      </c>
      <c r="V477" s="41" t="s">
        <v>1256</v>
      </c>
      <c r="W477" s="41" t="s">
        <v>1256</v>
      </c>
      <c r="X477" s="41" t="s">
        <v>1256</v>
      </c>
      <c r="Y477" s="41" t="s">
        <v>1263</v>
      </c>
      <c r="Z477" s="41" t="s">
        <v>1256</v>
      </c>
      <c r="AA477" s="41" t="s">
        <v>1256</v>
      </c>
      <c r="AB477" s="41" t="s">
        <v>1256</v>
      </c>
      <c r="AC477" s="41" t="s">
        <v>1256</v>
      </c>
      <c r="AD477" s="41" t="s">
        <v>1256</v>
      </c>
      <c r="AE477" s="41" t="s">
        <v>1256</v>
      </c>
      <c r="AF477" s="41" t="s">
        <v>3988</v>
      </c>
      <c r="AG477" s="45" t="s">
        <v>1256</v>
      </c>
      <c r="AH477" s="45" t="s">
        <v>3989</v>
      </c>
      <c r="AI477" s="45" t="s">
        <v>3989</v>
      </c>
      <c r="AJ477" s="45" t="s">
        <v>4990</v>
      </c>
      <c r="AK477" s="45" t="s">
        <v>4991</v>
      </c>
    </row>
    <row r="478" spans="2:37" ht="46.5" thickTop="1" thickBot="1" x14ac:dyDescent="0.3">
      <c r="B478" s="41" t="s">
        <v>4993</v>
      </c>
      <c r="C478" s="41" t="s">
        <v>3341</v>
      </c>
      <c r="D478" s="42" t="s">
        <v>1265</v>
      </c>
      <c r="E478" s="41" t="s">
        <v>3342</v>
      </c>
      <c r="F478" s="41" t="s">
        <v>1284</v>
      </c>
      <c r="G478" s="43" t="s">
        <v>3343</v>
      </c>
      <c r="H478" s="41" t="s">
        <v>1316</v>
      </c>
      <c r="I478" s="41" t="s">
        <v>1260</v>
      </c>
      <c r="J478" s="41" t="s">
        <v>1712</v>
      </c>
      <c r="K478" s="41" t="s">
        <v>1325</v>
      </c>
      <c r="L478" s="44">
        <v>39266</v>
      </c>
      <c r="M478" s="41" t="s">
        <v>1256</v>
      </c>
      <c r="N478" s="41">
        <v>44392.18</v>
      </c>
      <c r="O478" s="41" t="s">
        <v>3344</v>
      </c>
      <c r="P478" s="41" t="s">
        <v>1261</v>
      </c>
      <c r="Q478" s="43" t="s">
        <v>3345</v>
      </c>
      <c r="R478" s="43" t="s">
        <v>3346</v>
      </c>
      <c r="S478" s="41" t="s">
        <v>1293</v>
      </c>
      <c r="T478" s="43" t="s">
        <v>3347</v>
      </c>
      <c r="U478" s="41" t="s">
        <v>3348</v>
      </c>
      <c r="V478" s="44">
        <v>42466</v>
      </c>
      <c r="W478" s="44">
        <v>43195</v>
      </c>
      <c r="X478" s="41" t="s">
        <v>1279</v>
      </c>
      <c r="Y478" s="41" t="s">
        <v>1263</v>
      </c>
      <c r="Z478" s="41" t="s">
        <v>4075</v>
      </c>
      <c r="AA478" s="41" t="s">
        <v>1256</v>
      </c>
      <c r="AB478" s="41" t="s">
        <v>4082</v>
      </c>
      <c r="AC478" s="41" t="s">
        <v>4082</v>
      </c>
      <c r="AD478" s="41" t="s">
        <v>4000</v>
      </c>
      <c r="AE478" s="41" t="s">
        <v>4054</v>
      </c>
      <c r="AF478" s="41" t="s">
        <v>1265</v>
      </c>
      <c r="AG478" s="45" t="s">
        <v>4083</v>
      </c>
      <c r="AH478" s="45" t="s">
        <v>3989</v>
      </c>
      <c r="AI478" s="45" t="s">
        <v>3989</v>
      </c>
      <c r="AJ478" s="45" t="s">
        <v>4992</v>
      </c>
      <c r="AK478" s="45" t="s">
        <v>4993</v>
      </c>
    </row>
    <row r="479" spans="2:37" ht="31.5" thickTop="1" thickBot="1" x14ac:dyDescent="0.3">
      <c r="B479" s="41" t="s">
        <v>4995</v>
      </c>
      <c r="C479" s="41" t="s">
        <v>3349</v>
      </c>
      <c r="D479" s="42" t="s">
        <v>1314</v>
      </c>
      <c r="E479" s="41" t="s">
        <v>1256</v>
      </c>
      <c r="F479" s="41" t="s">
        <v>1284</v>
      </c>
      <c r="G479" s="43" t="s">
        <v>1281</v>
      </c>
      <c r="H479" s="41" t="s">
        <v>1308</v>
      </c>
      <c r="I479" s="41" t="s">
        <v>1260</v>
      </c>
      <c r="J479" s="41" t="s">
        <v>1317</v>
      </c>
      <c r="K479" s="41" t="s">
        <v>1288</v>
      </c>
      <c r="L479" s="44">
        <v>42607</v>
      </c>
      <c r="M479" s="41" t="s">
        <v>1256</v>
      </c>
      <c r="N479" s="41">
        <v>61046.625500000002</v>
      </c>
      <c r="O479" s="41" t="s">
        <v>1256</v>
      </c>
      <c r="P479" s="41" t="s">
        <v>1261</v>
      </c>
      <c r="Q479" s="43" t="s">
        <v>1612</v>
      </c>
      <c r="R479" s="43" t="s">
        <v>1613</v>
      </c>
      <c r="S479" s="41" t="s">
        <v>1328</v>
      </c>
      <c r="T479" s="43" t="s">
        <v>1329</v>
      </c>
      <c r="U479" s="41" t="s">
        <v>1256</v>
      </c>
      <c r="V479" s="41" t="s">
        <v>1256</v>
      </c>
      <c r="W479" s="41" t="s">
        <v>1256</v>
      </c>
      <c r="X479" s="41" t="s">
        <v>1279</v>
      </c>
      <c r="Y479" s="41" t="s">
        <v>1263</v>
      </c>
      <c r="Z479" s="41" t="s">
        <v>1256</v>
      </c>
      <c r="AA479" s="41" t="s">
        <v>4037</v>
      </c>
      <c r="AB479" s="41" t="s">
        <v>4017</v>
      </c>
      <c r="AC479" s="41" t="s">
        <v>4017</v>
      </c>
      <c r="AD479" s="41" t="s">
        <v>4046</v>
      </c>
      <c r="AE479" s="41" t="s">
        <v>4023</v>
      </c>
      <c r="AF479" s="41" t="s">
        <v>4013</v>
      </c>
      <c r="AG479" s="45" t="s">
        <v>4020</v>
      </c>
      <c r="AH479" s="45" t="s">
        <v>3989</v>
      </c>
      <c r="AI479" s="45" t="s">
        <v>3989</v>
      </c>
      <c r="AJ479" s="45" t="s">
        <v>4994</v>
      </c>
      <c r="AK479" s="45" t="s">
        <v>4995</v>
      </c>
    </row>
    <row r="480" spans="2:37" ht="31.5" thickTop="1" thickBot="1" x14ac:dyDescent="0.3">
      <c r="B480" s="41" t="s">
        <v>4997</v>
      </c>
      <c r="C480" s="41" t="s">
        <v>3350</v>
      </c>
      <c r="D480" s="42" t="s">
        <v>1265</v>
      </c>
      <c r="E480" s="41" t="s">
        <v>3351</v>
      </c>
      <c r="F480" s="41" t="s">
        <v>1284</v>
      </c>
      <c r="G480" s="43" t="s">
        <v>1495</v>
      </c>
      <c r="H480" s="41" t="s">
        <v>1269</v>
      </c>
      <c r="I480" s="41" t="s">
        <v>1270</v>
      </c>
      <c r="J480" s="41" t="s">
        <v>1271</v>
      </c>
      <c r="K480" s="41" t="s">
        <v>1272</v>
      </c>
      <c r="L480" s="44">
        <v>39969</v>
      </c>
      <c r="M480" s="44">
        <v>41989</v>
      </c>
      <c r="N480" s="41">
        <v>33436.86</v>
      </c>
      <c r="O480" s="41" t="s">
        <v>1273</v>
      </c>
      <c r="P480" s="41" t="s">
        <v>1261</v>
      </c>
      <c r="Q480" s="43" t="s">
        <v>3352</v>
      </c>
      <c r="R480" s="43" t="s">
        <v>3353</v>
      </c>
      <c r="S480" s="41" t="s">
        <v>1467</v>
      </c>
      <c r="T480" s="43" t="s">
        <v>1499</v>
      </c>
      <c r="U480" s="41" t="s">
        <v>1256</v>
      </c>
      <c r="V480" s="41" t="s">
        <v>1256</v>
      </c>
      <c r="W480" s="41" t="s">
        <v>1256</v>
      </c>
      <c r="X480" s="41" t="s">
        <v>1279</v>
      </c>
      <c r="Y480" s="41" t="s">
        <v>1263</v>
      </c>
      <c r="Z480" s="41" t="s">
        <v>4036</v>
      </c>
      <c r="AA480" s="41" t="s">
        <v>1256</v>
      </c>
      <c r="AB480" s="41" t="s">
        <v>1256</v>
      </c>
      <c r="AC480" s="41" t="s">
        <v>1256</v>
      </c>
      <c r="AD480" s="41" t="s">
        <v>1256</v>
      </c>
      <c r="AE480" s="41" t="s">
        <v>1256</v>
      </c>
      <c r="AF480" s="41" t="s">
        <v>1265</v>
      </c>
      <c r="AG480" s="45" t="s">
        <v>1256</v>
      </c>
      <c r="AH480" s="45" t="s">
        <v>3989</v>
      </c>
      <c r="AI480" s="45" t="s">
        <v>3989</v>
      </c>
      <c r="AJ480" s="45" t="s">
        <v>4996</v>
      </c>
      <c r="AK480" s="45" t="s">
        <v>4997</v>
      </c>
    </row>
    <row r="481" spans="2:37" ht="106.5" thickTop="1" thickBot="1" x14ac:dyDescent="0.3">
      <c r="B481" s="41" t="s">
        <v>4999</v>
      </c>
      <c r="C481" s="41" t="s">
        <v>3354</v>
      </c>
      <c r="D481" s="42" t="s">
        <v>1265</v>
      </c>
      <c r="E481" s="41" t="s">
        <v>3355</v>
      </c>
      <c r="F481" s="41" t="s">
        <v>1284</v>
      </c>
      <c r="G481" s="43" t="s">
        <v>1258</v>
      </c>
      <c r="H481" s="41" t="s">
        <v>1308</v>
      </c>
      <c r="I481" s="41" t="s">
        <v>1260</v>
      </c>
      <c r="J481" s="41" t="s">
        <v>1317</v>
      </c>
      <c r="K481" s="41" t="s">
        <v>1288</v>
      </c>
      <c r="L481" s="44">
        <v>39276</v>
      </c>
      <c r="M481" s="41" t="s">
        <v>1256</v>
      </c>
      <c r="N481" s="41">
        <v>43376.95</v>
      </c>
      <c r="O481" s="41" t="s">
        <v>3356</v>
      </c>
      <c r="P481" s="41" t="s">
        <v>1261</v>
      </c>
      <c r="Q481" s="43" t="s">
        <v>1612</v>
      </c>
      <c r="R481" s="43" t="s">
        <v>1613</v>
      </c>
      <c r="S481" s="41" t="s">
        <v>1328</v>
      </c>
      <c r="T481" s="43" t="s">
        <v>1378</v>
      </c>
      <c r="U481" s="41" t="s">
        <v>2341</v>
      </c>
      <c r="V481" s="44">
        <v>41530</v>
      </c>
      <c r="W481" s="44">
        <v>42533</v>
      </c>
      <c r="X481" s="41" t="s">
        <v>1279</v>
      </c>
      <c r="Y481" s="41" t="s">
        <v>1263</v>
      </c>
      <c r="Z481" s="41" t="s">
        <v>4060</v>
      </c>
      <c r="AA481" s="41" t="s">
        <v>4166</v>
      </c>
      <c r="AB481" s="41" t="s">
        <v>4069</v>
      </c>
      <c r="AC481" s="41" t="s">
        <v>4069</v>
      </c>
      <c r="AD481" s="41" t="s">
        <v>4046</v>
      </c>
      <c r="AE481" s="41" t="s">
        <v>4047</v>
      </c>
      <c r="AF481" s="41" t="s">
        <v>1265</v>
      </c>
      <c r="AG481" s="45" t="s">
        <v>4070</v>
      </c>
      <c r="AH481" s="45" t="s">
        <v>4039</v>
      </c>
      <c r="AI481" s="45" t="s">
        <v>3989</v>
      </c>
      <c r="AJ481" s="45" t="s">
        <v>4998</v>
      </c>
      <c r="AK481" s="45" t="s">
        <v>4999</v>
      </c>
    </row>
    <row r="482" spans="2:37" ht="31.5" thickTop="1" thickBot="1" x14ac:dyDescent="0.3">
      <c r="B482" s="41" t="s">
        <v>5001</v>
      </c>
      <c r="C482" s="41" t="s">
        <v>3357</v>
      </c>
      <c r="D482" s="42" t="s">
        <v>1265</v>
      </c>
      <c r="E482" s="41" t="s">
        <v>3358</v>
      </c>
      <c r="F482" s="41" t="s">
        <v>1284</v>
      </c>
      <c r="G482" s="43" t="s">
        <v>1473</v>
      </c>
      <c r="H482" s="41" t="s">
        <v>1308</v>
      </c>
      <c r="I482" s="41" t="s">
        <v>1260</v>
      </c>
      <c r="J482" s="41" t="s">
        <v>1324</v>
      </c>
      <c r="K482" s="41" t="s">
        <v>1325</v>
      </c>
      <c r="L482" s="44">
        <v>39153</v>
      </c>
      <c r="M482" s="41" t="s">
        <v>1256</v>
      </c>
      <c r="N482" s="41">
        <v>224088.89</v>
      </c>
      <c r="O482" s="41" t="s">
        <v>1273</v>
      </c>
      <c r="P482" s="41" t="s">
        <v>1261</v>
      </c>
      <c r="Q482" s="43" t="s">
        <v>3359</v>
      </c>
      <c r="R482" s="43" t="s">
        <v>3360</v>
      </c>
      <c r="S482" s="41" t="s">
        <v>2031</v>
      </c>
      <c r="T482" s="43" t="s">
        <v>1476</v>
      </c>
      <c r="U482" s="41" t="s">
        <v>1256</v>
      </c>
      <c r="V482" s="41" t="s">
        <v>1256</v>
      </c>
      <c r="W482" s="41" t="s">
        <v>1256</v>
      </c>
      <c r="X482" s="41" t="s">
        <v>1279</v>
      </c>
      <c r="Y482" s="41" t="s">
        <v>1263</v>
      </c>
      <c r="Z482" s="41" t="s">
        <v>4081</v>
      </c>
      <c r="AA482" s="41" t="s">
        <v>1256</v>
      </c>
      <c r="AB482" s="41" t="s">
        <v>4045</v>
      </c>
      <c r="AC482" s="41" t="s">
        <v>4045</v>
      </c>
      <c r="AD482" s="41" t="s">
        <v>4000</v>
      </c>
      <c r="AE482" s="41" t="s">
        <v>4001</v>
      </c>
      <c r="AF482" s="41" t="s">
        <v>1265</v>
      </c>
      <c r="AG482" s="45" t="s">
        <v>4048</v>
      </c>
      <c r="AH482" s="45" t="s">
        <v>3989</v>
      </c>
      <c r="AI482" s="45" t="s">
        <v>3989</v>
      </c>
      <c r="AJ482" s="45" t="s">
        <v>5000</v>
      </c>
      <c r="AK482" s="45" t="s">
        <v>5001</v>
      </c>
    </row>
    <row r="483" spans="2:37" ht="49.5" thickTop="1" thickBot="1" x14ac:dyDescent="0.3">
      <c r="B483" s="41" t="s">
        <v>5003</v>
      </c>
      <c r="C483" s="41" t="s">
        <v>3361</v>
      </c>
      <c r="D483" s="42" t="s">
        <v>1265</v>
      </c>
      <c r="E483" s="41" t="s">
        <v>3362</v>
      </c>
      <c r="F483" s="41" t="s">
        <v>1284</v>
      </c>
      <c r="G483" s="43" t="s">
        <v>1473</v>
      </c>
      <c r="H483" s="41" t="s">
        <v>1488</v>
      </c>
      <c r="I483" s="41" t="s">
        <v>1260</v>
      </c>
      <c r="J483" s="41" t="s">
        <v>1317</v>
      </c>
      <c r="K483" s="41" t="s">
        <v>1388</v>
      </c>
      <c r="L483" s="44">
        <v>38888</v>
      </c>
      <c r="M483" s="41" t="s">
        <v>1256</v>
      </c>
      <c r="N483" s="41">
        <v>240239.41</v>
      </c>
      <c r="O483" s="41" t="s">
        <v>3363</v>
      </c>
      <c r="P483" s="41" t="s">
        <v>1261</v>
      </c>
      <c r="Q483" s="43" t="s">
        <v>3364</v>
      </c>
      <c r="R483" s="43" t="s">
        <v>3365</v>
      </c>
      <c r="S483" s="41" t="s">
        <v>1492</v>
      </c>
      <c r="T483" s="43" t="s">
        <v>1476</v>
      </c>
      <c r="U483" s="41" t="s">
        <v>1690</v>
      </c>
      <c r="V483" s="44">
        <v>41846</v>
      </c>
      <c r="W483" s="44">
        <v>43946</v>
      </c>
      <c r="X483" s="41" t="s">
        <v>1279</v>
      </c>
      <c r="Y483" s="41" t="s">
        <v>1263</v>
      </c>
      <c r="Z483" s="41" t="s">
        <v>4081</v>
      </c>
      <c r="AA483" s="41" t="s">
        <v>4173</v>
      </c>
      <c r="AB483" s="41" t="s">
        <v>4045</v>
      </c>
      <c r="AC483" s="41" t="s">
        <v>4045</v>
      </c>
      <c r="AD483" s="41" t="s">
        <v>4000</v>
      </c>
      <c r="AE483" s="41" t="s">
        <v>4001</v>
      </c>
      <c r="AF483" s="41" t="s">
        <v>1265</v>
      </c>
      <c r="AG483" s="45" t="s">
        <v>4048</v>
      </c>
      <c r="AH483" s="45" t="s">
        <v>4039</v>
      </c>
      <c r="AI483" s="45" t="s">
        <v>3989</v>
      </c>
      <c r="AJ483" s="45" t="s">
        <v>5002</v>
      </c>
      <c r="AK483" s="45" t="s">
        <v>5003</v>
      </c>
    </row>
    <row r="484" spans="2:37" ht="61.5" thickTop="1" thickBot="1" x14ac:dyDescent="0.3">
      <c r="B484" s="41" t="s">
        <v>5005</v>
      </c>
      <c r="C484" s="41" t="s">
        <v>3366</v>
      </c>
      <c r="D484" s="42" t="s">
        <v>1304</v>
      </c>
      <c r="E484" s="41" t="s">
        <v>2034</v>
      </c>
      <c r="F484" s="41" t="s">
        <v>1306</v>
      </c>
      <c r="G484" s="43" t="s">
        <v>1281</v>
      </c>
      <c r="H484" s="41" t="s">
        <v>1269</v>
      </c>
      <c r="I484" s="41" t="s">
        <v>1270</v>
      </c>
      <c r="J484" s="41" t="s">
        <v>1271</v>
      </c>
      <c r="K484" s="41" t="s">
        <v>1272</v>
      </c>
      <c r="L484" s="44">
        <v>39772</v>
      </c>
      <c r="M484" s="44">
        <v>42947</v>
      </c>
      <c r="N484" s="41">
        <v>980854.87</v>
      </c>
      <c r="O484" s="41" t="s">
        <v>1273</v>
      </c>
      <c r="P484" s="41" t="s">
        <v>1261</v>
      </c>
      <c r="Q484" s="43" t="s">
        <v>3367</v>
      </c>
      <c r="R484" s="43" t="s">
        <v>3368</v>
      </c>
      <c r="S484" s="41" t="s">
        <v>1637</v>
      </c>
      <c r="T484" s="43" t="s">
        <v>1329</v>
      </c>
      <c r="U484" s="41" t="s">
        <v>1256</v>
      </c>
      <c r="V484" s="41" t="s">
        <v>1256</v>
      </c>
      <c r="W484" s="41" t="s">
        <v>1256</v>
      </c>
      <c r="X484" s="41" t="s">
        <v>1279</v>
      </c>
      <c r="Y484" s="41" t="s">
        <v>1263</v>
      </c>
      <c r="Z484" s="41" t="s">
        <v>4044</v>
      </c>
      <c r="AA484" s="41" t="s">
        <v>1256</v>
      </c>
      <c r="AB484" s="41" t="s">
        <v>1256</v>
      </c>
      <c r="AC484" s="41" t="s">
        <v>1256</v>
      </c>
      <c r="AD484" s="41" t="s">
        <v>1256</v>
      </c>
      <c r="AE484" s="41" t="s">
        <v>1256</v>
      </c>
      <c r="AF484" s="41" t="s">
        <v>1304</v>
      </c>
      <c r="AG484" s="45" t="s">
        <v>1256</v>
      </c>
      <c r="AH484" s="45" t="s">
        <v>3989</v>
      </c>
      <c r="AI484" s="45" t="s">
        <v>3989</v>
      </c>
      <c r="AJ484" s="45" t="s">
        <v>5004</v>
      </c>
      <c r="AK484" s="45" t="s">
        <v>5005</v>
      </c>
    </row>
    <row r="485" spans="2:37" ht="37.5" thickTop="1" thickBot="1" x14ac:dyDescent="0.3">
      <c r="B485" s="41" t="s">
        <v>5007</v>
      </c>
      <c r="C485" s="41" t="s">
        <v>3369</v>
      </c>
      <c r="D485" s="42" t="s">
        <v>1265</v>
      </c>
      <c r="E485" s="41" t="s">
        <v>3370</v>
      </c>
      <c r="F485" s="41" t="s">
        <v>1284</v>
      </c>
      <c r="G485" s="43" t="s">
        <v>1281</v>
      </c>
      <c r="H485" s="41" t="s">
        <v>1269</v>
      </c>
      <c r="I485" s="41" t="s">
        <v>1260</v>
      </c>
      <c r="J485" s="41" t="s">
        <v>1287</v>
      </c>
      <c r="K485" s="41" t="s">
        <v>1325</v>
      </c>
      <c r="L485" s="44">
        <v>40707</v>
      </c>
      <c r="M485" s="41" t="s">
        <v>1256</v>
      </c>
      <c r="N485" s="41">
        <v>230816.247</v>
      </c>
      <c r="O485" s="41" t="s">
        <v>3371</v>
      </c>
      <c r="P485" s="41" t="s">
        <v>1261</v>
      </c>
      <c r="Q485" s="43" t="s">
        <v>3372</v>
      </c>
      <c r="R485" s="43" t="s">
        <v>3373</v>
      </c>
      <c r="S485" s="41" t="s">
        <v>3374</v>
      </c>
      <c r="T485" s="43" t="s">
        <v>1329</v>
      </c>
      <c r="U485" s="41" t="s">
        <v>1278</v>
      </c>
      <c r="V485" s="44">
        <v>40981</v>
      </c>
      <c r="W485" s="44">
        <v>41710</v>
      </c>
      <c r="X485" s="41" t="s">
        <v>1279</v>
      </c>
      <c r="Y485" s="41" t="s">
        <v>1263</v>
      </c>
      <c r="Z485" s="41" t="s">
        <v>4016</v>
      </c>
      <c r="AA485" s="41" t="s">
        <v>1256</v>
      </c>
      <c r="AB485" s="41" t="s">
        <v>4017</v>
      </c>
      <c r="AC485" s="41" t="s">
        <v>4017</v>
      </c>
      <c r="AD485" s="41" t="s">
        <v>4018</v>
      </c>
      <c r="AE485" s="41" t="s">
        <v>4047</v>
      </c>
      <c r="AF485" s="41" t="s">
        <v>1265</v>
      </c>
      <c r="AG485" s="45" t="s">
        <v>4020</v>
      </c>
      <c r="AH485" s="45" t="s">
        <v>3989</v>
      </c>
      <c r="AI485" s="45" t="s">
        <v>3989</v>
      </c>
      <c r="AJ485" s="45" t="s">
        <v>5006</v>
      </c>
      <c r="AK485" s="45" t="s">
        <v>5007</v>
      </c>
    </row>
    <row r="486" spans="2:37" ht="31.5" thickTop="1" thickBot="1" x14ac:dyDescent="0.3">
      <c r="B486" s="41" t="s">
        <v>5009</v>
      </c>
      <c r="C486" s="41" t="s">
        <v>3375</v>
      </c>
      <c r="D486" s="42" t="s">
        <v>1265</v>
      </c>
      <c r="E486" s="41" t="s">
        <v>3376</v>
      </c>
      <c r="F486" s="41" t="s">
        <v>1284</v>
      </c>
      <c r="G486" s="43" t="s">
        <v>1281</v>
      </c>
      <c r="H486" s="41" t="s">
        <v>1269</v>
      </c>
      <c r="I486" s="41" t="s">
        <v>1260</v>
      </c>
      <c r="J486" s="41" t="s">
        <v>1287</v>
      </c>
      <c r="K486" s="41" t="s">
        <v>1325</v>
      </c>
      <c r="L486" s="44">
        <v>40707</v>
      </c>
      <c r="M486" s="41" t="s">
        <v>1256</v>
      </c>
      <c r="N486" s="41">
        <v>215802.02</v>
      </c>
      <c r="O486" s="41" t="s">
        <v>3377</v>
      </c>
      <c r="P486" s="41" t="s">
        <v>1261</v>
      </c>
      <c r="Q486" s="43" t="s">
        <v>3378</v>
      </c>
      <c r="R486" s="43" t="s">
        <v>3379</v>
      </c>
      <c r="S486" s="41" t="s">
        <v>1276</v>
      </c>
      <c r="T486" s="43" t="s">
        <v>1329</v>
      </c>
      <c r="U486" s="41" t="s">
        <v>1278</v>
      </c>
      <c r="V486" s="44">
        <v>40890</v>
      </c>
      <c r="W486" s="44">
        <v>41620</v>
      </c>
      <c r="X486" s="41" t="s">
        <v>1279</v>
      </c>
      <c r="Y486" s="41" t="s">
        <v>1263</v>
      </c>
      <c r="Z486" s="41" t="s">
        <v>4016</v>
      </c>
      <c r="AA486" s="41" t="s">
        <v>1256</v>
      </c>
      <c r="AB486" s="41" t="s">
        <v>4017</v>
      </c>
      <c r="AC486" s="41" t="s">
        <v>4017</v>
      </c>
      <c r="AD486" s="41" t="s">
        <v>4018</v>
      </c>
      <c r="AE486" s="41" t="s">
        <v>4047</v>
      </c>
      <c r="AF486" s="41" t="s">
        <v>1265</v>
      </c>
      <c r="AG486" s="45" t="s">
        <v>4020</v>
      </c>
      <c r="AH486" s="45" t="s">
        <v>3989</v>
      </c>
      <c r="AI486" s="45" t="s">
        <v>3989</v>
      </c>
      <c r="AJ486" s="45" t="s">
        <v>5008</v>
      </c>
      <c r="AK486" s="45" t="s">
        <v>5009</v>
      </c>
    </row>
    <row r="487" spans="2:37" ht="91.5" thickTop="1" thickBot="1" x14ac:dyDescent="0.3">
      <c r="B487" s="41" t="s">
        <v>5011</v>
      </c>
      <c r="C487" s="41" t="s">
        <v>3380</v>
      </c>
      <c r="D487" s="42" t="s">
        <v>1265</v>
      </c>
      <c r="E487" s="41" t="s">
        <v>3381</v>
      </c>
      <c r="F487" s="41" t="s">
        <v>1917</v>
      </c>
      <c r="G487" s="43" t="s">
        <v>3382</v>
      </c>
      <c r="H487" s="41" t="s">
        <v>1308</v>
      </c>
      <c r="I487" s="41" t="s">
        <v>1260</v>
      </c>
      <c r="J487" s="41" t="s">
        <v>1324</v>
      </c>
      <c r="K487" s="41" t="s">
        <v>1325</v>
      </c>
      <c r="L487" s="44">
        <v>39862</v>
      </c>
      <c r="M487" s="41" t="s">
        <v>1256</v>
      </c>
      <c r="N487" s="41">
        <v>17275.330000000002</v>
      </c>
      <c r="O487" s="41" t="s">
        <v>1273</v>
      </c>
      <c r="P487" s="41" t="s">
        <v>1920</v>
      </c>
      <c r="Q487" s="43" t="s">
        <v>1737</v>
      </c>
      <c r="R487" s="43" t="s">
        <v>1738</v>
      </c>
      <c r="S487" s="41" t="s">
        <v>1311</v>
      </c>
      <c r="T487" s="43" t="s">
        <v>3383</v>
      </c>
      <c r="U487" s="41" t="s">
        <v>1256</v>
      </c>
      <c r="V487" s="41" t="s">
        <v>1256</v>
      </c>
      <c r="W487" s="41" t="s">
        <v>1256</v>
      </c>
      <c r="X487" s="41" t="s">
        <v>1279</v>
      </c>
      <c r="Y487" s="41" t="s">
        <v>1263</v>
      </c>
      <c r="Z487" s="41" t="s">
        <v>4117</v>
      </c>
      <c r="AA487" s="41" t="s">
        <v>1256</v>
      </c>
      <c r="AB487" s="41" t="s">
        <v>3999</v>
      </c>
      <c r="AC487" s="41" t="s">
        <v>3999</v>
      </c>
      <c r="AD487" s="41" t="s">
        <v>4038</v>
      </c>
      <c r="AE487" s="41" t="s">
        <v>4047</v>
      </c>
      <c r="AF487" s="41" t="s">
        <v>1265</v>
      </c>
      <c r="AG487" s="45" t="s">
        <v>4002</v>
      </c>
      <c r="AH487" s="45" t="s">
        <v>3989</v>
      </c>
      <c r="AI487" s="45" t="s">
        <v>3989</v>
      </c>
      <c r="AJ487" s="45" t="s">
        <v>5010</v>
      </c>
      <c r="AK487" s="45" t="s">
        <v>5011</v>
      </c>
    </row>
    <row r="488" spans="2:37" ht="109.5" thickTop="1" thickBot="1" x14ac:dyDescent="0.3">
      <c r="B488" s="41" t="s">
        <v>5013</v>
      </c>
      <c r="C488" s="41" t="s">
        <v>3384</v>
      </c>
      <c r="D488" s="42" t="s">
        <v>1304</v>
      </c>
      <c r="E488" s="41" t="s">
        <v>1257</v>
      </c>
      <c r="F488" s="41" t="s">
        <v>1306</v>
      </c>
      <c r="G488" s="43" t="s">
        <v>1528</v>
      </c>
      <c r="H488" s="41" t="s">
        <v>1259</v>
      </c>
      <c r="I488" s="41" t="s">
        <v>1270</v>
      </c>
      <c r="J488" s="41" t="s">
        <v>1271</v>
      </c>
      <c r="K488" s="41" t="s">
        <v>1272</v>
      </c>
      <c r="L488" s="44">
        <v>38698</v>
      </c>
      <c r="M488" s="44">
        <v>39777</v>
      </c>
      <c r="N488" s="41">
        <v>208748.36429999999</v>
      </c>
      <c r="O488" s="41" t="s">
        <v>1273</v>
      </c>
      <c r="P488" s="41" t="s">
        <v>1261</v>
      </c>
      <c r="Q488" s="43" t="s">
        <v>3385</v>
      </c>
      <c r="R488" s="43" t="s">
        <v>3386</v>
      </c>
      <c r="S488" s="41" t="s">
        <v>3387</v>
      </c>
      <c r="T488" s="43" t="s">
        <v>3388</v>
      </c>
      <c r="U488" s="41" t="s">
        <v>1256</v>
      </c>
      <c r="V488" s="41" t="s">
        <v>1256</v>
      </c>
      <c r="W488" s="41" t="s">
        <v>1256</v>
      </c>
      <c r="X488" s="41" t="s">
        <v>1279</v>
      </c>
      <c r="Y488" s="41" t="s">
        <v>1263</v>
      </c>
      <c r="Z488" s="41" t="s">
        <v>4044</v>
      </c>
      <c r="AA488" s="41" t="s">
        <v>1256</v>
      </c>
      <c r="AB488" s="41" t="s">
        <v>1256</v>
      </c>
      <c r="AC488" s="41" t="s">
        <v>1256</v>
      </c>
      <c r="AD488" s="41" t="s">
        <v>1256</v>
      </c>
      <c r="AE488" s="41" t="s">
        <v>1256</v>
      </c>
      <c r="AF488" s="41" t="s">
        <v>1304</v>
      </c>
      <c r="AG488" s="45" t="s">
        <v>1256</v>
      </c>
      <c r="AH488" s="45" t="s">
        <v>3989</v>
      </c>
      <c r="AI488" s="45" t="s">
        <v>3989</v>
      </c>
      <c r="AJ488" s="45" t="s">
        <v>5012</v>
      </c>
      <c r="AK488" s="45" t="s">
        <v>5013</v>
      </c>
    </row>
    <row r="489" spans="2:37" ht="39.75" thickTop="1" thickBot="1" x14ac:dyDescent="0.3">
      <c r="B489" s="41" t="s">
        <v>5015</v>
      </c>
      <c r="C489" s="41" t="s">
        <v>3389</v>
      </c>
      <c r="D489" s="42" t="s">
        <v>1323</v>
      </c>
      <c r="E489" s="41" t="s">
        <v>1257</v>
      </c>
      <c r="F489" s="41" t="s">
        <v>1284</v>
      </c>
      <c r="G489" s="43" t="s">
        <v>1281</v>
      </c>
      <c r="H489" s="41" t="s">
        <v>1259</v>
      </c>
      <c r="I489" s="41" t="s">
        <v>1260</v>
      </c>
      <c r="J489" s="41" t="s">
        <v>1324</v>
      </c>
      <c r="K489" s="41" t="s">
        <v>1325</v>
      </c>
      <c r="L489" s="44">
        <v>38840</v>
      </c>
      <c r="M489" s="41" t="s">
        <v>1256</v>
      </c>
      <c r="N489" s="41">
        <v>348126.62</v>
      </c>
      <c r="O489" s="41" t="s">
        <v>1273</v>
      </c>
      <c r="P489" s="41" t="s">
        <v>1261</v>
      </c>
      <c r="Q489" s="43" t="s">
        <v>3390</v>
      </c>
      <c r="R489" s="43" t="s">
        <v>3391</v>
      </c>
      <c r="S489" s="41" t="s">
        <v>3392</v>
      </c>
      <c r="T489" s="43" t="s">
        <v>1329</v>
      </c>
      <c r="U489" s="41" t="s">
        <v>1778</v>
      </c>
      <c r="V489" s="44">
        <v>40563</v>
      </c>
      <c r="W489" s="44">
        <v>40927</v>
      </c>
      <c r="X489" s="41" t="s">
        <v>1279</v>
      </c>
      <c r="Y489" s="41" t="s">
        <v>1263</v>
      </c>
      <c r="Z489" s="41" t="s">
        <v>4016</v>
      </c>
      <c r="AA489" s="41" t="s">
        <v>1256</v>
      </c>
      <c r="AB489" s="41" t="s">
        <v>4017</v>
      </c>
      <c r="AC489" s="41" t="s">
        <v>4017</v>
      </c>
      <c r="AD489" s="41" t="s">
        <v>4018</v>
      </c>
      <c r="AE489" s="41" t="s">
        <v>4001</v>
      </c>
      <c r="AF489" s="41" t="s">
        <v>4019</v>
      </c>
      <c r="AG489" s="45" t="s">
        <v>4020</v>
      </c>
      <c r="AH489" s="45" t="s">
        <v>3989</v>
      </c>
      <c r="AI489" s="45" t="s">
        <v>3989</v>
      </c>
      <c r="AJ489" s="45" t="s">
        <v>5014</v>
      </c>
      <c r="AK489" s="45" t="s">
        <v>5015</v>
      </c>
    </row>
    <row r="490" spans="2:37" ht="46.5" thickTop="1" thickBot="1" x14ac:dyDescent="0.3">
      <c r="B490" s="41" t="s">
        <v>5017</v>
      </c>
      <c r="C490" s="41" t="s">
        <v>3393</v>
      </c>
      <c r="D490" s="42" t="s">
        <v>1265</v>
      </c>
      <c r="E490" s="41" t="s">
        <v>3394</v>
      </c>
      <c r="F490" s="41" t="s">
        <v>1284</v>
      </c>
      <c r="G490" s="43" t="s">
        <v>1891</v>
      </c>
      <c r="H490" s="41" t="s">
        <v>1308</v>
      </c>
      <c r="I490" s="41" t="s">
        <v>1270</v>
      </c>
      <c r="J490" s="41" t="s">
        <v>1271</v>
      </c>
      <c r="K490" s="41" t="s">
        <v>1272</v>
      </c>
      <c r="L490" s="44">
        <v>39258</v>
      </c>
      <c r="M490" s="44">
        <v>40954</v>
      </c>
      <c r="N490" s="41">
        <v>42303.58</v>
      </c>
      <c r="O490" s="41" t="s">
        <v>1273</v>
      </c>
      <c r="P490" s="41" t="s">
        <v>1261</v>
      </c>
      <c r="Q490" s="43" t="s">
        <v>2442</v>
      </c>
      <c r="R490" s="43" t="s">
        <v>2443</v>
      </c>
      <c r="S490" s="41" t="s">
        <v>1311</v>
      </c>
      <c r="T490" s="43" t="s">
        <v>1892</v>
      </c>
      <c r="U490" s="41" t="s">
        <v>1256</v>
      </c>
      <c r="V490" s="41" t="s">
        <v>1256</v>
      </c>
      <c r="W490" s="41" t="s">
        <v>1256</v>
      </c>
      <c r="X490" s="41" t="s">
        <v>1279</v>
      </c>
      <c r="Y490" s="41" t="s">
        <v>1263</v>
      </c>
      <c r="Z490" s="41" t="s">
        <v>4044</v>
      </c>
      <c r="AA490" s="41" t="s">
        <v>1256</v>
      </c>
      <c r="AB490" s="41" t="s">
        <v>1256</v>
      </c>
      <c r="AC490" s="41" t="s">
        <v>1256</v>
      </c>
      <c r="AD490" s="41" t="s">
        <v>1256</v>
      </c>
      <c r="AE490" s="41" t="s">
        <v>1256</v>
      </c>
      <c r="AF490" s="41" t="s">
        <v>1265</v>
      </c>
      <c r="AG490" s="45" t="s">
        <v>1256</v>
      </c>
      <c r="AH490" s="45" t="s">
        <v>3989</v>
      </c>
      <c r="AI490" s="45" t="s">
        <v>3989</v>
      </c>
      <c r="AJ490" s="45" t="s">
        <v>5016</v>
      </c>
      <c r="AK490" s="45" t="s">
        <v>5017</v>
      </c>
    </row>
    <row r="491" spans="2:37" ht="31.5" thickTop="1" thickBot="1" x14ac:dyDescent="0.3">
      <c r="B491" s="41" t="s">
        <v>5019</v>
      </c>
      <c r="C491" s="41" t="s">
        <v>3395</v>
      </c>
      <c r="D491" s="42" t="s">
        <v>1265</v>
      </c>
      <c r="E491" s="41" t="s">
        <v>3396</v>
      </c>
      <c r="F491" s="41" t="s">
        <v>1284</v>
      </c>
      <c r="G491" s="43" t="s">
        <v>1909</v>
      </c>
      <c r="H491" s="41" t="s">
        <v>1269</v>
      </c>
      <c r="I491" s="41" t="s">
        <v>1260</v>
      </c>
      <c r="J491" s="41" t="s">
        <v>1287</v>
      </c>
      <c r="K491" s="41" t="s">
        <v>1325</v>
      </c>
      <c r="L491" s="44">
        <v>40661</v>
      </c>
      <c r="M491" s="41" t="s">
        <v>1256</v>
      </c>
      <c r="N491" s="41">
        <v>155933.75</v>
      </c>
      <c r="O491" s="41" t="s">
        <v>3397</v>
      </c>
      <c r="P491" s="41" t="s">
        <v>1261</v>
      </c>
      <c r="Q491" s="43" t="s">
        <v>2217</v>
      </c>
      <c r="R491" s="43" t="s">
        <v>2218</v>
      </c>
      <c r="S491" s="41" t="s">
        <v>2219</v>
      </c>
      <c r="T491" s="43" t="s">
        <v>1914</v>
      </c>
      <c r="U491" s="41" t="s">
        <v>1278</v>
      </c>
      <c r="V491" s="44">
        <v>40722</v>
      </c>
      <c r="W491" s="44">
        <v>42794</v>
      </c>
      <c r="X491" s="41" t="s">
        <v>1279</v>
      </c>
      <c r="Y491" s="41" t="s">
        <v>1263</v>
      </c>
      <c r="Z491" s="41" t="s">
        <v>3992</v>
      </c>
      <c r="AA491" s="41" t="s">
        <v>1256</v>
      </c>
      <c r="AB491" s="41" t="s">
        <v>3999</v>
      </c>
      <c r="AC491" s="41" t="s">
        <v>3999</v>
      </c>
      <c r="AD491" s="41" t="s">
        <v>4077</v>
      </c>
      <c r="AE491" s="41" t="s">
        <v>4023</v>
      </c>
      <c r="AF491" s="41" t="s">
        <v>1265</v>
      </c>
      <c r="AG491" s="45" t="s">
        <v>4002</v>
      </c>
      <c r="AH491" s="45" t="s">
        <v>3989</v>
      </c>
      <c r="AI491" s="45" t="s">
        <v>3989</v>
      </c>
      <c r="AJ491" s="45" t="s">
        <v>5018</v>
      </c>
      <c r="AK491" s="45" t="s">
        <v>5019</v>
      </c>
    </row>
    <row r="492" spans="2:37" ht="31.5" thickTop="1" thickBot="1" x14ac:dyDescent="0.3">
      <c r="B492" s="41" t="s">
        <v>5021</v>
      </c>
      <c r="C492" s="41" t="s">
        <v>3398</v>
      </c>
      <c r="D492" s="42" t="s">
        <v>1314</v>
      </c>
      <c r="E492" s="41" t="s">
        <v>1257</v>
      </c>
      <c r="F492" s="41" t="s">
        <v>1284</v>
      </c>
      <c r="G492" s="43" t="s">
        <v>1281</v>
      </c>
      <c r="H492" s="41" t="s">
        <v>1259</v>
      </c>
      <c r="I492" s="41" t="s">
        <v>1260</v>
      </c>
      <c r="J492" s="41" t="s">
        <v>1317</v>
      </c>
      <c r="K492" s="41" t="s">
        <v>1288</v>
      </c>
      <c r="L492" s="44">
        <v>39366</v>
      </c>
      <c r="M492" s="41" t="s">
        <v>1256</v>
      </c>
      <c r="N492" s="41">
        <v>5283.9232000000002</v>
      </c>
      <c r="O492" s="41" t="s">
        <v>3399</v>
      </c>
      <c r="P492" s="41" t="s">
        <v>1261</v>
      </c>
      <c r="Q492" s="43" t="s">
        <v>3400</v>
      </c>
      <c r="R492" s="43" t="s">
        <v>3401</v>
      </c>
      <c r="S492" s="41" t="s">
        <v>1443</v>
      </c>
      <c r="T492" s="43" t="s">
        <v>1329</v>
      </c>
      <c r="U492" s="41" t="s">
        <v>1256</v>
      </c>
      <c r="V492" s="41" t="s">
        <v>1256</v>
      </c>
      <c r="W492" s="41" t="s">
        <v>1256</v>
      </c>
      <c r="X492" s="41" t="s">
        <v>1279</v>
      </c>
      <c r="Y492" s="41" t="s">
        <v>1263</v>
      </c>
      <c r="Z492" s="41" t="s">
        <v>1256</v>
      </c>
      <c r="AA492" s="41" t="s">
        <v>4097</v>
      </c>
      <c r="AB492" s="41" t="s">
        <v>4082</v>
      </c>
      <c r="AC492" s="41" t="s">
        <v>4082</v>
      </c>
      <c r="AD492" s="41" t="s">
        <v>4046</v>
      </c>
      <c r="AE492" s="41" t="s">
        <v>4001</v>
      </c>
      <c r="AF492" s="41" t="s">
        <v>4013</v>
      </c>
      <c r="AG492" s="45" t="s">
        <v>4083</v>
      </c>
      <c r="AH492" s="45" t="s">
        <v>3989</v>
      </c>
      <c r="AI492" s="45" t="s">
        <v>3989</v>
      </c>
      <c r="AJ492" s="45" t="s">
        <v>5020</v>
      </c>
      <c r="AK492" s="45" t="s">
        <v>5021</v>
      </c>
    </row>
    <row r="493" spans="2:37" ht="31.5" thickTop="1" thickBot="1" x14ac:dyDescent="0.3">
      <c r="B493" s="41" t="s">
        <v>5023</v>
      </c>
      <c r="C493" s="41" t="s">
        <v>3402</v>
      </c>
      <c r="D493" s="42" t="s">
        <v>1265</v>
      </c>
      <c r="E493" s="41" t="s">
        <v>3403</v>
      </c>
      <c r="F493" s="41" t="s">
        <v>1284</v>
      </c>
      <c r="G493" s="43" t="s">
        <v>1963</v>
      </c>
      <c r="H493" s="41" t="s">
        <v>1316</v>
      </c>
      <c r="I493" s="41" t="s">
        <v>1260</v>
      </c>
      <c r="J493" s="41" t="s">
        <v>1317</v>
      </c>
      <c r="K493" s="41" t="s">
        <v>1288</v>
      </c>
      <c r="L493" s="44">
        <v>40357</v>
      </c>
      <c r="M493" s="41" t="s">
        <v>1256</v>
      </c>
      <c r="N493" s="41">
        <v>41092.58</v>
      </c>
      <c r="O493" s="41" t="s">
        <v>3404</v>
      </c>
      <c r="P493" s="41" t="s">
        <v>1261</v>
      </c>
      <c r="Q493" s="43" t="s">
        <v>3405</v>
      </c>
      <c r="R493" s="43" t="s">
        <v>3406</v>
      </c>
      <c r="S493" s="41" t="s">
        <v>3407</v>
      </c>
      <c r="T493" s="43" t="s">
        <v>1967</v>
      </c>
      <c r="U493" s="41" t="s">
        <v>1384</v>
      </c>
      <c r="V493" s="44">
        <v>41812</v>
      </c>
      <c r="W493" s="44">
        <v>42476</v>
      </c>
      <c r="X493" s="41" t="s">
        <v>1279</v>
      </c>
      <c r="Y493" s="41" t="s">
        <v>1263</v>
      </c>
      <c r="Z493" s="41" t="s">
        <v>3992</v>
      </c>
      <c r="AA493" s="41" t="s">
        <v>4216</v>
      </c>
      <c r="AB493" s="41" t="s">
        <v>4053</v>
      </c>
      <c r="AC493" s="41" t="s">
        <v>4053</v>
      </c>
      <c r="AD493" s="41" t="s">
        <v>4038</v>
      </c>
      <c r="AE493" s="41" t="s">
        <v>4023</v>
      </c>
      <c r="AF493" s="41" t="s">
        <v>1265</v>
      </c>
      <c r="AG493" s="45" t="s">
        <v>4055</v>
      </c>
      <c r="AH493" s="45" t="s">
        <v>3989</v>
      </c>
      <c r="AI493" s="45" t="s">
        <v>3989</v>
      </c>
      <c r="AJ493" s="45" t="s">
        <v>5022</v>
      </c>
      <c r="AK493" s="45" t="s">
        <v>5023</v>
      </c>
    </row>
    <row r="494" spans="2:37" ht="31.5" thickTop="1" thickBot="1" x14ac:dyDescent="0.3">
      <c r="B494" s="41" t="s">
        <v>5025</v>
      </c>
      <c r="C494" s="41" t="s">
        <v>3408</v>
      </c>
      <c r="D494" s="42" t="s">
        <v>1304</v>
      </c>
      <c r="E494" s="41" t="s">
        <v>1257</v>
      </c>
      <c r="F494" s="41" t="s">
        <v>1306</v>
      </c>
      <c r="G494" s="43" t="s">
        <v>1728</v>
      </c>
      <c r="H494" s="41" t="s">
        <v>1308</v>
      </c>
      <c r="I494" s="41" t="s">
        <v>1270</v>
      </c>
      <c r="J494" s="41" t="s">
        <v>1271</v>
      </c>
      <c r="K494" s="41" t="s">
        <v>1272</v>
      </c>
      <c r="L494" s="44">
        <v>38649</v>
      </c>
      <c r="M494" s="44">
        <v>39743</v>
      </c>
      <c r="N494" s="41">
        <v>138123.5013</v>
      </c>
      <c r="O494" s="41" t="s">
        <v>1273</v>
      </c>
      <c r="P494" s="41" t="s">
        <v>1261</v>
      </c>
      <c r="Q494" s="43" t="s">
        <v>3409</v>
      </c>
      <c r="R494" s="43" t="s">
        <v>3410</v>
      </c>
      <c r="S494" s="41" t="s">
        <v>2563</v>
      </c>
      <c r="T494" s="43" t="s">
        <v>2749</v>
      </c>
      <c r="U494" s="41" t="s">
        <v>1256</v>
      </c>
      <c r="V494" s="41" t="s">
        <v>1256</v>
      </c>
      <c r="W494" s="41" t="s">
        <v>1256</v>
      </c>
      <c r="X494" s="41" t="s">
        <v>1279</v>
      </c>
      <c r="Y494" s="41" t="s">
        <v>1263</v>
      </c>
      <c r="Z494" s="41" t="s">
        <v>4044</v>
      </c>
      <c r="AA494" s="41" t="s">
        <v>1256</v>
      </c>
      <c r="AB494" s="41" t="s">
        <v>1256</v>
      </c>
      <c r="AC494" s="41" t="s">
        <v>1256</v>
      </c>
      <c r="AD494" s="41" t="s">
        <v>1256</v>
      </c>
      <c r="AE494" s="41" t="s">
        <v>1256</v>
      </c>
      <c r="AF494" s="41" t="s">
        <v>1304</v>
      </c>
      <c r="AG494" s="45" t="s">
        <v>1256</v>
      </c>
      <c r="AH494" s="45" t="s">
        <v>3989</v>
      </c>
      <c r="AI494" s="45" t="s">
        <v>3989</v>
      </c>
      <c r="AJ494" s="45" t="s">
        <v>5024</v>
      </c>
      <c r="AK494" s="45" t="s">
        <v>5025</v>
      </c>
    </row>
    <row r="495" spans="2:37" ht="106.5" thickTop="1" thickBot="1" x14ac:dyDescent="0.3">
      <c r="B495" s="41" t="s">
        <v>5027</v>
      </c>
      <c r="C495" s="41" t="s">
        <v>3411</v>
      </c>
      <c r="D495" s="42" t="s">
        <v>1265</v>
      </c>
      <c r="E495" s="41" t="s">
        <v>3412</v>
      </c>
      <c r="F495" s="41" t="s">
        <v>1284</v>
      </c>
      <c r="G495" s="43" t="s">
        <v>1258</v>
      </c>
      <c r="H495" s="41" t="s">
        <v>1333</v>
      </c>
      <c r="I495" s="41" t="s">
        <v>1260</v>
      </c>
      <c r="J495" s="41" t="s">
        <v>1324</v>
      </c>
      <c r="K495" s="41" t="s">
        <v>1325</v>
      </c>
      <c r="L495" s="44">
        <v>39584</v>
      </c>
      <c r="M495" s="41" t="s">
        <v>1256</v>
      </c>
      <c r="N495" s="41">
        <v>16211.0699</v>
      </c>
      <c r="O495" s="41" t="s">
        <v>1273</v>
      </c>
      <c r="P495" s="41" t="s">
        <v>1261</v>
      </c>
      <c r="Q495" s="43" t="s">
        <v>3413</v>
      </c>
      <c r="R495" s="43" t="s">
        <v>3414</v>
      </c>
      <c r="S495" s="41" t="s">
        <v>1336</v>
      </c>
      <c r="T495" s="43" t="s">
        <v>1378</v>
      </c>
      <c r="U495" s="41" t="s">
        <v>1511</v>
      </c>
      <c r="V495" s="44">
        <v>41430</v>
      </c>
      <c r="W495" s="44">
        <v>41431</v>
      </c>
      <c r="X495" s="41" t="s">
        <v>1279</v>
      </c>
      <c r="Y495" s="41" t="s">
        <v>1263</v>
      </c>
      <c r="Z495" s="41" t="s">
        <v>4589</v>
      </c>
      <c r="AA495" s="41" t="s">
        <v>1256</v>
      </c>
      <c r="AB495" s="41" t="s">
        <v>4045</v>
      </c>
      <c r="AC495" s="41" t="s">
        <v>4045</v>
      </c>
      <c r="AD495" s="41" t="s">
        <v>4046</v>
      </c>
      <c r="AE495" s="41" t="s">
        <v>4047</v>
      </c>
      <c r="AF495" s="41" t="s">
        <v>1265</v>
      </c>
      <c r="AG495" s="45" t="s">
        <v>4048</v>
      </c>
      <c r="AH495" s="45" t="s">
        <v>3989</v>
      </c>
      <c r="AI495" s="45" t="s">
        <v>3989</v>
      </c>
      <c r="AJ495" s="45" t="s">
        <v>5026</v>
      </c>
      <c r="AK495" s="45" t="s">
        <v>5027</v>
      </c>
    </row>
    <row r="496" spans="2:37" ht="31.5" thickTop="1" thickBot="1" x14ac:dyDescent="0.3">
      <c r="B496" s="41" t="s">
        <v>5029</v>
      </c>
      <c r="C496" s="41" t="s">
        <v>3415</v>
      </c>
      <c r="D496" s="42" t="s">
        <v>1314</v>
      </c>
      <c r="E496" s="41" t="s">
        <v>1256</v>
      </c>
      <c r="F496" s="41" t="s">
        <v>1284</v>
      </c>
      <c r="G496" s="43" t="s">
        <v>1495</v>
      </c>
      <c r="H496" s="41" t="s">
        <v>1259</v>
      </c>
      <c r="I496" s="41" t="s">
        <v>1260</v>
      </c>
      <c r="J496" s="41" t="s">
        <v>1317</v>
      </c>
      <c r="K496" s="41" t="s">
        <v>1288</v>
      </c>
      <c r="L496" s="44">
        <v>42695</v>
      </c>
      <c r="M496" s="41" t="s">
        <v>1256</v>
      </c>
      <c r="N496" s="41">
        <v>575.52760000000001</v>
      </c>
      <c r="O496" s="41" t="s">
        <v>1256</v>
      </c>
      <c r="P496" s="41" t="s">
        <v>1261</v>
      </c>
      <c r="Q496" s="43" t="s">
        <v>2418</v>
      </c>
      <c r="R496" s="43" t="s">
        <v>2419</v>
      </c>
      <c r="S496" s="41" t="s">
        <v>1498</v>
      </c>
      <c r="T496" s="43" t="s">
        <v>1499</v>
      </c>
      <c r="U496" s="41" t="s">
        <v>1256</v>
      </c>
      <c r="V496" s="41" t="s">
        <v>1256</v>
      </c>
      <c r="W496" s="41" t="s">
        <v>1256</v>
      </c>
      <c r="X496" s="41" t="s">
        <v>1279</v>
      </c>
      <c r="Y496" s="41" t="s">
        <v>1263</v>
      </c>
      <c r="Z496" s="41" t="s">
        <v>1256</v>
      </c>
      <c r="AA496" s="41" t="s">
        <v>4216</v>
      </c>
      <c r="AB496" s="41" t="s">
        <v>4082</v>
      </c>
      <c r="AC496" s="41" t="s">
        <v>4082</v>
      </c>
      <c r="AD496" s="41" t="s">
        <v>4000</v>
      </c>
      <c r="AE496" s="41" t="s">
        <v>4023</v>
      </c>
      <c r="AF496" s="41" t="s">
        <v>4013</v>
      </c>
      <c r="AG496" s="45" t="s">
        <v>4083</v>
      </c>
      <c r="AH496" s="45" t="s">
        <v>3989</v>
      </c>
      <c r="AI496" s="45" t="s">
        <v>3989</v>
      </c>
      <c r="AJ496" s="45" t="s">
        <v>5028</v>
      </c>
      <c r="AK496" s="45" t="s">
        <v>5029</v>
      </c>
    </row>
    <row r="497" spans="2:37" ht="37.5" thickTop="1" thickBot="1" x14ac:dyDescent="0.3">
      <c r="B497" s="41" t="s">
        <v>5031</v>
      </c>
      <c r="C497" s="41" t="s">
        <v>3416</v>
      </c>
      <c r="D497" s="42" t="s">
        <v>1265</v>
      </c>
      <c r="E497" s="41" t="s">
        <v>3417</v>
      </c>
      <c r="F497" s="41" t="s">
        <v>1284</v>
      </c>
      <c r="G497" s="43" t="s">
        <v>2073</v>
      </c>
      <c r="H497" s="41" t="s">
        <v>1269</v>
      </c>
      <c r="I497" s="41" t="s">
        <v>1260</v>
      </c>
      <c r="J497" s="41" t="s">
        <v>1324</v>
      </c>
      <c r="K497" s="41" t="s">
        <v>1325</v>
      </c>
      <c r="L497" s="44">
        <v>39706</v>
      </c>
      <c r="M497" s="41" t="s">
        <v>1256</v>
      </c>
      <c r="N497" s="41">
        <v>44846.981800000001</v>
      </c>
      <c r="O497" s="41" t="s">
        <v>3418</v>
      </c>
      <c r="P497" s="41" t="s">
        <v>1261</v>
      </c>
      <c r="Q497" s="43" t="s">
        <v>3419</v>
      </c>
      <c r="R497" s="43" t="s">
        <v>3420</v>
      </c>
      <c r="S497" s="41" t="s">
        <v>1328</v>
      </c>
      <c r="T497" s="43" t="s">
        <v>3421</v>
      </c>
      <c r="U497" s="41" t="s">
        <v>1330</v>
      </c>
      <c r="V497" s="44">
        <v>40147</v>
      </c>
      <c r="W497" s="44">
        <v>42557</v>
      </c>
      <c r="X497" s="41" t="s">
        <v>1279</v>
      </c>
      <c r="Y497" s="41" t="s">
        <v>1263</v>
      </c>
      <c r="Z497" s="41" t="s">
        <v>4008</v>
      </c>
      <c r="AA497" s="41" t="s">
        <v>1256</v>
      </c>
      <c r="AB497" s="41" t="s">
        <v>4082</v>
      </c>
      <c r="AC497" s="41" t="s">
        <v>4082</v>
      </c>
      <c r="AD497" s="41" t="s">
        <v>4046</v>
      </c>
      <c r="AE497" s="41" t="s">
        <v>4047</v>
      </c>
      <c r="AF497" s="41" t="s">
        <v>1265</v>
      </c>
      <c r="AG497" s="45" t="s">
        <v>4083</v>
      </c>
      <c r="AH497" s="45" t="s">
        <v>3989</v>
      </c>
      <c r="AI497" s="45" t="s">
        <v>3989</v>
      </c>
      <c r="AJ497" s="45" t="s">
        <v>5030</v>
      </c>
      <c r="AK497" s="45" t="s">
        <v>5031</v>
      </c>
    </row>
    <row r="498" spans="2:37" ht="31.5" thickTop="1" thickBot="1" x14ac:dyDescent="0.3">
      <c r="B498" s="41" t="s">
        <v>5033</v>
      </c>
      <c r="C498" s="41" t="s">
        <v>3422</v>
      </c>
      <c r="D498" s="42" t="s">
        <v>1265</v>
      </c>
      <c r="E498" s="41" t="s">
        <v>3423</v>
      </c>
      <c r="F498" s="41" t="s">
        <v>1355</v>
      </c>
      <c r="G498" s="43" t="s">
        <v>1268</v>
      </c>
      <c r="H498" s="41" t="s">
        <v>1316</v>
      </c>
      <c r="I498" s="41" t="s">
        <v>1260</v>
      </c>
      <c r="J498" s="41" t="s">
        <v>1324</v>
      </c>
      <c r="K498" s="41" t="s">
        <v>1325</v>
      </c>
      <c r="L498" s="44">
        <v>39548</v>
      </c>
      <c r="M498" s="41" t="s">
        <v>1256</v>
      </c>
      <c r="N498" s="41">
        <v>13020.56</v>
      </c>
      <c r="O498" s="41" t="s">
        <v>1273</v>
      </c>
      <c r="P498" s="41" t="s">
        <v>1261</v>
      </c>
      <c r="Q498" s="43" t="s">
        <v>3424</v>
      </c>
      <c r="R498" s="43" t="s">
        <v>3425</v>
      </c>
      <c r="S498" s="41" t="s">
        <v>1434</v>
      </c>
      <c r="T498" s="43" t="s">
        <v>3426</v>
      </c>
      <c r="U498" s="41" t="s">
        <v>1778</v>
      </c>
      <c r="V498" s="44">
        <v>40278</v>
      </c>
      <c r="W498" s="44">
        <v>40279</v>
      </c>
      <c r="X498" s="41" t="s">
        <v>1279</v>
      </c>
      <c r="Y498" s="41" t="s">
        <v>1263</v>
      </c>
      <c r="Z498" s="41" t="s">
        <v>3992</v>
      </c>
      <c r="AA498" s="41" t="s">
        <v>1256</v>
      </c>
      <c r="AB498" s="41" t="s">
        <v>4053</v>
      </c>
      <c r="AC498" s="41" t="s">
        <v>4053</v>
      </c>
      <c r="AD498" s="41" t="s">
        <v>4038</v>
      </c>
      <c r="AE498" s="41" t="s">
        <v>4023</v>
      </c>
      <c r="AF498" s="41" t="s">
        <v>1265</v>
      </c>
      <c r="AG498" s="45" t="s">
        <v>4055</v>
      </c>
      <c r="AH498" s="45" t="s">
        <v>3989</v>
      </c>
      <c r="AI498" s="45" t="s">
        <v>3989</v>
      </c>
      <c r="AJ498" s="45" t="s">
        <v>5032</v>
      </c>
      <c r="AK498" s="45" t="s">
        <v>5033</v>
      </c>
    </row>
    <row r="499" spans="2:37" ht="31.5" thickTop="1" thickBot="1" x14ac:dyDescent="0.3">
      <c r="B499" s="41" t="s">
        <v>5035</v>
      </c>
      <c r="C499" s="41" t="s">
        <v>3427</v>
      </c>
      <c r="D499" s="42" t="s">
        <v>1265</v>
      </c>
      <c r="E499" s="41" t="s">
        <v>3428</v>
      </c>
      <c r="F499" s="41" t="s">
        <v>1284</v>
      </c>
      <c r="G499" s="43" t="s">
        <v>1749</v>
      </c>
      <c r="H499" s="41" t="s">
        <v>1488</v>
      </c>
      <c r="I499" s="41" t="s">
        <v>1260</v>
      </c>
      <c r="J499" s="41" t="s">
        <v>1324</v>
      </c>
      <c r="K499" s="41" t="s">
        <v>1288</v>
      </c>
      <c r="L499" s="44">
        <v>39183</v>
      </c>
      <c r="M499" s="41" t="s">
        <v>1256</v>
      </c>
      <c r="N499" s="41">
        <v>84926.64</v>
      </c>
      <c r="O499" s="41" t="s">
        <v>3429</v>
      </c>
      <c r="P499" s="41" t="s">
        <v>1261</v>
      </c>
      <c r="Q499" s="43" t="s">
        <v>3430</v>
      </c>
      <c r="R499" s="43" t="s">
        <v>3431</v>
      </c>
      <c r="S499" s="41" t="s">
        <v>2240</v>
      </c>
      <c r="T499" s="43" t="s">
        <v>1753</v>
      </c>
      <c r="U499" s="41" t="s">
        <v>1256</v>
      </c>
      <c r="V499" s="41" t="s">
        <v>1256</v>
      </c>
      <c r="W499" s="41" t="s">
        <v>1256</v>
      </c>
      <c r="X499" s="41" t="s">
        <v>1279</v>
      </c>
      <c r="Y499" s="41" t="s">
        <v>1263</v>
      </c>
      <c r="Z499" s="41" t="s">
        <v>4112</v>
      </c>
      <c r="AA499" s="41" t="s">
        <v>3998</v>
      </c>
      <c r="AB499" s="41" t="s">
        <v>3999</v>
      </c>
      <c r="AC499" s="41" t="s">
        <v>3999</v>
      </c>
      <c r="AD499" s="41" t="s">
        <v>4000</v>
      </c>
      <c r="AE499" s="41" t="s">
        <v>4054</v>
      </c>
      <c r="AF499" s="41" t="s">
        <v>1265</v>
      </c>
      <c r="AG499" s="45" t="s">
        <v>4002</v>
      </c>
      <c r="AH499" s="45" t="s">
        <v>3989</v>
      </c>
      <c r="AI499" s="45" t="s">
        <v>3989</v>
      </c>
      <c r="AJ499" s="45" t="s">
        <v>5034</v>
      </c>
      <c r="AK499" s="45" t="s">
        <v>5035</v>
      </c>
    </row>
    <row r="500" spans="2:37" ht="73.5" thickTop="1" thickBot="1" x14ac:dyDescent="0.3">
      <c r="B500" s="41" t="s">
        <v>5037</v>
      </c>
      <c r="C500" s="41" t="s">
        <v>3432</v>
      </c>
      <c r="D500" s="42" t="s">
        <v>1304</v>
      </c>
      <c r="E500" s="41" t="s">
        <v>1803</v>
      </c>
      <c r="F500" s="41" t="s">
        <v>1306</v>
      </c>
      <c r="G500" s="43" t="s">
        <v>1749</v>
      </c>
      <c r="H500" s="41" t="s">
        <v>1488</v>
      </c>
      <c r="I500" s="41" t="s">
        <v>1270</v>
      </c>
      <c r="J500" s="41" t="s">
        <v>1271</v>
      </c>
      <c r="K500" s="41" t="s">
        <v>1272</v>
      </c>
      <c r="L500" s="44">
        <v>39342</v>
      </c>
      <c r="M500" s="44">
        <v>39777</v>
      </c>
      <c r="N500" s="41">
        <v>355749.46970000002</v>
      </c>
      <c r="O500" s="41" t="s">
        <v>1273</v>
      </c>
      <c r="P500" s="41" t="s">
        <v>1261</v>
      </c>
      <c r="Q500" s="43" t="s">
        <v>3433</v>
      </c>
      <c r="R500" s="43" t="s">
        <v>3434</v>
      </c>
      <c r="S500" s="41" t="s">
        <v>2397</v>
      </c>
      <c r="T500" s="43" t="s">
        <v>1753</v>
      </c>
      <c r="U500" s="41" t="s">
        <v>1256</v>
      </c>
      <c r="V500" s="41" t="s">
        <v>1256</v>
      </c>
      <c r="W500" s="41" t="s">
        <v>1256</v>
      </c>
      <c r="X500" s="41" t="s">
        <v>1279</v>
      </c>
      <c r="Y500" s="41" t="s">
        <v>1263</v>
      </c>
      <c r="Z500" s="41" t="s">
        <v>4205</v>
      </c>
      <c r="AA500" s="41" t="s">
        <v>1256</v>
      </c>
      <c r="AB500" s="41" t="s">
        <v>1256</v>
      </c>
      <c r="AC500" s="41" t="s">
        <v>1256</v>
      </c>
      <c r="AD500" s="41" t="s">
        <v>1256</v>
      </c>
      <c r="AE500" s="41" t="s">
        <v>1256</v>
      </c>
      <c r="AF500" s="41" t="s">
        <v>1304</v>
      </c>
      <c r="AG500" s="45" t="s">
        <v>1256</v>
      </c>
      <c r="AH500" s="45" t="s">
        <v>3989</v>
      </c>
      <c r="AI500" s="45" t="s">
        <v>3989</v>
      </c>
      <c r="AJ500" s="45" t="s">
        <v>5036</v>
      </c>
      <c r="AK500" s="45" t="s">
        <v>5037</v>
      </c>
    </row>
    <row r="501" spans="2:37" ht="25.5" thickTop="1" thickBot="1" x14ac:dyDescent="0.3">
      <c r="B501" s="41" t="s">
        <v>5039</v>
      </c>
      <c r="C501" s="41" t="s">
        <v>3435</v>
      </c>
      <c r="D501" s="42" t="s">
        <v>1265</v>
      </c>
      <c r="E501" s="41" t="s">
        <v>3436</v>
      </c>
      <c r="F501" s="41" t="s">
        <v>1284</v>
      </c>
      <c r="G501" s="43" t="s">
        <v>1281</v>
      </c>
      <c r="H501" s="41" t="s">
        <v>1724</v>
      </c>
      <c r="I501" s="41" t="s">
        <v>1270</v>
      </c>
      <c r="J501" s="41" t="s">
        <v>1271</v>
      </c>
      <c r="K501" s="41" t="s">
        <v>1272</v>
      </c>
      <c r="L501" s="44">
        <v>39409</v>
      </c>
      <c r="M501" s="44">
        <v>43346</v>
      </c>
      <c r="N501" s="41">
        <v>133601.45199999999</v>
      </c>
      <c r="O501" s="41" t="s">
        <v>1273</v>
      </c>
      <c r="P501" s="41" t="s">
        <v>1261</v>
      </c>
      <c r="Q501" s="43" t="s">
        <v>3437</v>
      </c>
      <c r="R501" s="43" t="s">
        <v>3438</v>
      </c>
      <c r="S501" s="41" t="s">
        <v>1727</v>
      </c>
      <c r="T501" s="43" t="s">
        <v>1329</v>
      </c>
      <c r="U501" s="41" t="s">
        <v>1256</v>
      </c>
      <c r="V501" s="41" t="s">
        <v>1256</v>
      </c>
      <c r="W501" s="41" t="s">
        <v>1256</v>
      </c>
      <c r="X501" s="41" t="s">
        <v>1279</v>
      </c>
      <c r="Y501" s="41" t="s">
        <v>1263</v>
      </c>
      <c r="Z501" s="41" t="s">
        <v>4016</v>
      </c>
      <c r="AA501" s="41" t="s">
        <v>1256</v>
      </c>
      <c r="AB501" s="41" t="s">
        <v>1256</v>
      </c>
      <c r="AC501" s="41" t="s">
        <v>1256</v>
      </c>
      <c r="AD501" s="41" t="s">
        <v>1256</v>
      </c>
      <c r="AE501" s="41" t="s">
        <v>1256</v>
      </c>
      <c r="AF501" s="41" t="s">
        <v>1265</v>
      </c>
      <c r="AG501" s="45" t="s">
        <v>1256</v>
      </c>
      <c r="AH501" s="45" t="s">
        <v>3989</v>
      </c>
      <c r="AI501" s="45" t="s">
        <v>3989</v>
      </c>
      <c r="AJ501" s="45" t="s">
        <v>5038</v>
      </c>
      <c r="AK501" s="45" t="s">
        <v>5039</v>
      </c>
    </row>
    <row r="502" spans="2:37" ht="61.5" thickTop="1" thickBot="1" x14ac:dyDescent="0.3">
      <c r="B502" s="41" t="s">
        <v>5041</v>
      </c>
      <c r="C502" s="41" t="s">
        <v>3439</v>
      </c>
      <c r="D502" s="42" t="s">
        <v>1304</v>
      </c>
      <c r="E502" s="41" t="s">
        <v>1257</v>
      </c>
      <c r="F502" s="41" t="s">
        <v>1306</v>
      </c>
      <c r="G502" s="43" t="s">
        <v>2453</v>
      </c>
      <c r="H502" s="41" t="s">
        <v>1308</v>
      </c>
      <c r="I502" s="41" t="s">
        <v>1270</v>
      </c>
      <c r="J502" s="41" t="s">
        <v>1271</v>
      </c>
      <c r="K502" s="41" t="s">
        <v>1272</v>
      </c>
      <c r="L502" s="44">
        <v>38580</v>
      </c>
      <c r="M502" s="44">
        <v>39721</v>
      </c>
      <c r="N502" s="41">
        <v>67278.6054</v>
      </c>
      <c r="O502" s="41" t="s">
        <v>1273</v>
      </c>
      <c r="P502" s="41" t="s">
        <v>1261</v>
      </c>
      <c r="Q502" s="43" t="s">
        <v>2561</v>
      </c>
      <c r="R502" s="43" t="s">
        <v>2562</v>
      </c>
      <c r="S502" s="41" t="s">
        <v>2563</v>
      </c>
      <c r="T502" s="43" t="s">
        <v>2454</v>
      </c>
      <c r="U502" s="41" t="s">
        <v>1256</v>
      </c>
      <c r="V502" s="41" t="s">
        <v>1256</v>
      </c>
      <c r="W502" s="41" t="s">
        <v>1256</v>
      </c>
      <c r="X502" s="41" t="s">
        <v>1279</v>
      </c>
      <c r="Y502" s="41" t="s">
        <v>1263</v>
      </c>
      <c r="Z502" s="41" t="s">
        <v>4044</v>
      </c>
      <c r="AA502" s="41" t="s">
        <v>1256</v>
      </c>
      <c r="AB502" s="41" t="s">
        <v>1256</v>
      </c>
      <c r="AC502" s="41" t="s">
        <v>1256</v>
      </c>
      <c r="AD502" s="41" t="s">
        <v>1256</v>
      </c>
      <c r="AE502" s="41" t="s">
        <v>1256</v>
      </c>
      <c r="AF502" s="41" t="s">
        <v>1304</v>
      </c>
      <c r="AG502" s="45" t="s">
        <v>1256</v>
      </c>
      <c r="AH502" s="45" t="s">
        <v>3989</v>
      </c>
      <c r="AI502" s="45" t="s">
        <v>3989</v>
      </c>
      <c r="AJ502" s="45" t="s">
        <v>5040</v>
      </c>
      <c r="AK502" s="45" t="s">
        <v>5041</v>
      </c>
    </row>
    <row r="503" spans="2:37" ht="61.5" thickTop="1" thickBot="1" x14ac:dyDescent="0.3">
      <c r="B503" s="41" t="s">
        <v>5043</v>
      </c>
      <c r="C503" s="41" t="s">
        <v>3440</v>
      </c>
      <c r="D503" s="42" t="s">
        <v>1265</v>
      </c>
      <c r="E503" s="41" t="s">
        <v>3441</v>
      </c>
      <c r="F503" s="41" t="s">
        <v>1844</v>
      </c>
      <c r="G503" s="43" t="s">
        <v>1862</v>
      </c>
      <c r="H503" s="41" t="s">
        <v>2310</v>
      </c>
      <c r="I503" s="41" t="s">
        <v>1260</v>
      </c>
      <c r="J503" s="41" t="s">
        <v>1324</v>
      </c>
      <c r="K503" s="41" t="s">
        <v>1325</v>
      </c>
      <c r="L503" s="44">
        <v>41886</v>
      </c>
      <c r="M503" s="41" t="s">
        <v>1256</v>
      </c>
      <c r="N503" s="41">
        <v>176748.36</v>
      </c>
      <c r="O503" s="41" t="s">
        <v>3442</v>
      </c>
      <c r="P503" s="41" t="s">
        <v>1290</v>
      </c>
      <c r="Q503" s="43" t="s">
        <v>1848</v>
      </c>
      <c r="R503" s="43" t="s">
        <v>1588</v>
      </c>
      <c r="S503" s="41" t="s">
        <v>1849</v>
      </c>
      <c r="T503" s="43" t="s">
        <v>3443</v>
      </c>
      <c r="U503" s="41" t="s">
        <v>1256</v>
      </c>
      <c r="V503" s="41" t="s">
        <v>1256</v>
      </c>
      <c r="W503" s="41" t="s">
        <v>1256</v>
      </c>
      <c r="X503" s="41" t="s">
        <v>1279</v>
      </c>
      <c r="Y503" s="41" t="s">
        <v>1582</v>
      </c>
      <c r="Z503" s="41" t="s">
        <v>3997</v>
      </c>
      <c r="AA503" s="41" t="s">
        <v>1256</v>
      </c>
      <c r="AB503" s="41" t="s">
        <v>4082</v>
      </c>
      <c r="AC503" s="41" t="s">
        <v>4082</v>
      </c>
      <c r="AD503" s="41" t="s">
        <v>4038</v>
      </c>
      <c r="AE503" s="41" t="s">
        <v>4054</v>
      </c>
      <c r="AF503" s="41" t="s">
        <v>1265</v>
      </c>
      <c r="AG503" s="45" t="s">
        <v>4083</v>
      </c>
      <c r="AH503" s="45" t="s">
        <v>3989</v>
      </c>
      <c r="AI503" s="45" t="s">
        <v>3989</v>
      </c>
      <c r="AJ503" s="45" t="s">
        <v>5042</v>
      </c>
      <c r="AK503" s="45" t="s">
        <v>5043</v>
      </c>
    </row>
    <row r="504" spans="2:37" ht="39.75" thickTop="1" thickBot="1" x14ac:dyDescent="0.3">
      <c r="B504" s="41" t="s">
        <v>5045</v>
      </c>
      <c r="C504" s="41" t="s">
        <v>3444</v>
      </c>
      <c r="D504" s="42" t="s">
        <v>1323</v>
      </c>
      <c r="E504" s="41" t="s">
        <v>1257</v>
      </c>
      <c r="F504" s="41" t="s">
        <v>1284</v>
      </c>
      <c r="G504" s="43" t="s">
        <v>1281</v>
      </c>
      <c r="H504" s="41" t="s">
        <v>1529</v>
      </c>
      <c r="I504" s="41" t="s">
        <v>1260</v>
      </c>
      <c r="J504" s="41" t="s">
        <v>1287</v>
      </c>
      <c r="K504" s="41" t="s">
        <v>1388</v>
      </c>
      <c r="L504" s="44">
        <v>39010</v>
      </c>
      <c r="M504" s="41" t="s">
        <v>1256</v>
      </c>
      <c r="N504" s="41">
        <v>56682.909</v>
      </c>
      <c r="O504" s="41" t="s">
        <v>3445</v>
      </c>
      <c r="P504" s="41" t="s">
        <v>1261</v>
      </c>
      <c r="Q504" s="43" t="s">
        <v>3446</v>
      </c>
      <c r="R504" s="43" t="s">
        <v>3447</v>
      </c>
      <c r="S504" s="41" t="s">
        <v>3448</v>
      </c>
      <c r="T504" s="43" t="s">
        <v>1329</v>
      </c>
      <c r="U504" s="41" t="s">
        <v>1778</v>
      </c>
      <c r="V504" s="44">
        <v>41501</v>
      </c>
      <c r="W504" s="44">
        <v>42460</v>
      </c>
      <c r="X504" s="41" t="s">
        <v>1279</v>
      </c>
      <c r="Y504" s="41" t="s">
        <v>1263</v>
      </c>
      <c r="Z504" s="41" t="s">
        <v>4016</v>
      </c>
      <c r="AA504" s="41" t="s">
        <v>4109</v>
      </c>
      <c r="AB504" s="41" t="s">
        <v>4017</v>
      </c>
      <c r="AC504" s="41" t="s">
        <v>4017</v>
      </c>
      <c r="AD504" s="41" t="s">
        <v>4018</v>
      </c>
      <c r="AE504" s="41" t="s">
        <v>4023</v>
      </c>
      <c r="AF504" s="41" t="s">
        <v>4019</v>
      </c>
      <c r="AG504" s="45" t="s">
        <v>4020</v>
      </c>
      <c r="AH504" s="45" t="s">
        <v>3989</v>
      </c>
      <c r="AI504" s="45" t="s">
        <v>3989</v>
      </c>
      <c r="AJ504" s="45" t="s">
        <v>5044</v>
      </c>
      <c r="AK504" s="45" t="s">
        <v>5045</v>
      </c>
    </row>
    <row r="505" spans="2:37" ht="49.5" thickTop="1" thickBot="1" x14ac:dyDescent="0.3">
      <c r="B505" s="41" t="s">
        <v>5047</v>
      </c>
      <c r="C505" s="41" t="s">
        <v>3449</v>
      </c>
      <c r="D505" s="42" t="s">
        <v>1304</v>
      </c>
      <c r="E505" s="41" t="s">
        <v>3450</v>
      </c>
      <c r="F505" s="41" t="s">
        <v>1411</v>
      </c>
      <c r="G505" s="43" t="s">
        <v>1495</v>
      </c>
      <c r="H505" s="41" t="s">
        <v>1342</v>
      </c>
      <c r="I505" s="41" t="s">
        <v>1260</v>
      </c>
      <c r="J505" s="41" t="s">
        <v>1439</v>
      </c>
      <c r="K505" s="41" t="s">
        <v>1325</v>
      </c>
      <c r="L505" s="44">
        <v>41242</v>
      </c>
      <c r="M505" s="41" t="s">
        <v>1256</v>
      </c>
      <c r="N505" s="41">
        <v>203564.2732</v>
      </c>
      <c r="O505" s="41" t="s">
        <v>3451</v>
      </c>
      <c r="P505" s="41" t="s">
        <v>1261</v>
      </c>
      <c r="Q505" s="43" t="s">
        <v>3452</v>
      </c>
      <c r="R505" s="43" t="s">
        <v>3453</v>
      </c>
      <c r="S505" s="41" t="s">
        <v>3454</v>
      </c>
      <c r="T505" s="43" t="s">
        <v>3455</v>
      </c>
      <c r="U505" s="41" t="s">
        <v>1256</v>
      </c>
      <c r="V505" s="41" t="s">
        <v>1256</v>
      </c>
      <c r="W505" s="41" t="s">
        <v>1256</v>
      </c>
      <c r="X505" s="41" t="s">
        <v>1279</v>
      </c>
      <c r="Y505" s="41" t="s">
        <v>1263</v>
      </c>
      <c r="Z505" s="41" t="s">
        <v>4036</v>
      </c>
      <c r="AA505" s="41" t="s">
        <v>1256</v>
      </c>
      <c r="AB505" s="41" t="s">
        <v>3999</v>
      </c>
      <c r="AC505" s="41" t="s">
        <v>3999</v>
      </c>
      <c r="AD505" s="41" t="s">
        <v>4038</v>
      </c>
      <c r="AE505" s="41" t="s">
        <v>4023</v>
      </c>
      <c r="AF505" s="41" t="s">
        <v>1304</v>
      </c>
      <c r="AG505" s="45" t="s">
        <v>4002</v>
      </c>
      <c r="AH505" s="45" t="s">
        <v>3989</v>
      </c>
      <c r="AI505" s="45" t="s">
        <v>3989</v>
      </c>
      <c r="AJ505" s="45" t="s">
        <v>5046</v>
      </c>
      <c r="AK505" s="45" t="s">
        <v>5047</v>
      </c>
    </row>
    <row r="506" spans="2:37" ht="31.5" thickTop="1" thickBot="1" x14ac:dyDescent="0.3">
      <c r="B506" s="41" t="s">
        <v>5049</v>
      </c>
      <c r="C506" s="41" t="s">
        <v>3456</v>
      </c>
      <c r="D506" s="42" t="s">
        <v>1265</v>
      </c>
      <c r="E506" s="41" t="s">
        <v>3457</v>
      </c>
      <c r="F506" s="41" t="s">
        <v>1844</v>
      </c>
      <c r="G506" s="43" t="s">
        <v>3458</v>
      </c>
      <c r="H506" s="41" t="s">
        <v>1342</v>
      </c>
      <c r="I506" s="41" t="s">
        <v>1270</v>
      </c>
      <c r="J506" s="41" t="s">
        <v>1271</v>
      </c>
      <c r="K506" s="41" t="s">
        <v>1272</v>
      </c>
      <c r="L506" s="44">
        <v>41961</v>
      </c>
      <c r="M506" s="44">
        <v>43391</v>
      </c>
      <c r="N506" s="41">
        <v>63333.5478</v>
      </c>
      <c r="O506" s="41" t="s">
        <v>1273</v>
      </c>
      <c r="P506" s="41" t="s">
        <v>2148</v>
      </c>
      <c r="Q506" s="43" t="s">
        <v>3459</v>
      </c>
      <c r="R506" s="43" t="s">
        <v>3460</v>
      </c>
      <c r="S506" s="41" t="s">
        <v>3461</v>
      </c>
      <c r="T506" s="43" t="s">
        <v>3462</v>
      </c>
      <c r="U506" s="41" t="s">
        <v>1330</v>
      </c>
      <c r="V506" s="44">
        <v>43604</v>
      </c>
      <c r="W506" s="44">
        <v>44700</v>
      </c>
      <c r="X506" s="41" t="s">
        <v>1279</v>
      </c>
      <c r="Y506" s="41" t="s">
        <v>1263</v>
      </c>
      <c r="Z506" s="41" t="s">
        <v>4117</v>
      </c>
      <c r="AA506" s="41" t="s">
        <v>1256</v>
      </c>
      <c r="AB506" s="41" t="s">
        <v>1256</v>
      </c>
      <c r="AC506" s="41" t="s">
        <v>1256</v>
      </c>
      <c r="AD506" s="41" t="s">
        <v>1256</v>
      </c>
      <c r="AE506" s="41" t="s">
        <v>1256</v>
      </c>
      <c r="AF506" s="41" t="s">
        <v>1265</v>
      </c>
      <c r="AG506" s="45" t="s">
        <v>1256</v>
      </c>
      <c r="AH506" s="45" t="s">
        <v>3989</v>
      </c>
      <c r="AI506" s="45" t="s">
        <v>3989</v>
      </c>
      <c r="AJ506" s="45" t="s">
        <v>5048</v>
      </c>
      <c r="AK506" s="45" t="s">
        <v>5049</v>
      </c>
    </row>
    <row r="507" spans="2:37" ht="37.5" thickTop="1" thickBot="1" x14ac:dyDescent="0.3">
      <c r="B507" s="41" t="s">
        <v>5051</v>
      </c>
      <c r="C507" s="41" t="s">
        <v>3463</v>
      </c>
      <c r="D507" s="42" t="s">
        <v>1265</v>
      </c>
      <c r="E507" s="41" t="s">
        <v>3464</v>
      </c>
      <c r="F507" s="41" t="s">
        <v>1844</v>
      </c>
      <c r="G507" s="43" t="s">
        <v>1473</v>
      </c>
      <c r="H507" s="41" t="s">
        <v>1342</v>
      </c>
      <c r="I507" s="41" t="s">
        <v>1260</v>
      </c>
      <c r="J507" s="41" t="s">
        <v>1317</v>
      </c>
      <c r="K507" s="41" t="s">
        <v>1325</v>
      </c>
      <c r="L507" s="44">
        <v>41892</v>
      </c>
      <c r="M507" s="41" t="s">
        <v>1256</v>
      </c>
      <c r="N507" s="41">
        <v>45472.51</v>
      </c>
      <c r="O507" s="41" t="s">
        <v>3465</v>
      </c>
      <c r="P507" s="41" t="s">
        <v>2775</v>
      </c>
      <c r="Q507" s="43" t="s">
        <v>3466</v>
      </c>
      <c r="R507" s="43" t="s">
        <v>3467</v>
      </c>
      <c r="S507" s="41" t="s">
        <v>1566</v>
      </c>
      <c r="T507" s="43" t="s">
        <v>1476</v>
      </c>
      <c r="U507" s="41" t="s">
        <v>1278</v>
      </c>
      <c r="V507" s="44">
        <v>43130</v>
      </c>
      <c r="W507" s="44">
        <v>44406</v>
      </c>
      <c r="X507" s="41" t="s">
        <v>1279</v>
      </c>
      <c r="Y507" s="41" t="s">
        <v>1263</v>
      </c>
      <c r="Z507" s="41" t="s">
        <v>4081</v>
      </c>
      <c r="AA507" s="41" t="s">
        <v>1256</v>
      </c>
      <c r="AB507" s="41" t="s">
        <v>4045</v>
      </c>
      <c r="AC507" s="41" t="s">
        <v>4045</v>
      </c>
      <c r="AD507" s="41" t="s">
        <v>4000</v>
      </c>
      <c r="AE507" s="41" t="s">
        <v>4001</v>
      </c>
      <c r="AF507" s="41" t="s">
        <v>1265</v>
      </c>
      <c r="AG507" s="45" t="s">
        <v>4048</v>
      </c>
      <c r="AH507" s="45" t="s">
        <v>3989</v>
      </c>
      <c r="AI507" s="45" t="s">
        <v>3989</v>
      </c>
      <c r="AJ507" s="45" t="s">
        <v>5050</v>
      </c>
      <c r="AK507" s="45" t="s">
        <v>5051</v>
      </c>
    </row>
    <row r="508" spans="2:37" ht="31.5" thickTop="1" thickBot="1" x14ac:dyDescent="0.3">
      <c r="B508" s="41" t="s">
        <v>5053</v>
      </c>
      <c r="C508" s="41" t="s">
        <v>3468</v>
      </c>
      <c r="D508" s="42" t="s">
        <v>1265</v>
      </c>
      <c r="E508" s="41" t="s">
        <v>3469</v>
      </c>
      <c r="F508" s="41" t="s">
        <v>1844</v>
      </c>
      <c r="G508" s="43" t="s">
        <v>1473</v>
      </c>
      <c r="H508" s="41" t="s">
        <v>1342</v>
      </c>
      <c r="I508" s="41" t="s">
        <v>1260</v>
      </c>
      <c r="J508" s="41" t="s">
        <v>1317</v>
      </c>
      <c r="K508" s="41" t="s">
        <v>1325</v>
      </c>
      <c r="L508" s="44">
        <v>41892</v>
      </c>
      <c r="M508" s="41" t="s">
        <v>1256</v>
      </c>
      <c r="N508" s="41">
        <v>101551.40730000001</v>
      </c>
      <c r="O508" s="41" t="s">
        <v>3470</v>
      </c>
      <c r="P508" s="41" t="s">
        <v>2075</v>
      </c>
      <c r="Q508" s="43" t="s">
        <v>3471</v>
      </c>
      <c r="R508" s="43" t="s">
        <v>3472</v>
      </c>
      <c r="S508" s="41" t="s">
        <v>3461</v>
      </c>
      <c r="T508" s="43" t="s">
        <v>1476</v>
      </c>
      <c r="U508" s="41" t="s">
        <v>1278</v>
      </c>
      <c r="V508" s="44">
        <v>42287</v>
      </c>
      <c r="W508" s="44">
        <v>43839</v>
      </c>
      <c r="X508" s="41" t="s">
        <v>1279</v>
      </c>
      <c r="Y508" s="41" t="s">
        <v>1263</v>
      </c>
      <c r="Z508" s="41" t="s">
        <v>4081</v>
      </c>
      <c r="AA508" s="41" t="s">
        <v>1256</v>
      </c>
      <c r="AB508" s="41" t="s">
        <v>4045</v>
      </c>
      <c r="AC508" s="41" t="s">
        <v>4045</v>
      </c>
      <c r="AD508" s="41" t="s">
        <v>4000</v>
      </c>
      <c r="AE508" s="41" t="s">
        <v>4001</v>
      </c>
      <c r="AF508" s="41" t="s">
        <v>1265</v>
      </c>
      <c r="AG508" s="45" t="s">
        <v>4048</v>
      </c>
      <c r="AH508" s="45" t="s">
        <v>3989</v>
      </c>
      <c r="AI508" s="45" t="s">
        <v>3989</v>
      </c>
      <c r="AJ508" s="45" t="s">
        <v>5052</v>
      </c>
      <c r="AK508" s="45" t="s">
        <v>5053</v>
      </c>
    </row>
    <row r="509" spans="2:37" ht="37.5" thickTop="1" thickBot="1" x14ac:dyDescent="0.3">
      <c r="B509" s="41" t="s">
        <v>5055</v>
      </c>
      <c r="C509" s="41" t="s">
        <v>3473</v>
      </c>
      <c r="D509" s="42" t="s">
        <v>1265</v>
      </c>
      <c r="E509" s="41" t="s">
        <v>3474</v>
      </c>
      <c r="F509" s="41" t="s">
        <v>1411</v>
      </c>
      <c r="G509" s="43" t="s">
        <v>1495</v>
      </c>
      <c r="H509" s="41" t="s">
        <v>1342</v>
      </c>
      <c r="I509" s="41" t="s">
        <v>1260</v>
      </c>
      <c r="J509" s="41" t="s">
        <v>1439</v>
      </c>
      <c r="K509" s="41" t="s">
        <v>1325</v>
      </c>
      <c r="L509" s="44">
        <v>41242</v>
      </c>
      <c r="M509" s="41" t="s">
        <v>1256</v>
      </c>
      <c r="N509" s="41">
        <v>195407.9834</v>
      </c>
      <c r="O509" s="41" t="s">
        <v>3475</v>
      </c>
      <c r="P509" s="41" t="s">
        <v>2148</v>
      </c>
      <c r="Q509" s="43" t="s">
        <v>3476</v>
      </c>
      <c r="R509" s="43" t="s">
        <v>3477</v>
      </c>
      <c r="S509" s="41" t="s">
        <v>3454</v>
      </c>
      <c r="T509" s="43" t="s">
        <v>3478</v>
      </c>
      <c r="U509" s="41" t="s">
        <v>1278</v>
      </c>
      <c r="V509" s="44">
        <v>41529</v>
      </c>
      <c r="W509" s="44">
        <v>43262</v>
      </c>
      <c r="X509" s="41" t="s">
        <v>1279</v>
      </c>
      <c r="Y509" s="41" t="s">
        <v>1263</v>
      </c>
      <c r="Z509" s="41" t="s">
        <v>4005</v>
      </c>
      <c r="AA509" s="41" t="s">
        <v>1256</v>
      </c>
      <c r="AB509" s="41" t="s">
        <v>3999</v>
      </c>
      <c r="AC509" s="41" t="s">
        <v>3999</v>
      </c>
      <c r="AD509" s="41" t="s">
        <v>4038</v>
      </c>
      <c r="AE509" s="41" t="s">
        <v>4023</v>
      </c>
      <c r="AF509" s="41" t="s">
        <v>1265</v>
      </c>
      <c r="AG509" s="45" t="s">
        <v>4002</v>
      </c>
      <c r="AH509" s="45" t="s">
        <v>3989</v>
      </c>
      <c r="AI509" s="45" t="s">
        <v>3989</v>
      </c>
      <c r="AJ509" s="45" t="s">
        <v>5054</v>
      </c>
      <c r="AK509" s="45" t="s">
        <v>5055</v>
      </c>
    </row>
    <row r="510" spans="2:37" ht="31.5" thickTop="1" thickBot="1" x14ac:dyDescent="0.3">
      <c r="B510" s="41" t="s">
        <v>5057</v>
      </c>
      <c r="C510" s="41" t="s">
        <v>3479</v>
      </c>
      <c r="D510" s="42" t="s">
        <v>1265</v>
      </c>
      <c r="E510" s="41" t="s">
        <v>3480</v>
      </c>
      <c r="F510" s="41" t="s">
        <v>1844</v>
      </c>
      <c r="G510" s="43" t="s">
        <v>1473</v>
      </c>
      <c r="H510" s="41" t="s">
        <v>1342</v>
      </c>
      <c r="I510" s="41" t="s">
        <v>1260</v>
      </c>
      <c r="J510" s="41" t="s">
        <v>1317</v>
      </c>
      <c r="K510" s="41" t="s">
        <v>1325</v>
      </c>
      <c r="L510" s="44">
        <v>41892</v>
      </c>
      <c r="M510" s="41" t="s">
        <v>1256</v>
      </c>
      <c r="N510" s="41">
        <v>63469.21</v>
      </c>
      <c r="O510" s="41" t="s">
        <v>3481</v>
      </c>
      <c r="P510" s="41" t="s">
        <v>2148</v>
      </c>
      <c r="Q510" s="43" t="s">
        <v>3482</v>
      </c>
      <c r="R510" s="43" t="s">
        <v>3483</v>
      </c>
      <c r="S510" s="41" t="s">
        <v>3461</v>
      </c>
      <c r="T510" s="43" t="s">
        <v>1476</v>
      </c>
      <c r="U510" s="41" t="s">
        <v>1278</v>
      </c>
      <c r="V510" s="44">
        <v>42257</v>
      </c>
      <c r="W510" s="44">
        <v>43808</v>
      </c>
      <c r="X510" s="41" t="s">
        <v>1279</v>
      </c>
      <c r="Y510" s="41" t="s">
        <v>1263</v>
      </c>
      <c r="Z510" s="41" t="s">
        <v>4081</v>
      </c>
      <c r="AA510" s="41" t="s">
        <v>1256</v>
      </c>
      <c r="AB510" s="41" t="s">
        <v>4045</v>
      </c>
      <c r="AC510" s="41" t="s">
        <v>4045</v>
      </c>
      <c r="AD510" s="41" t="s">
        <v>4000</v>
      </c>
      <c r="AE510" s="41" t="s">
        <v>4001</v>
      </c>
      <c r="AF510" s="41" t="s">
        <v>1265</v>
      </c>
      <c r="AG510" s="45" t="s">
        <v>4048</v>
      </c>
      <c r="AH510" s="45" t="s">
        <v>4039</v>
      </c>
      <c r="AI510" s="45" t="s">
        <v>3989</v>
      </c>
      <c r="AJ510" s="45" t="s">
        <v>5056</v>
      </c>
      <c r="AK510" s="45" t="s">
        <v>5057</v>
      </c>
    </row>
    <row r="511" spans="2:37" ht="37.5" thickTop="1" thickBot="1" x14ac:dyDescent="0.3">
      <c r="B511" s="41" t="s">
        <v>5059</v>
      </c>
      <c r="C511" s="41" t="s">
        <v>3484</v>
      </c>
      <c r="D511" s="42" t="s">
        <v>1265</v>
      </c>
      <c r="E511" s="41" t="s">
        <v>3485</v>
      </c>
      <c r="F511" s="41" t="s">
        <v>1844</v>
      </c>
      <c r="G511" s="43" t="s">
        <v>3486</v>
      </c>
      <c r="H511" s="41" t="s">
        <v>1342</v>
      </c>
      <c r="I511" s="41" t="s">
        <v>1260</v>
      </c>
      <c r="J511" s="41" t="s">
        <v>1317</v>
      </c>
      <c r="K511" s="41" t="s">
        <v>1325</v>
      </c>
      <c r="L511" s="44">
        <v>41920</v>
      </c>
      <c r="M511" s="41" t="s">
        <v>1256</v>
      </c>
      <c r="N511" s="41">
        <v>126925.0454</v>
      </c>
      <c r="O511" s="41" t="s">
        <v>3487</v>
      </c>
      <c r="P511" s="41" t="s">
        <v>2104</v>
      </c>
      <c r="Q511" s="43" t="s">
        <v>3488</v>
      </c>
      <c r="R511" s="43" t="s">
        <v>3489</v>
      </c>
      <c r="S511" s="41" t="s">
        <v>3461</v>
      </c>
      <c r="T511" s="43" t="s">
        <v>3490</v>
      </c>
      <c r="U511" s="41" t="s">
        <v>1278</v>
      </c>
      <c r="V511" s="44">
        <v>42886</v>
      </c>
      <c r="W511" s="44">
        <v>44187</v>
      </c>
      <c r="X511" s="41" t="s">
        <v>1279</v>
      </c>
      <c r="Y511" s="41" t="s">
        <v>1263</v>
      </c>
      <c r="Z511" s="41" t="s">
        <v>4205</v>
      </c>
      <c r="AA511" s="41" t="s">
        <v>1256</v>
      </c>
      <c r="AB511" s="41" t="s">
        <v>4082</v>
      </c>
      <c r="AC511" s="41" t="s">
        <v>4082</v>
      </c>
      <c r="AD511" s="41" t="s">
        <v>4018</v>
      </c>
      <c r="AE511" s="41" t="s">
        <v>4001</v>
      </c>
      <c r="AF511" s="41" t="s">
        <v>1265</v>
      </c>
      <c r="AG511" s="45" t="s">
        <v>4083</v>
      </c>
      <c r="AH511" s="45" t="s">
        <v>3989</v>
      </c>
      <c r="AI511" s="45" t="s">
        <v>3989</v>
      </c>
      <c r="AJ511" s="45" t="s">
        <v>5058</v>
      </c>
      <c r="AK511" s="45" t="s">
        <v>5059</v>
      </c>
    </row>
    <row r="512" spans="2:37" ht="31.5" thickTop="1" thickBot="1" x14ac:dyDescent="0.3">
      <c r="B512" s="41" t="s">
        <v>5061</v>
      </c>
      <c r="C512" s="41" t="s">
        <v>3491</v>
      </c>
      <c r="D512" s="42" t="s">
        <v>1314</v>
      </c>
      <c r="E512" s="41" t="s">
        <v>1257</v>
      </c>
      <c r="F512" s="41" t="s">
        <v>1284</v>
      </c>
      <c r="G512" s="43" t="s">
        <v>1281</v>
      </c>
      <c r="H512" s="41" t="s">
        <v>1316</v>
      </c>
      <c r="I512" s="41" t="s">
        <v>1260</v>
      </c>
      <c r="J512" s="41" t="s">
        <v>1317</v>
      </c>
      <c r="K512" s="41" t="s">
        <v>1288</v>
      </c>
      <c r="L512" s="44">
        <v>39499</v>
      </c>
      <c r="M512" s="41" t="s">
        <v>1256</v>
      </c>
      <c r="N512" s="41">
        <v>1495.3053</v>
      </c>
      <c r="O512" s="41" t="s">
        <v>3492</v>
      </c>
      <c r="P512" s="41" t="s">
        <v>1261</v>
      </c>
      <c r="Q512" s="43" t="s">
        <v>3493</v>
      </c>
      <c r="R512" s="43" t="s">
        <v>3494</v>
      </c>
      <c r="S512" s="41" t="s">
        <v>1320</v>
      </c>
      <c r="T512" s="43" t="s">
        <v>1329</v>
      </c>
      <c r="U512" s="41" t="s">
        <v>1256</v>
      </c>
      <c r="V512" s="41" t="s">
        <v>1256</v>
      </c>
      <c r="W512" s="41" t="s">
        <v>1256</v>
      </c>
      <c r="X512" s="41" t="s">
        <v>1279</v>
      </c>
      <c r="Y512" s="41" t="s">
        <v>1263</v>
      </c>
      <c r="Z512" s="41" t="s">
        <v>1256</v>
      </c>
      <c r="AA512" s="41" t="s">
        <v>4097</v>
      </c>
      <c r="AB512" s="41" t="s">
        <v>4082</v>
      </c>
      <c r="AC512" s="41" t="s">
        <v>4082</v>
      </c>
      <c r="AD512" s="41" t="s">
        <v>4000</v>
      </c>
      <c r="AE512" s="41" t="s">
        <v>4023</v>
      </c>
      <c r="AF512" s="41" t="s">
        <v>4013</v>
      </c>
      <c r="AG512" s="45" t="s">
        <v>4083</v>
      </c>
      <c r="AH512" s="45" t="s">
        <v>3989</v>
      </c>
      <c r="AI512" s="45" t="s">
        <v>3989</v>
      </c>
      <c r="AJ512" s="45" t="s">
        <v>5060</v>
      </c>
      <c r="AK512" s="45" t="s">
        <v>5061</v>
      </c>
    </row>
    <row r="513" spans="2:37" ht="133.5" thickTop="1" thickBot="1" x14ac:dyDescent="0.3">
      <c r="B513" s="41" t="s">
        <v>5063</v>
      </c>
      <c r="C513" s="41" t="s">
        <v>3495</v>
      </c>
      <c r="D513" s="42" t="s">
        <v>1265</v>
      </c>
      <c r="E513" s="41" t="s">
        <v>3496</v>
      </c>
      <c r="F513" s="41" t="s">
        <v>2061</v>
      </c>
      <c r="G513" s="43" t="s">
        <v>2365</v>
      </c>
      <c r="H513" s="41" t="s">
        <v>1342</v>
      </c>
      <c r="I513" s="41" t="s">
        <v>1260</v>
      </c>
      <c r="J513" s="41" t="s">
        <v>1317</v>
      </c>
      <c r="K513" s="41" t="s">
        <v>1388</v>
      </c>
      <c r="L513" s="44">
        <v>39806</v>
      </c>
      <c r="M513" s="41" t="s">
        <v>1256</v>
      </c>
      <c r="N513" s="41">
        <v>167273.71720000001</v>
      </c>
      <c r="O513" s="41" t="s">
        <v>3497</v>
      </c>
      <c r="P513" s="41" t="s">
        <v>2068</v>
      </c>
      <c r="Q513" s="43" t="s">
        <v>3498</v>
      </c>
      <c r="R513" s="43" t="s">
        <v>3499</v>
      </c>
      <c r="S513" s="41" t="s">
        <v>3500</v>
      </c>
      <c r="T513" s="43" t="s">
        <v>3501</v>
      </c>
      <c r="U513" s="41" t="s">
        <v>2341</v>
      </c>
      <c r="V513" s="44">
        <v>43219</v>
      </c>
      <c r="W513" s="44">
        <v>43766</v>
      </c>
      <c r="X513" s="41" t="s">
        <v>1279</v>
      </c>
      <c r="Y513" s="41" t="s">
        <v>1263</v>
      </c>
      <c r="Z513" s="41" t="s">
        <v>4205</v>
      </c>
      <c r="AA513" s="41" t="s">
        <v>3998</v>
      </c>
      <c r="AB513" s="41" t="s">
        <v>3999</v>
      </c>
      <c r="AC513" s="41" t="s">
        <v>3999</v>
      </c>
      <c r="AD513" s="41" t="s">
        <v>4000</v>
      </c>
      <c r="AE513" s="41" t="s">
        <v>4054</v>
      </c>
      <c r="AF513" s="41" t="s">
        <v>1265</v>
      </c>
      <c r="AG513" s="45" t="s">
        <v>4002</v>
      </c>
      <c r="AH513" s="45" t="s">
        <v>4039</v>
      </c>
      <c r="AI513" s="45" t="s">
        <v>3989</v>
      </c>
      <c r="AJ513" s="45" t="s">
        <v>5062</v>
      </c>
      <c r="AK513" s="45" t="s">
        <v>5063</v>
      </c>
    </row>
    <row r="514" spans="2:37" ht="109.5" thickTop="1" thickBot="1" x14ac:dyDescent="0.3">
      <c r="B514" s="41" t="s">
        <v>5065</v>
      </c>
      <c r="C514" s="41" t="s">
        <v>3502</v>
      </c>
      <c r="D514" s="42" t="s">
        <v>1265</v>
      </c>
      <c r="E514" s="41" t="s">
        <v>3503</v>
      </c>
      <c r="F514" s="41" t="s">
        <v>2061</v>
      </c>
      <c r="G514" s="43" t="s">
        <v>1258</v>
      </c>
      <c r="H514" s="41" t="s">
        <v>1342</v>
      </c>
      <c r="I514" s="41" t="s">
        <v>1260</v>
      </c>
      <c r="J514" s="41" t="s">
        <v>1324</v>
      </c>
      <c r="K514" s="41" t="s">
        <v>1325</v>
      </c>
      <c r="L514" s="44">
        <v>39806</v>
      </c>
      <c r="M514" s="41" t="s">
        <v>1256</v>
      </c>
      <c r="N514" s="41">
        <v>256718.35</v>
      </c>
      <c r="O514" s="41" t="s">
        <v>1273</v>
      </c>
      <c r="P514" s="41" t="s">
        <v>1643</v>
      </c>
      <c r="Q514" s="43" t="s">
        <v>3504</v>
      </c>
      <c r="R514" s="43" t="s">
        <v>3505</v>
      </c>
      <c r="S514" s="41" t="s">
        <v>3506</v>
      </c>
      <c r="T514" s="43" t="s">
        <v>1378</v>
      </c>
      <c r="U514" s="41" t="s">
        <v>1330</v>
      </c>
      <c r="V514" s="44">
        <v>41376</v>
      </c>
      <c r="W514" s="44">
        <v>42471</v>
      </c>
      <c r="X514" s="41" t="s">
        <v>1279</v>
      </c>
      <c r="Y514" s="41" t="s">
        <v>1263</v>
      </c>
      <c r="Z514" s="41" t="s">
        <v>4589</v>
      </c>
      <c r="AA514" s="41" t="s">
        <v>1256</v>
      </c>
      <c r="AB514" s="41" t="s">
        <v>4045</v>
      </c>
      <c r="AC514" s="41" t="s">
        <v>4045</v>
      </c>
      <c r="AD514" s="41" t="s">
        <v>4046</v>
      </c>
      <c r="AE514" s="41" t="s">
        <v>4047</v>
      </c>
      <c r="AF514" s="41" t="s">
        <v>1265</v>
      </c>
      <c r="AG514" s="45" t="s">
        <v>4048</v>
      </c>
      <c r="AH514" s="45" t="s">
        <v>3989</v>
      </c>
      <c r="AI514" s="45" t="s">
        <v>3989</v>
      </c>
      <c r="AJ514" s="45" t="s">
        <v>5064</v>
      </c>
      <c r="AK514" s="45" t="s">
        <v>5065</v>
      </c>
    </row>
    <row r="515" spans="2:37" ht="61.5" thickTop="1" thickBot="1" x14ac:dyDescent="0.3">
      <c r="B515" s="41" t="s">
        <v>5067</v>
      </c>
      <c r="C515" s="41" t="s">
        <v>3507</v>
      </c>
      <c r="D515" s="42" t="s">
        <v>1265</v>
      </c>
      <c r="E515" s="41" t="s">
        <v>3508</v>
      </c>
      <c r="F515" s="41" t="s">
        <v>2061</v>
      </c>
      <c r="G515" s="43" t="s">
        <v>1281</v>
      </c>
      <c r="H515" s="41" t="s">
        <v>1342</v>
      </c>
      <c r="I515" s="41" t="s">
        <v>1270</v>
      </c>
      <c r="J515" s="41" t="s">
        <v>1271</v>
      </c>
      <c r="K515" s="41" t="s">
        <v>1272</v>
      </c>
      <c r="L515" s="44">
        <v>39800</v>
      </c>
      <c r="M515" s="44">
        <v>42465</v>
      </c>
      <c r="N515" s="41">
        <v>194896.61</v>
      </c>
      <c r="O515" s="41" t="s">
        <v>1273</v>
      </c>
      <c r="P515" s="41" t="s">
        <v>3509</v>
      </c>
      <c r="Q515" s="43" t="s">
        <v>3510</v>
      </c>
      <c r="R515" s="43" t="s">
        <v>3511</v>
      </c>
      <c r="S515" s="41" t="s">
        <v>1492</v>
      </c>
      <c r="T515" s="43" t="s">
        <v>1329</v>
      </c>
      <c r="U515" s="41" t="s">
        <v>1330</v>
      </c>
      <c r="V515" s="44">
        <v>41504</v>
      </c>
      <c r="W515" s="44">
        <v>41505</v>
      </c>
      <c r="X515" s="41" t="s">
        <v>1279</v>
      </c>
      <c r="Y515" s="41" t="s">
        <v>1263</v>
      </c>
      <c r="Z515" s="41" t="s">
        <v>4044</v>
      </c>
      <c r="AA515" s="41" t="s">
        <v>1256</v>
      </c>
      <c r="AB515" s="41" t="s">
        <v>1256</v>
      </c>
      <c r="AC515" s="41" t="s">
        <v>1256</v>
      </c>
      <c r="AD515" s="41" t="s">
        <v>1256</v>
      </c>
      <c r="AE515" s="41" t="s">
        <v>1256</v>
      </c>
      <c r="AF515" s="41" t="s">
        <v>1265</v>
      </c>
      <c r="AG515" s="45" t="s">
        <v>1256</v>
      </c>
      <c r="AH515" s="45" t="s">
        <v>3989</v>
      </c>
      <c r="AI515" s="45" t="s">
        <v>3989</v>
      </c>
      <c r="AJ515" s="45" t="s">
        <v>5066</v>
      </c>
      <c r="AK515" s="45" t="s">
        <v>5067</v>
      </c>
    </row>
    <row r="516" spans="2:37" ht="73.5" thickTop="1" thickBot="1" x14ac:dyDescent="0.3">
      <c r="B516" s="41" t="s">
        <v>5069</v>
      </c>
      <c r="C516" s="41" t="s">
        <v>3512</v>
      </c>
      <c r="D516" s="42" t="s">
        <v>1265</v>
      </c>
      <c r="E516" s="41" t="s">
        <v>3513</v>
      </c>
      <c r="F516" s="41" t="s">
        <v>2061</v>
      </c>
      <c r="G516" s="43" t="s">
        <v>3514</v>
      </c>
      <c r="H516" s="41" t="s">
        <v>1488</v>
      </c>
      <c r="I516" s="41" t="s">
        <v>1270</v>
      </c>
      <c r="J516" s="41" t="s">
        <v>1271</v>
      </c>
      <c r="K516" s="41" t="s">
        <v>1272</v>
      </c>
      <c r="L516" s="44">
        <v>39800</v>
      </c>
      <c r="M516" s="44">
        <v>42397</v>
      </c>
      <c r="N516" s="41">
        <v>230854.3328</v>
      </c>
      <c r="O516" s="41" t="s">
        <v>1273</v>
      </c>
      <c r="P516" s="41" t="s">
        <v>2098</v>
      </c>
      <c r="Q516" s="43" t="s">
        <v>3515</v>
      </c>
      <c r="R516" s="43" t="s">
        <v>3516</v>
      </c>
      <c r="S516" s="41" t="s">
        <v>1825</v>
      </c>
      <c r="T516" s="43" t="s">
        <v>3517</v>
      </c>
      <c r="U516" s="41" t="s">
        <v>1256</v>
      </c>
      <c r="V516" s="41" t="s">
        <v>1256</v>
      </c>
      <c r="W516" s="41" t="s">
        <v>1256</v>
      </c>
      <c r="X516" s="41" t="s">
        <v>1279</v>
      </c>
      <c r="Y516" s="41" t="s">
        <v>1263</v>
      </c>
      <c r="Z516" s="41" t="s">
        <v>4044</v>
      </c>
      <c r="AA516" s="41" t="s">
        <v>1256</v>
      </c>
      <c r="AB516" s="41" t="s">
        <v>1256</v>
      </c>
      <c r="AC516" s="41" t="s">
        <v>1256</v>
      </c>
      <c r="AD516" s="41" t="s">
        <v>1256</v>
      </c>
      <c r="AE516" s="41" t="s">
        <v>1256</v>
      </c>
      <c r="AF516" s="41" t="s">
        <v>1265</v>
      </c>
      <c r="AG516" s="45" t="s">
        <v>1256</v>
      </c>
      <c r="AH516" s="45" t="s">
        <v>3989</v>
      </c>
      <c r="AI516" s="45" t="s">
        <v>3989</v>
      </c>
      <c r="AJ516" s="45" t="s">
        <v>5068</v>
      </c>
      <c r="AK516" s="45" t="s">
        <v>5069</v>
      </c>
    </row>
    <row r="517" spans="2:37" ht="109.5" thickTop="1" thickBot="1" x14ac:dyDescent="0.3">
      <c r="B517" s="41" t="s">
        <v>5071</v>
      </c>
      <c r="C517" s="41" t="s">
        <v>3518</v>
      </c>
      <c r="D517" s="42" t="s">
        <v>1265</v>
      </c>
      <c r="E517" s="41" t="s">
        <v>3519</v>
      </c>
      <c r="F517" s="41" t="s">
        <v>2061</v>
      </c>
      <c r="G517" s="43" t="s">
        <v>3520</v>
      </c>
      <c r="H517" s="41" t="s">
        <v>1342</v>
      </c>
      <c r="I517" s="41" t="s">
        <v>1260</v>
      </c>
      <c r="J517" s="41" t="s">
        <v>1317</v>
      </c>
      <c r="K517" s="41" t="s">
        <v>1325</v>
      </c>
      <c r="L517" s="44">
        <v>39806</v>
      </c>
      <c r="M517" s="41" t="s">
        <v>1256</v>
      </c>
      <c r="N517" s="41">
        <v>270702.26</v>
      </c>
      <c r="O517" s="41" t="s">
        <v>3521</v>
      </c>
      <c r="P517" s="41" t="s">
        <v>3509</v>
      </c>
      <c r="Q517" s="43" t="s">
        <v>3522</v>
      </c>
      <c r="R517" s="43" t="s">
        <v>3523</v>
      </c>
      <c r="S517" s="41" t="s">
        <v>2286</v>
      </c>
      <c r="T517" s="43" t="s">
        <v>3524</v>
      </c>
      <c r="U517" s="41" t="s">
        <v>1278</v>
      </c>
      <c r="V517" s="44">
        <v>39988</v>
      </c>
      <c r="W517" s="44">
        <v>43945</v>
      </c>
      <c r="X517" s="41" t="s">
        <v>1279</v>
      </c>
      <c r="Y517" s="41" t="s">
        <v>1263</v>
      </c>
      <c r="Z517" s="41" t="s">
        <v>3992</v>
      </c>
      <c r="AA517" s="41" t="s">
        <v>1256</v>
      </c>
      <c r="AB517" s="41" t="s">
        <v>4053</v>
      </c>
      <c r="AC517" s="41" t="s">
        <v>4053</v>
      </c>
      <c r="AD517" s="41" t="s">
        <v>4038</v>
      </c>
      <c r="AE517" s="41" t="s">
        <v>4023</v>
      </c>
      <c r="AF517" s="41" t="s">
        <v>1265</v>
      </c>
      <c r="AG517" s="45" t="s">
        <v>4055</v>
      </c>
      <c r="AH517" s="45" t="s">
        <v>4039</v>
      </c>
      <c r="AI517" s="45" t="s">
        <v>4039</v>
      </c>
      <c r="AJ517" s="45" t="s">
        <v>5070</v>
      </c>
      <c r="AK517" s="45" t="s">
        <v>5071</v>
      </c>
    </row>
    <row r="518" spans="2:37" ht="61.5" thickTop="1" thickBot="1" x14ac:dyDescent="0.3">
      <c r="B518" s="41" t="s">
        <v>5073</v>
      </c>
      <c r="C518" s="41" t="s">
        <v>3525</v>
      </c>
      <c r="D518" s="42" t="s">
        <v>1265</v>
      </c>
      <c r="E518" s="41" t="s">
        <v>3526</v>
      </c>
      <c r="F518" s="41" t="s">
        <v>2061</v>
      </c>
      <c r="G518" s="43" t="s">
        <v>1932</v>
      </c>
      <c r="H518" s="41" t="s">
        <v>1488</v>
      </c>
      <c r="I518" s="41" t="s">
        <v>1260</v>
      </c>
      <c r="J518" s="41" t="s">
        <v>1324</v>
      </c>
      <c r="K518" s="41" t="s">
        <v>1325</v>
      </c>
      <c r="L518" s="44">
        <v>39800</v>
      </c>
      <c r="M518" s="41" t="s">
        <v>1256</v>
      </c>
      <c r="N518" s="41">
        <v>264767.17</v>
      </c>
      <c r="O518" s="41" t="s">
        <v>1273</v>
      </c>
      <c r="P518" s="41" t="s">
        <v>3527</v>
      </c>
      <c r="Q518" s="43" t="s">
        <v>3528</v>
      </c>
      <c r="R518" s="43" t="s">
        <v>3529</v>
      </c>
      <c r="S518" s="41" t="s">
        <v>3530</v>
      </c>
      <c r="T518" s="43" t="s">
        <v>3531</v>
      </c>
      <c r="U518" s="41" t="s">
        <v>1256</v>
      </c>
      <c r="V518" s="41" t="s">
        <v>1256</v>
      </c>
      <c r="W518" s="41" t="s">
        <v>1256</v>
      </c>
      <c r="X518" s="41" t="s">
        <v>1279</v>
      </c>
      <c r="Y518" s="41" t="s">
        <v>1263</v>
      </c>
      <c r="Z518" s="41" t="s">
        <v>4117</v>
      </c>
      <c r="AA518" s="41" t="s">
        <v>1256</v>
      </c>
      <c r="AB518" s="41" t="s">
        <v>4082</v>
      </c>
      <c r="AC518" s="41" t="s">
        <v>4082</v>
      </c>
      <c r="AD518" s="41" t="s">
        <v>4046</v>
      </c>
      <c r="AE518" s="41" t="s">
        <v>4054</v>
      </c>
      <c r="AF518" s="41" t="s">
        <v>1265</v>
      </c>
      <c r="AG518" s="45" t="s">
        <v>4083</v>
      </c>
      <c r="AH518" s="45" t="s">
        <v>3989</v>
      </c>
      <c r="AI518" s="45" t="s">
        <v>3989</v>
      </c>
      <c r="AJ518" s="45" t="s">
        <v>5072</v>
      </c>
      <c r="AK518" s="45" t="s">
        <v>5073</v>
      </c>
    </row>
    <row r="519" spans="2:37" ht="73.5" thickTop="1" thickBot="1" x14ac:dyDescent="0.3">
      <c r="B519" s="41" t="s">
        <v>5075</v>
      </c>
      <c r="C519" s="41" t="s">
        <v>3532</v>
      </c>
      <c r="D519" s="42" t="s">
        <v>1265</v>
      </c>
      <c r="E519" s="41" t="s">
        <v>3533</v>
      </c>
      <c r="F519" s="41" t="s">
        <v>1633</v>
      </c>
      <c r="G519" s="43" t="s">
        <v>1281</v>
      </c>
      <c r="H519" s="41" t="s">
        <v>1342</v>
      </c>
      <c r="I519" s="41" t="s">
        <v>1260</v>
      </c>
      <c r="J519" s="41" t="s">
        <v>1439</v>
      </c>
      <c r="K519" s="41" t="s">
        <v>1325</v>
      </c>
      <c r="L519" s="44">
        <v>40619</v>
      </c>
      <c r="M519" s="41" t="s">
        <v>1256</v>
      </c>
      <c r="N519" s="41">
        <v>287874.44</v>
      </c>
      <c r="O519" s="41" t="s">
        <v>3534</v>
      </c>
      <c r="P519" s="41" t="s">
        <v>1643</v>
      </c>
      <c r="Q519" s="43" t="s">
        <v>3535</v>
      </c>
      <c r="R519" s="43" t="s">
        <v>3536</v>
      </c>
      <c r="S519" s="41" t="s">
        <v>3454</v>
      </c>
      <c r="T519" s="43" t="s">
        <v>3537</v>
      </c>
      <c r="U519" s="41" t="s">
        <v>1278</v>
      </c>
      <c r="V519" s="44">
        <v>40894</v>
      </c>
      <c r="W519" s="44">
        <v>42772</v>
      </c>
      <c r="X519" s="41" t="s">
        <v>1279</v>
      </c>
      <c r="Y519" s="41" t="s">
        <v>1263</v>
      </c>
      <c r="Z519" s="41" t="s">
        <v>4016</v>
      </c>
      <c r="AA519" s="41" t="s">
        <v>1256</v>
      </c>
      <c r="AB519" s="41" t="s">
        <v>4017</v>
      </c>
      <c r="AC519" s="41" t="s">
        <v>4017</v>
      </c>
      <c r="AD519" s="41" t="s">
        <v>4018</v>
      </c>
      <c r="AE519" s="41" t="s">
        <v>4054</v>
      </c>
      <c r="AF519" s="41" t="s">
        <v>1265</v>
      </c>
      <c r="AG519" s="45" t="s">
        <v>4020</v>
      </c>
      <c r="AH519" s="45" t="s">
        <v>3989</v>
      </c>
      <c r="AI519" s="45" t="s">
        <v>3989</v>
      </c>
      <c r="AJ519" s="45" t="s">
        <v>5074</v>
      </c>
      <c r="AK519" s="45" t="s">
        <v>5075</v>
      </c>
    </row>
    <row r="520" spans="2:37" ht="97.5" thickTop="1" thickBot="1" x14ac:dyDescent="0.3">
      <c r="B520" s="41" t="s">
        <v>5077</v>
      </c>
      <c r="C520" s="41" t="s">
        <v>3538</v>
      </c>
      <c r="D520" s="42" t="s">
        <v>1265</v>
      </c>
      <c r="E520" s="41" t="s">
        <v>3539</v>
      </c>
      <c r="F520" s="41" t="s">
        <v>1284</v>
      </c>
      <c r="G520" s="43" t="s">
        <v>1528</v>
      </c>
      <c r="H520" s="41" t="s">
        <v>1529</v>
      </c>
      <c r="I520" s="41" t="s">
        <v>1270</v>
      </c>
      <c r="J520" s="41" t="s">
        <v>1271</v>
      </c>
      <c r="K520" s="41" t="s">
        <v>1272</v>
      </c>
      <c r="L520" s="44">
        <v>40135</v>
      </c>
      <c r="M520" s="44">
        <v>42425</v>
      </c>
      <c r="N520" s="41">
        <v>96106.18</v>
      </c>
      <c r="O520" s="41" t="s">
        <v>1273</v>
      </c>
      <c r="P520" s="41" t="s">
        <v>1261</v>
      </c>
      <c r="Q520" s="43" t="s">
        <v>3540</v>
      </c>
      <c r="R520" s="43" t="s">
        <v>3541</v>
      </c>
      <c r="S520" s="41" t="s">
        <v>3387</v>
      </c>
      <c r="T520" s="43" t="s">
        <v>1533</v>
      </c>
      <c r="U520" s="41" t="s">
        <v>1256</v>
      </c>
      <c r="V520" s="41" t="s">
        <v>1256</v>
      </c>
      <c r="W520" s="41" t="s">
        <v>1256</v>
      </c>
      <c r="X520" s="41" t="s">
        <v>1279</v>
      </c>
      <c r="Y520" s="41" t="s">
        <v>1263</v>
      </c>
      <c r="Z520" s="41" t="s">
        <v>4044</v>
      </c>
      <c r="AA520" s="41" t="s">
        <v>1256</v>
      </c>
      <c r="AB520" s="41" t="s">
        <v>1256</v>
      </c>
      <c r="AC520" s="41" t="s">
        <v>1256</v>
      </c>
      <c r="AD520" s="41" t="s">
        <v>1256</v>
      </c>
      <c r="AE520" s="41" t="s">
        <v>1256</v>
      </c>
      <c r="AF520" s="41" t="s">
        <v>1265</v>
      </c>
      <c r="AG520" s="45" t="s">
        <v>1256</v>
      </c>
      <c r="AH520" s="45" t="s">
        <v>3989</v>
      </c>
      <c r="AI520" s="45" t="s">
        <v>3989</v>
      </c>
      <c r="AJ520" s="45" t="s">
        <v>5076</v>
      </c>
      <c r="AK520" s="45" t="s">
        <v>5077</v>
      </c>
    </row>
    <row r="521" spans="2:37" ht="31.5" thickTop="1" thickBot="1" x14ac:dyDescent="0.3">
      <c r="B521" s="41" t="s">
        <v>5079</v>
      </c>
      <c r="C521" s="41" t="s">
        <v>3542</v>
      </c>
      <c r="D521" s="42" t="s">
        <v>1600</v>
      </c>
      <c r="E521" s="41" t="s">
        <v>1257</v>
      </c>
      <c r="F521" s="41" t="s">
        <v>1284</v>
      </c>
      <c r="G521" s="43" t="s">
        <v>2365</v>
      </c>
      <c r="H521" s="41" t="s">
        <v>1308</v>
      </c>
      <c r="I521" s="41" t="s">
        <v>1260</v>
      </c>
      <c r="J521" s="41" t="s">
        <v>1324</v>
      </c>
      <c r="K521" s="41" t="s">
        <v>1288</v>
      </c>
      <c r="L521" s="44">
        <v>38525</v>
      </c>
      <c r="M521" s="41" t="s">
        <v>1256</v>
      </c>
      <c r="N521" s="41">
        <v>28027.99</v>
      </c>
      <c r="O521" s="41" t="s">
        <v>1273</v>
      </c>
      <c r="P521" s="41" t="s">
        <v>1261</v>
      </c>
      <c r="Q521" s="43" t="s">
        <v>2529</v>
      </c>
      <c r="R521" s="43" t="s">
        <v>2530</v>
      </c>
      <c r="S521" s="41" t="s">
        <v>1311</v>
      </c>
      <c r="T521" s="43" t="s">
        <v>2373</v>
      </c>
      <c r="U521" s="41" t="s">
        <v>1256</v>
      </c>
      <c r="V521" s="41" t="s">
        <v>1256</v>
      </c>
      <c r="W521" s="41" t="s">
        <v>1256</v>
      </c>
      <c r="X521" s="41" t="s">
        <v>1279</v>
      </c>
      <c r="Y521" s="41" t="s">
        <v>1263</v>
      </c>
      <c r="Z521" s="41" t="s">
        <v>4205</v>
      </c>
      <c r="AA521" s="41" t="s">
        <v>3998</v>
      </c>
      <c r="AB521" s="41" t="s">
        <v>3999</v>
      </c>
      <c r="AC521" s="41" t="s">
        <v>3999</v>
      </c>
      <c r="AD521" s="41" t="s">
        <v>4046</v>
      </c>
      <c r="AE521" s="41" t="s">
        <v>4054</v>
      </c>
      <c r="AF521" s="41" t="s">
        <v>1600</v>
      </c>
      <c r="AG521" s="45" t="s">
        <v>4002</v>
      </c>
      <c r="AH521" s="45" t="s">
        <v>3989</v>
      </c>
      <c r="AI521" s="45" t="s">
        <v>3989</v>
      </c>
      <c r="AJ521" s="45" t="s">
        <v>5078</v>
      </c>
      <c r="AK521" s="45" t="s">
        <v>5079</v>
      </c>
    </row>
    <row r="522" spans="2:37" ht="31.5" thickTop="1" thickBot="1" x14ac:dyDescent="0.3">
      <c r="B522" s="41" t="s">
        <v>5081</v>
      </c>
      <c r="C522" s="41" t="s">
        <v>3543</v>
      </c>
      <c r="D522" s="42" t="s">
        <v>1314</v>
      </c>
      <c r="E522" s="41" t="s">
        <v>1257</v>
      </c>
      <c r="F522" s="41" t="s">
        <v>1284</v>
      </c>
      <c r="G522" s="43" t="s">
        <v>1281</v>
      </c>
      <c r="H522" s="41" t="s">
        <v>1269</v>
      </c>
      <c r="I522" s="41" t="s">
        <v>1260</v>
      </c>
      <c r="J522" s="41" t="s">
        <v>1317</v>
      </c>
      <c r="K522" s="41" t="s">
        <v>1288</v>
      </c>
      <c r="L522" s="44">
        <v>39366</v>
      </c>
      <c r="M522" s="41" t="s">
        <v>1256</v>
      </c>
      <c r="N522" s="41">
        <v>36528.858099999998</v>
      </c>
      <c r="O522" s="41" t="s">
        <v>3544</v>
      </c>
      <c r="P522" s="41" t="s">
        <v>1261</v>
      </c>
      <c r="Q522" s="43" t="s">
        <v>3094</v>
      </c>
      <c r="R522" s="43" t="s">
        <v>3095</v>
      </c>
      <c r="S522" s="41" t="s">
        <v>1301</v>
      </c>
      <c r="T522" s="43" t="s">
        <v>1329</v>
      </c>
      <c r="U522" s="41" t="s">
        <v>1256</v>
      </c>
      <c r="V522" s="41" t="s">
        <v>1256</v>
      </c>
      <c r="W522" s="41" t="s">
        <v>1256</v>
      </c>
      <c r="X522" s="41" t="s">
        <v>1279</v>
      </c>
      <c r="Y522" s="41" t="s">
        <v>1263</v>
      </c>
      <c r="Z522" s="41" t="s">
        <v>1256</v>
      </c>
      <c r="AA522" s="41" t="s">
        <v>4012</v>
      </c>
      <c r="AB522" s="41" t="s">
        <v>4082</v>
      </c>
      <c r="AC522" s="41" t="s">
        <v>4082</v>
      </c>
      <c r="AD522" s="41" t="s">
        <v>4000</v>
      </c>
      <c r="AE522" s="41" t="s">
        <v>4023</v>
      </c>
      <c r="AF522" s="41" t="s">
        <v>4013</v>
      </c>
      <c r="AG522" s="45" t="s">
        <v>4083</v>
      </c>
      <c r="AH522" s="45" t="s">
        <v>3989</v>
      </c>
      <c r="AI522" s="45" t="s">
        <v>3989</v>
      </c>
      <c r="AJ522" s="45" t="s">
        <v>5080</v>
      </c>
      <c r="AK522" s="45" t="s">
        <v>5081</v>
      </c>
    </row>
    <row r="523" spans="2:37" ht="37.5" thickTop="1" thickBot="1" x14ac:dyDescent="0.3">
      <c r="B523" s="41" t="s">
        <v>5083</v>
      </c>
      <c r="C523" s="41" t="s">
        <v>3545</v>
      </c>
      <c r="D523" s="42" t="s">
        <v>1265</v>
      </c>
      <c r="E523" s="41" t="s">
        <v>3546</v>
      </c>
      <c r="F523" s="41" t="s">
        <v>1284</v>
      </c>
      <c r="G523" s="43" t="s">
        <v>1419</v>
      </c>
      <c r="H523" s="41" t="s">
        <v>1269</v>
      </c>
      <c r="I523" s="41" t="s">
        <v>1260</v>
      </c>
      <c r="J523" s="41" t="s">
        <v>1287</v>
      </c>
      <c r="K523" s="41" t="s">
        <v>1325</v>
      </c>
      <c r="L523" s="44">
        <v>40127</v>
      </c>
      <c r="M523" s="41" t="s">
        <v>1256</v>
      </c>
      <c r="N523" s="41">
        <v>238363.78</v>
      </c>
      <c r="O523" s="41" t="s">
        <v>3547</v>
      </c>
      <c r="P523" s="41" t="s">
        <v>1261</v>
      </c>
      <c r="Q523" s="43" t="s">
        <v>3548</v>
      </c>
      <c r="R523" s="43" t="s">
        <v>3549</v>
      </c>
      <c r="S523" s="41" t="s">
        <v>3374</v>
      </c>
      <c r="T523" s="43" t="s">
        <v>3550</v>
      </c>
      <c r="U523" s="41" t="s">
        <v>1278</v>
      </c>
      <c r="V523" s="44">
        <v>40308</v>
      </c>
      <c r="W523" s="44">
        <v>42700</v>
      </c>
      <c r="X523" s="41" t="s">
        <v>1279</v>
      </c>
      <c r="Y523" s="41" t="s">
        <v>1263</v>
      </c>
      <c r="Z523" s="41" t="s">
        <v>4044</v>
      </c>
      <c r="AA523" s="41" t="s">
        <v>1256</v>
      </c>
      <c r="AB523" s="41" t="s">
        <v>4069</v>
      </c>
      <c r="AC523" s="41" t="s">
        <v>4069</v>
      </c>
      <c r="AD523" s="41" t="s">
        <v>4018</v>
      </c>
      <c r="AE523" s="41" t="s">
        <v>4023</v>
      </c>
      <c r="AF523" s="41" t="s">
        <v>1265</v>
      </c>
      <c r="AG523" s="45" t="s">
        <v>4070</v>
      </c>
      <c r="AH523" s="45" t="s">
        <v>3989</v>
      </c>
      <c r="AI523" s="45" t="s">
        <v>3989</v>
      </c>
      <c r="AJ523" s="45" t="s">
        <v>5082</v>
      </c>
      <c r="AK523" s="45" t="s">
        <v>5083</v>
      </c>
    </row>
    <row r="524" spans="2:37" ht="106.5" thickTop="1" thickBot="1" x14ac:dyDescent="0.3">
      <c r="B524" s="41" t="s">
        <v>5085</v>
      </c>
      <c r="C524" s="41" t="s">
        <v>3545</v>
      </c>
      <c r="D524" s="42" t="s">
        <v>1304</v>
      </c>
      <c r="E524" s="41" t="s">
        <v>2022</v>
      </c>
      <c r="F524" s="41" t="s">
        <v>1306</v>
      </c>
      <c r="G524" s="43" t="s">
        <v>1258</v>
      </c>
      <c r="H524" s="41" t="s">
        <v>1269</v>
      </c>
      <c r="I524" s="41" t="s">
        <v>1270</v>
      </c>
      <c r="J524" s="41" t="s">
        <v>1271</v>
      </c>
      <c r="K524" s="41" t="s">
        <v>1272</v>
      </c>
      <c r="L524" s="44">
        <v>39468</v>
      </c>
      <c r="M524" s="44">
        <v>41988</v>
      </c>
      <c r="N524" s="41">
        <v>598958.81999999995</v>
      </c>
      <c r="O524" s="41" t="s">
        <v>1273</v>
      </c>
      <c r="P524" s="41" t="s">
        <v>1261</v>
      </c>
      <c r="Q524" s="43" t="s">
        <v>3551</v>
      </c>
      <c r="R524" s="43" t="s">
        <v>3552</v>
      </c>
      <c r="S524" s="41" t="s">
        <v>1637</v>
      </c>
      <c r="T524" s="43" t="s">
        <v>1378</v>
      </c>
      <c r="U524" s="41" t="s">
        <v>1256</v>
      </c>
      <c r="V524" s="41" t="s">
        <v>1256</v>
      </c>
      <c r="W524" s="41" t="s">
        <v>1256</v>
      </c>
      <c r="X524" s="41" t="s">
        <v>1279</v>
      </c>
      <c r="Y524" s="41" t="s">
        <v>1263</v>
      </c>
      <c r="Z524" s="41" t="s">
        <v>4044</v>
      </c>
      <c r="AA524" s="41" t="s">
        <v>1256</v>
      </c>
      <c r="AB524" s="41" t="s">
        <v>1256</v>
      </c>
      <c r="AC524" s="41" t="s">
        <v>1256</v>
      </c>
      <c r="AD524" s="41" t="s">
        <v>1256</v>
      </c>
      <c r="AE524" s="41" t="s">
        <v>1256</v>
      </c>
      <c r="AF524" s="41" t="s">
        <v>1304</v>
      </c>
      <c r="AG524" s="45" t="s">
        <v>1256</v>
      </c>
      <c r="AH524" s="45" t="s">
        <v>3989</v>
      </c>
      <c r="AI524" s="45" t="s">
        <v>3989</v>
      </c>
      <c r="AJ524" s="45" t="s">
        <v>5084</v>
      </c>
      <c r="AK524" s="45" t="s">
        <v>5085</v>
      </c>
    </row>
    <row r="525" spans="2:37" ht="49.5" thickTop="1" thickBot="1" x14ac:dyDescent="0.3">
      <c r="B525" s="41" t="s">
        <v>5087</v>
      </c>
      <c r="C525" s="41" t="s">
        <v>3553</v>
      </c>
      <c r="D525" s="42" t="s">
        <v>1600</v>
      </c>
      <c r="E525" s="41" t="s">
        <v>1257</v>
      </c>
      <c r="F525" s="41" t="s">
        <v>1284</v>
      </c>
      <c r="G525" s="43" t="s">
        <v>3554</v>
      </c>
      <c r="H525" s="41" t="s">
        <v>1316</v>
      </c>
      <c r="I525" s="41" t="s">
        <v>1260</v>
      </c>
      <c r="J525" s="41" t="s">
        <v>2469</v>
      </c>
      <c r="K525" s="41" t="s">
        <v>1388</v>
      </c>
      <c r="L525" s="44">
        <v>38246</v>
      </c>
      <c r="M525" s="41" t="s">
        <v>1256</v>
      </c>
      <c r="N525" s="41">
        <v>43841.87</v>
      </c>
      <c r="O525" s="41" t="s">
        <v>3555</v>
      </c>
      <c r="P525" s="41" t="s">
        <v>1261</v>
      </c>
      <c r="Q525" s="43" t="s">
        <v>3556</v>
      </c>
      <c r="R525" s="43" t="s">
        <v>3557</v>
      </c>
      <c r="S525" s="41" t="s">
        <v>1896</v>
      </c>
      <c r="T525" s="43" t="s">
        <v>3558</v>
      </c>
      <c r="U525" s="41" t="s">
        <v>1256</v>
      </c>
      <c r="V525" s="41" t="s">
        <v>1256</v>
      </c>
      <c r="W525" s="41" t="s">
        <v>1256</v>
      </c>
      <c r="X525" s="41" t="s">
        <v>1279</v>
      </c>
      <c r="Y525" s="41" t="s">
        <v>1263</v>
      </c>
      <c r="Z525" s="41" t="s">
        <v>4011</v>
      </c>
      <c r="AA525" s="41" t="s">
        <v>4161</v>
      </c>
      <c r="AB525" s="41" t="s">
        <v>3999</v>
      </c>
      <c r="AC525" s="41" t="s">
        <v>3999</v>
      </c>
      <c r="AD525" s="41" t="s">
        <v>4000</v>
      </c>
      <c r="AE525" s="41" t="s">
        <v>4054</v>
      </c>
      <c r="AF525" s="41" t="s">
        <v>1600</v>
      </c>
      <c r="AG525" s="45" t="s">
        <v>4002</v>
      </c>
      <c r="AH525" s="45" t="s">
        <v>3989</v>
      </c>
      <c r="AI525" s="45" t="s">
        <v>3989</v>
      </c>
      <c r="AJ525" s="45" t="s">
        <v>5086</v>
      </c>
      <c r="AK525" s="45" t="s">
        <v>5087</v>
      </c>
    </row>
    <row r="526" spans="2:37" ht="31.5" thickTop="1" thickBot="1" x14ac:dyDescent="0.3">
      <c r="B526" s="41" t="s">
        <v>5089</v>
      </c>
      <c r="C526" s="41" t="s">
        <v>3559</v>
      </c>
      <c r="D526" s="42" t="s">
        <v>1265</v>
      </c>
      <c r="E526" s="41" t="s">
        <v>3560</v>
      </c>
      <c r="F526" s="41" t="s">
        <v>1284</v>
      </c>
      <c r="G526" s="43" t="s">
        <v>1268</v>
      </c>
      <c r="H526" s="41" t="s">
        <v>1269</v>
      </c>
      <c r="I526" s="41" t="s">
        <v>1260</v>
      </c>
      <c r="J526" s="41" t="s">
        <v>1324</v>
      </c>
      <c r="K526" s="41" t="s">
        <v>1325</v>
      </c>
      <c r="L526" s="44">
        <v>40120</v>
      </c>
      <c r="M526" s="41" t="s">
        <v>1256</v>
      </c>
      <c r="N526" s="41">
        <v>27487.15</v>
      </c>
      <c r="O526" s="41" t="s">
        <v>1273</v>
      </c>
      <c r="P526" s="41" t="s">
        <v>1261</v>
      </c>
      <c r="Q526" s="43" t="s">
        <v>1776</v>
      </c>
      <c r="R526" s="43" t="s">
        <v>1777</v>
      </c>
      <c r="S526" s="41" t="s">
        <v>1276</v>
      </c>
      <c r="T526" s="43" t="s">
        <v>1277</v>
      </c>
      <c r="U526" s="41" t="s">
        <v>1778</v>
      </c>
      <c r="V526" s="44">
        <v>41217</v>
      </c>
      <c r="W526" s="44">
        <v>41218</v>
      </c>
      <c r="X526" s="41" t="s">
        <v>1279</v>
      </c>
      <c r="Y526" s="41" t="s">
        <v>1263</v>
      </c>
      <c r="Z526" s="41" t="s">
        <v>3992</v>
      </c>
      <c r="AA526" s="41" t="s">
        <v>1256</v>
      </c>
      <c r="AB526" s="41" t="s">
        <v>4053</v>
      </c>
      <c r="AC526" s="41" t="s">
        <v>4053</v>
      </c>
      <c r="AD526" s="41" t="s">
        <v>4077</v>
      </c>
      <c r="AE526" s="41" t="s">
        <v>4023</v>
      </c>
      <c r="AF526" s="41" t="s">
        <v>1265</v>
      </c>
      <c r="AG526" s="45" t="s">
        <v>4055</v>
      </c>
      <c r="AH526" s="45" t="s">
        <v>3989</v>
      </c>
      <c r="AI526" s="45" t="s">
        <v>3989</v>
      </c>
      <c r="AJ526" s="45" t="s">
        <v>5088</v>
      </c>
      <c r="AK526" s="45" t="s">
        <v>5089</v>
      </c>
    </row>
    <row r="527" spans="2:37" ht="31.5" thickTop="1" thickBot="1" x14ac:dyDescent="0.3">
      <c r="B527" s="41" t="s">
        <v>5091</v>
      </c>
      <c r="C527" s="41" t="s">
        <v>3561</v>
      </c>
      <c r="D527" s="42" t="s">
        <v>1314</v>
      </c>
      <c r="E527" s="41" t="s">
        <v>1256</v>
      </c>
      <c r="F527" s="41" t="s">
        <v>1284</v>
      </c>
      <c r="G527" s="43" t="s">
        <v>1281</v>
      </c>
      <c r="H527" s="41" t="s">
        <v>1308</v>
      </c>
      <c r="I527" s="41" t="s">
        <v>1260</v>
      </c>
      <c r="J527" s="41" t="s">
        <v>1317</v>
      </c>
      <c r="K527" s="41" t="s">
        <v>1288</v>
      </c>
      <c r="L527" s="44">
        <v>42195</v>
      </c>
      <c r="M527" s="41" t="s">
        <v>1256</v>
      </c>
      <c r="N527" s="41">
        <v>1781.0835</v>
      </c>
      <c r="O527" s="41" t="s">
        <v>1256</v>
      </c>
      <c r="P527" s="41" t="s">
        <v>1261</v>
      </c>
      <c r="Q527" s="43" t="s">
        <v>1629</v>
      </c>
      <c r="R527" s="43" t="s">
        <v>1630</v>
      </c>
      <c r="S527" s="41" t="s">
        <v>1311</v>
      </c>
      <c r="T527" s="43" t="s">
        <v>1329</v>
      </c>
      <c r="U527" s="41" t="s">
        <v>1256</v>
      </c>
      <c r="V527" s="41" t="s">
        <v>1256</v>
      </c>
      <c r="W527" s="41" t="s">
        <v>1256</v>
      </c>
      <c r="X527" s="41" t="s">
        <v>1279</v>
      </c>
      <c r="Y527" s="41" t="s">
        <v>1263</v>
      </c>
      <c r="Z527" s="41" t="s">
        <v>1256</v>
      </c>
      <c r="AA527" s="41" t="s">
        <v>4109</v>
      </c>
      <c r="AB527" s="41" t="s">
        <v>4082</v>
      </c>
      <c r="AC527" s="41" t="s">
        <v>4082</v>
      </c>
      <c r="AD527" s="41" t="s">
        <v>4000</v>
      </c>
      <c r="AE527" s="41" t="s">
        <v>4047</v>
      </c>
      <c r="AF527" s="41" t="s">
        <v>4013</v>
      </c>
      <c r="AG527" s="45" t="s">
        <v>4083</v>
      </c>
      <c r="AH527" s="45" t="s">
        <v>3989</v>
      </c>
      <c r="AI527" s="45" t="s">
        <v>3989</v>
      </c>
      <c r="AJ527" s="45" t="s">
        <v>5090</v>
      </c>
      <c r="AK527" s="45" t="s">
        <v>5091</v>
      </c>
    </row>
    <row r="528" spans="2:37" ht="31.5" thickTop="1" thickBot="1" x14ac:dyDescent="0.3">
      <c r="B528" s="41" t="s">
        <v>5093</v>
      </c>
      <c r="C528" s="41" t="s">
        <v>3562</v>
      </c>
      <c r="D528" s="42" t="s">
        <v>1255</v>
      </c>
      <c r="E528" s="41" t="s">
        <v>1256</v>
      </c>
      <c r="F528" s="41" t="s">
        <v>1257</v>
      </c>
      <c r="G528" s="43" t="s">
        <v>3563</v>
      </c>
      <c r="H528" s="41" t="s">
        <v>1308</v>
      </c>
      <c r="I528" s="41" t="s">
        <v>1260</v>
      </c>
      <c r="J528" s="41" t="s">
        <v>1256</v>
      </c>
      <c r="K528" s="41" t="s">
        <v>1256</v>
      </c>
      <c r="L528" s="41" t="s">
        <v>1256</v>
      </c>
      <c r="M528" s="44">
        <v>46788</v>
      </c>
      <c r="N528" s="41">
        <v>0</v>
      </c>
      <c r="O528" s="41" t="s">
        <v>1256</v>
      </c>
      <c r="P528" s="41" t="s">
        <v>1339</v>
      </c>
      <c r="Q528" s="43" t="s">
        <v>1256</v>
      </c>
      <c r="R528" s="43" t="s">
        <v>1256</v>
      </c>
      <c r="S528" s="41" t="s">
        <v>1256</v>
      </c>
      <c r="T528" s="43" t="s">
        <v>1256</v>
      </c>
      <c r="U528" s="41" t="s">
        <v>1256</v>
      </c>
      <c r="V528" s="41" t="s">
        <v>1256</v>
      </c>
      <c r="W528" s="41" t="s">
        <v>1256</v>
      </c>
      <c r="X528" s="41" t="s">
        <v>1256</v>
      </c>
      <c r="Y528" s="41" t="s">
        <v>1263</v>
      </c>
      <c r="Z528" s="41" t="s">
        <v>1256</v>
      </c>
      <c r="AA528" s="41" t="s">
        <v>1256</v>
      </c>
      <c r="AB528" s="41" t="s">
        <v>1256</v>
      </c>
      <c r="AC528" s="41" t="s">
        <v>1256</v>
      </c>
      <c r="AD528" s="41" t="s">
        <v>1256</v>
      </c>
      <c r="AE528" s="41" t="s">
        <v>1256</v>
      </c>
      <c r="AF528" s="41" t="s">
        <v>3988</v>
      </c>
      <c r="AG528" s="45" t="s">
        <v>1256</v>
      </c>
      <c r="AH528" s="45" t="s">
        <v>3989</v>
      </c>
      <c r="AI528" s="45" t="s">
        <v>3989</v>
      </c>
      <c r="AJ528" s="45" t="s">
        <v>5092</v>
      </c>
      <c r="AK528" s="45" t="s">
        <v>5093</v>
      </c>
    </row>
    <row r="529" spans="2:37" ht="61.5" thickTop="1" thickBot="1" x14ac:dyDescent="0.3">
      <c r="B529" s="41" t="s">
        <v>5095</v>
      </c>
      <c r="C529" s="41" t="s">
        <v>3564</v>
      </c>
      <c r="D529" s="42" t="s">
        <v>1600</v>
      </c>
      <c r="E529" s="41" t="s">
        <v>1257</v>
      </c>
      <c r="F529" s="41" t="s">
        <v>1284</v>
      </c>
      <c r="G529" s="43" t="s">
        <v>3565</v>
      </c>
      <c r="H529" s="41" t="s">
        <v>2350</v>
      </c>
      <c r="I529" s="41" t="s">
        <v>1260</v>
      </c>
      <c r="J529" s="41" t="s">
        <v>1317</v>
      </c>
      <c r="K529" s="41" t="s">
        <v>1388</v>
      </c>
      <c r="L529" s="44">
        <v>38212</v>
      </c>
      <c r="M529" s="41" t="s">
        <v>1256</v>
      </c>
      <c r="N529" s="41">
        <v>4462568.66</v>
      </c>
      <c r="O529" s="41" t="s">
        <v>3566</v>
      </c>
      <c r="P529" s="41" t="s">
        <v>1261</v>
      </c>
      <c r="Q529" s="43" t="s">
        <v>3567</v>
      </c>
      <c r="R529" s="43" t="s">
        <v>3568</v>
      </c>
      <c r="S529" s="41" t="s">
        <v>1727</v>
      </c>
      <c r="T529" s="43" t="s">
        <v>3569</v>
      </c>
      <c r="U529" s="41" t="s">
        <v>2341</v>
      </c>
      <c r="V529" s="44">
        <v>43517</v>
      </c>
      <c r="W529" s="44">
        <v>44247</v>
      </c>
      <c r="X529" s="41" t="s">
        <v>1279</v>
      </c>
      <c r="Y529" s="41" t="s">
        <v>1582</v>
      </c>
      <c r="Z529" s="41" t="s">
        <v>3997</v>
      </c>
      <c r="AA529" s="41" t="s">
        <v>4487</v>
      </c>
      <c r="AB529" s="41" t="s">
        <v>4017</v>
      </c>
      <c r="AC529" s="41" t="s">
        <v>4017</v>
      </c>
      <c r="AD529" s="41" t="s">
        <v>4077</v>
      </c>
      <c r="AE529" s="41" t="s">
        <v>4054</v>
      </c>
      <c r="AF529" s="41" t="s">
        <v>1600</v>
      </c>
      <c r="AG529" s="45" t="s">
        <v>4020</v>
      </c>
      <c r="AH529" s="45" t="s">
        <v>3989</v>
      </c>
      <c r="AI529" s="45" t="s">
        <v>3989</v>
      </c>
      <c r="AJ529" s="45" t="s">
        <v>5094</v>
      </c>
      <c r="AK529" s="45" t="s">
        <v>5095</v>
      </c>
    </row>
    <row r="530" spans="2:37" ht="31.5" thickTop="1" thickBot="1" x14ac:dyDescent="0.3">
      <c r="B530" s="41" t="s">
        <v>5098</v>
      </c>
      <c r="C530" s="41" t="s">
        <v>3570</v>
      </c>
      <c r="D530" s="42" t="s">
        <v>1314</v>
      </c>
      <c r="E530" s="41" t="s">
        <v>3571</v>
      </c>
      <c r="F530" s="41" t="s">
        <v>1284</v>
      </c>
      <c r="G530" s="43" t="s">
        <v>1281</v>
      </c>
      <c r="H530" s="41" t="s">
        <v>1316</v>
      </c>
      <c r="I530" s="41" t="s">
        <v>1260</v>
      </c>
      <c r="J530" s="41" t="s">
        <v>1317</v>
      </c>
      <c r="K530" s="41" t="s">
        <v>1288</v>
      </c>
      <c r="L530" s="44">
        <v>42069</v>
      </c>
      <c r="M530" s="41" t="s">
        <v>1256</v>
      </c>
      <c r="N530" s="41">
        <v>0</v>
      </c>
      <c r="O530" s="41" t="s">
        <v>1256</v>
      </c>
      <c r="P530" s="41" t="s">
        <v>1261</v>
      </c>
      <c r="Q530" s="43" t="s">
        <v>3572</v>
      </c>
      <c r="R530" s="43" t="s">
        <v>3573</v>
      </c>
      <c r="S530" s="41" t="s">
        <v>1553</v>
      </c>
      <c r="T530" s="43" t="s">
        <v>3574</v>
      </c>
      <c r="U530" s="41" t="s">
        <v>1256</v>
      </c>
      <c r="V530" s="41" t="s">
        <v>1256</v>
      </c>
      <c r="W530" s="41" t="s">
        <v>1256</v>
      </c>
      <c r="X530" s="41" t="s">
        <v>1279</v>
      </c>
      <c r="Y530" s="41" t="s">
        <v>1263</v>
      </c>
      <c r="Z530" s="41" t="s">
        <v>5096</v>
      </c>
      <c r="AA530" s="41" t="s">
        <v>4037</v>
      </c>
      <c r="AB530" s="41" t="s">
        <v>4082</v>
      </c>
      <c r="AC530" s="41" t="s">
        <v>4082</v>
      </c>
      <c r="AD530" s="41" t="s">
        <v>4000</v>
      </c>
      <c r="AE530" s="41" t="s">
        <v>4054</v>
      </c>
      <c r="AF530" s="41" t="s">
        <v>4013</v>
      </c>
      <c r="AG530" s="45" t="s">
        <v>4083</v>
      </c>
      <c r="AH530" s="45" t="s">
        <v>3989</v>
      </c>
      <c r="AI530" s="45" t="s">
        <v>3989</v>
      </c>
      <c r="AJ530" s="45" t="s">
        <v>5097</v>
      </c>
      <c r="AK530" s="45" t="s">
        <v>5098</v>
      </c>
    </row>
    <row r="531" spans="2:37" ht="31.5" thickTop="1" thickBot="1" x14ac:dyDescent="0.3">
      <c r="B531" s="41" t="s">
        <v>5100</v>
      </c>
      <c r="C531" s="41" t="s">
        <v>3575</v>
      </c>
      <c r="D531" s="42" t="s">
        <v>1265</v>
      </c>
      <c r="E531" s="41" t="s">
        <v>3576</v>
      </c>
      <c r="F531" s="41" t="s">
        <v>1284</v>
      </c>
      <c r="G531" s="43" t="s">
        <v>1419</v>
      </c>
      <c r="H531" s="41" t="s">
        <v>1269</v>
      </c>
      <c r="I531" s="41" t="s">
        <v>1260</v>
      </c>
      <c r="J531" s="41" t="s">
        <v>1287</v>
      </c>
      <c r="K531" s="41" t="s">
        <v>1325</v>
      </c>
      <c r="L531" s="44">
        <v>40127</v>
      </c>
      <c r="M531" s="41" t="s">
        <v>1256</v>
      </c>
      <c r="N531" s="41">
        <v>237399.19</v>
      </c>
      <c r="O531" s="41" t="s">
        <v>3577</v>
      </c>
      <c r="P531" s="41" t="s">
        <v>1261</v>
      </c>
      <c r="Q531" s="43" t="s">
        <v>3578</v>
      </c>
      <c r="R531" s="43" t="s">
        <v>3579</v>
      </c>
      <c r="S531" s="41" t="s">
        <v>1301</v>
      </c>
      <c r="T531" s="43" t="s">
        <v>1423</v>
      </c>
      <c r="U531" s="41" t="s">
        <v>1278</v>
      </c>
      <c r="V531" s="44">
        <v>40308</v>
      </c>
      <c r="W531" s="44">
        <v>42836</v>
      </c>
      <c r="X531" s="41" t="s">
        <v>1279</v>
      </c>
      <c r="Y531" s="41" t="s">
        <v>1263</v>
      </c>
      <c r="Z531" s="41" t="s">
        <v>4044</v>
      </c>
      <c r="AA531" s="41" t="s">
        <v>1256</v>
      </c>
      <c r="AB531" s="41" t="s">
        <v>4069</v>
      </c>
      <c r="AC531" s="41" t="s">
        <v>4069</v>
      </c>
      <c r="AD531" s="41" t="s">
        <v>4018</v>
      </c>
      <c r="AE531" s="41" t="s">
        <v>4023</v>
      </c>
      <c r="AF531" s="41" t="s">
        <v>1265</v>
      </c>
      <c r="AG531" s="45" t="s">
        <v>4070</v>
      </c>
      <c r="AH531" s="45" t="s">
        <v>3989</v>
      </c>
      <c r="AI531" s="45" t="s">
        <v>3989</v>
      </c>
      <c r="AJ531" s="45" t="s">
        <v>5099</v>
      </c>
      <c r="AK531" s="45" t="s">
        <v>5100</v>
      </c>
    </row>
    <row r="532" spans="2:37" ht="31.5" thickTop="1" thickBot="1" x14ac:dyDescent="0.3">
      <c r="B532" s="41" t="s">
        <v>5102</v>
      </c>
      <c r="C532" s="41" t="s">
        <v>3580</v>
      </c>
      <c r="D532" s="42" t="s">
        <v>1314</v>
      </c>
      <c r="E532" s="41" t="s">
        <v>1257</v>
      </c>
      <c r="F532" s="41" t="s">
        <v>1284</v>
      </c>
      <c r="G532" s="43" t="s">
        <v>1281</v>
      </c>
      <c r="H532" s="41" t="s">
        <v>1333</v>
      </c>
      <c r="I532" s="41" t="s">
        <v>1260</v>
      </c>
      <c r="J532" s="41" t="s">
        <v>1317</v>
      </c>
      <c r="K532" s="41" t="s">
        <v>1288</v>
      </c>
      <c r="L532" s="44">
        <v>38660</v>
      </c>
      <c r="M532" s="41" t="s">
        <v>1256</v>
      </c>
      <c r="N532" s="41">
        <v>93248.659</v>
      </c>
      <c r="O532" s="41" t="s">
        <v>3581</v>
      </c>
      <c r="P532" s="41" t="s">
        <v>1261</v>
      </c>
      <c r="Q532" s="43" t="s">
        <v>3582</v>
      </c>
      <c r="R532" s="43" t="s">
        <v>3583</v>
      </c>
      <c r="S532" s="41" t="s">
        <v>1336</v>
      </c>
      <c r="T532" s="43" t="s">
        <v>1329</v>
      </c>
      <c r="U532" s="41" t="s">
        <v>1256</v>
      </c>
      <c r="V532" s="41" t="s">
        <v>1256</v>
      </c>
      <c r="W532" s="41" t="s">
        <v>1256</v>
      </c>
      <c r="X532" s="41" t="s">
        <v>1279</v>
      </c>
      <c r="Y532" s="41" t="s">
        <v>1263</v>
      </c>
      <c r="Z532" s="41" t="s">
        <v>1256</v>
      </c>
      <c r="AA532" s="41" t="s">
        <v>4173</v>
      </c>
      <c r="AB532" s="41" t="s">
        <v>4082</v>
      </c>
      <c r="AC532" s="41" t="s">
        <v>4082</v>
      </c>
      <c r="AD532" s="41" t="s">
        <v>4000</v>
      </c>
      <c r="AE532" s="41" t="s">
        <v>4023</v>
      </c>
      <c r="AF532" s="41" t="s">
        <v>4013</v>
      </c>
      <c r="AG532" s="45" t="s">
        <v>4083</v>
      </c>
      <c r="AH532" s="45" t="s">
        <v>3989</v>
      </c>
      <c r="AI532" s="45" t="s">
        <v>3989</v>
      </c>
      <c r="AJ532" s="45" t="s">
        <v>5101</v>
      </c>
      <c r="AK532" s="45" t="s">
        <v>5102</v>
      </c>
    </row>
    <row r="533" spans="2:37" ht="31.5" thickTop="1" thickBot="1" x14ac:dyDescent="0.3">
      <c r="B533" s="41" t="s">
        <v>5104</v>
      </c>
      <c r="C533" s="41" t="s">
        <v>3584</v>
      </c>
      <c r="D533" s="42" t="s">
        <v>1265</v>
      </c>
      <c r="E533" s="41" t="s">
        <v>3585</v>
      </c>
      <c r="F533" s="41" t="s">
        <v>1284</v>
      </c>
      <c r="G533" s="43" t="s">
        <v>1549</v>
      </c>
      <c r="H533" s="41" t="s">
        <v>1724</v>
      </c>
      <c r="I533" s="41" t="s">
        <v>1260</v>
      </c>
      <c r="J533" s="41" t="s">
        <v>1287</v>
      </c>
      <c r="K533" s="41" t="s">
        <v>1325</v>
      </c>
      <c r="L533" s="44">
        <v>38882</v>
      </c>
      <c r="M533" s="41" t="s">
        <v>1256</v>
      </c>
      <c r="N533" s="41">
        <v>199753.23</v>
      </c>
      <c r="O533" s="41" t="s">
        <v>3586</v>
      </c>
      <c r="P533" s="41" t="s">
        <v>1261</v>
      </c>
      <c r="Q533" s="43" t="s">
        <v>3567</v>
      </c>
      <c r="R533" s="43" t="s">
        <v>3568</v>
      </c>
      <c r="S533" s="41" t="s">
        <v>1727</v>
      </c>
      <c r="T533" s="43" t="s">
        <v>1554</v>
      </c>
      <c r="U533" s="41" t="s">
        <v>1500</v>
      </c>
      <c r="V533" s="44">
        <v>43503</v>
      </c>
      <c r="W533" s="44">
        <v>43867</v>
      </c>
      <c r="X533" s="41" t="s">
        <v>1279</v>
      </c>
      <c r="Y533" s="41" t="s">
        <v>1263</v>
      </c>
      <c r="Z533" s="41" t="s">
        <v>4117</v>
      </c>
      <c r="AA533" s="41" t="s">
        <v>1256</v>
      </c>
      <c r="AB533" s="41" t="s">
        <v>4076</v>
      </c>
      <c r="AC533" s="41" t="s">
        <v>4076</v>
      </c>
      <c r="AD533" s="41" t="s">
        <v>4077</v>
      </c>
      <c r="AE533" s="41" t="s">
        <v>4054</v>
      </c>
      <c r="AF533" s="41" t="s">
        <v>1265</v>
      </c>
      <c r="AG533" s="45" t="s">
        <v>4078</v>
      </c>
      <c r="AH533" s="45" t="s">
        <v>3989</v>
      </c>
      <c r="AI533" s="45" t="s">
        <v>3989</v>
      </c>
      <c r="AJ533" s="45" t="s">
        <v>5103</v>
      </c>
      <c r="AK533" s="45" t="s">
        <v>5104</v>
      </c>
    </row>
    <row r="534" spans="2:37" ht="37.5" thickTop="1" thickBot="1" x14ac:dyDescent="0.3">
      <c r="B534" s="41" t="s">
        <v>5106</v>
      </c>
      <c r="C534" s="41" t="s">
        <v>3587</v>
      </c>
      <c r="D534" s="42" t="s">
        <v>1304</v>
      </c>
      <c r="E534" s="41" t="s">
        <v>1463</v>
      </c>
      <c r="F534" s="41" t="s">
        <v>1306</v>
      </c>
      <c r="G534" s="43" t="s">
        <v>1348</v>
      </c>
      <c r="H534" s="41" t="s">
        <v>1316</v>
      </c>
      <c r="I534" s="41" t="s">
        <v>1270</v>
      </c>
      <c r="J534" s="41" t="s">
        <v>1271</v>
      </c>
      <c r="K534" s="41" t="s">
        <v>1272</v>
      </c>
      <c r="L534" s="44">
        <v>39338</v>
      </c>
      <c r="M534" s="44">
        <v>41523</v>
      </c>
      <c r="N534" s="41">
        <v>220921.81890000001</v>
      </c>
      <c r="O534" s="41" t="s">
        <v>1273</v>
      </c>
      <c r="P534" s="41" t="s">
        <v>1261</v>
      </c>
      <c r="Q534" s="43" t="s">
        <v>3588</v>
      </c>
      <c r="R534" s="43" t="s">
        <v>3589</v>
      </c>
      <c r="S534" s="41" t="s">
        <v>3590</v>
      </c>
      <c r="T534" s="43" t="s">
        <v>3591</v>
      </c>
      <c r="U534" s="41" t="s">
        <v>1256</v>
      </c>
      <c r="V534" s="41" t="s">
        <v>1256</v>
      </c>
      <c r="W534" s="41" t="s">
        <v>1256</v>
      </c>
      <c r="X534" s="41" t="s">
        <v>1279</v>
      </c>
      <c r="Y534" s="41" t="s">
        <v>1263</v>
      </c>
      <c r="Z534" s="41" t="s">
        <v>4117</v>
      </c>
      <c r="AA534" s="41" t="s">
        <v>1256</v>
      </c>
      <c r="AB534" s="41" t="s">
        <v>1256</v>
      </c>
      <c r="AC534" s="41" t="s">
        <v>1256</v>
      </c>
      <c r="AD534" s="41" t="s">
        <v>1256</v>
      </c>
      <c r="AE534" s="41" t="s">
        <v>1256</v>
      </c>
      <c r="AF534" s="41" t="s">
        <v>1304</v>
      </c>
      <c r="AG534" s="45" t="s">
        <v>1256</v>
      </c>
      <c r="AH534" s="45" t="s">
        <v>3989</v>
      </c>
      <c r="AI534" s="45" t="s">
        <v>3989</v>
      </c>
      <c r="AJ534" s="45" t="s">
        <v>5105</v>
      </c>
      <c r="AK534" s="45" t="s">
        <v>5106</v>
      </c>
    </row>
    <row r="535" spans="2:37" ht="49.5" thickTop="1" thickBot="1" x14ac:dyDescent="0.3">
      <c r="B535" s="41" t="s">
        <v>5108</v>
      </c>
      <c r="C535" s="41" t="s">
        <v>3592</v>
      </c>
      <c r="D535" s="42" t="s">
        <v>1265</v>
      </c>
      <c r="E535" s="41" t="s">
        <v>3593</v>
      </c>
      <c r="F535" s="41" t="s">
        <v>1284</v>
      </c>
      <c r="G535" s="43" t="s">
        <v>1363</v>
      </c>
      <c r="H535" s="41" t="s">
        <v>1269</v>
      </c>
      <c r="I535" s="41" t="s">
        <v>1260</v>
      </c>
      <c r="J535" s="41" t="s">
        <v>1287</v>
      </c>
      <c r="K535" s="41" t="s">
        <v>1325</v>
      </c>
      <c r="L535" s="44">
        <v>39836</v>
      </c>
      <c r="M535" s="41" t="s">
        <v>1256</v>
      </c>
      <c r="N535" s="41">
        <v>42680.68</v>
      </c>
      <c r="O535" s="41" t="s">
        <v>3594</v>
      </c>
      <c r="P535" s="41" t="s">
        <v>1261</v>
      </c>
      <c r="Q535" s="43" t="s">
        <v>3595</v>
      </c>
      <c r="R535" s="43" t="s">
        <v>3596</v>
      </c>
      <c r="S535" s="41" t="s">
        <v>1328</v>
      </c>
      <c r="T535" s="43" t="s">
        <v>2623</v>
      </c>
      <c r="U535" s="41" t="s">
        <v>1330</v>
      </c>
      <c r="V535" s="44">
        <v>41089</v>
      </c>
      <c r="W535" s="44">
        <v>42739</v>
      </c>
      <c r="X535" s="41" t="s">
        <v>1279</v>
      </c>
      <c r="Y535" s="41" t="s">
        <v>1263</v>
      </c>
      <c r="Z535" s="41" t="s">
        <v>4036</v>
      </c>
      <c r="AA535" s="41" t="s">
        <v>1256</v>
      </c>
      <c r="AB535" s="41" t="s">
        <v>3999</v>
      </c>
      <c r="AC535" s="41" t="s">
        <v>3999</v>
      </c>
      <c r="AD535" s="41" t="s">
        <v>4038</v>
      </c>
      <c r="AE535" s="41" t="s">
        <v>4047</v>
      </c>
      <c r="AF535" s="41" t="s">
        <v>1265</v>
      </c>
      <c r="AG535" s="45" t="s">
        <v>4002</v>
      </c>
      <c r="AH535" s="45" t="s">
        <v>3989</v>
      </c>
      <c r="AI535" s="45" t="s">
        <v>3989</v>
      </c>
      <c r="AJ535" s="45" t="s">
        <v>5107</v>
      </c>
      <c r="AK535" s="45" t="s">
        <v>5108</v>
      </c>
    </row>
    <row r="536" spans="2:37" ht="31.5" thickTop="1" thickBot="1" x14ac:dyDescent="0.3">
      <c r="B536" s="41" t="s">
        <v>5110</v>
      </c>
      <c r="C536" s="41" t="s">
        <v>3597</v>
      </c>
      <c r="D536" s="42" t="s">
        <v>1265</v>
      </c>
      <c r="E536" s="41" t="s">
        <v>3238</v>
      </c>
      <c r="F536" s="41" t="s">
        <v>1284</v>
      </c>
      <c r="G536" s="43" t="s">
        <v>1307</v>
      </c>
      <c r="H536" s="41" t="s">
        <v>1308</v>
      </c>
      <c r="I536" s="41" t="s">
        <v>1260</v>
      </c>
      <c r="J536" s="41" t="s">
        <v>1317</v>
      </c>
      <c r="K536" s="41" t="s">
        <v>1388</v>
      </c>
      <c r="L536" s="44">
        <v>39227</v>
      </c>
      <c r="M536" s="41" t="s">
        <v>1256</v>
      </c>
      <c r="N536" s="41">
        <v>46235.95</v>
      </c>
      <c r="O536" s="41" t="s">
        <v>3598</v>
      </c>
      <c r="P536" s="41" t="s">
        <v>1261</v>
      </c>
      <c r="Q536" s="43" t="s">
        <v>2332</v>
      </c>
      <c r="R536" s="43" t="s">
        <v>2333</v>
      </c>
      <c r="S536" s="41" t="s">
        <v>1311</v>
      </c>
      <c r="T536" s="43" t="s">
        <v>2962</v>
      </c>
      <c r="U536" s="41" t="s">
        <v>1256</v>
      </c>
      <c r="V536" s="41" t="s">
        <v>1256</v>
      </c>
      <c r="W536" s="41" t="s">
        <v>1256</v>
      </c>
      <c r="X536" s="41" t="s">
        <v>1279</v>
      </c>
      <c r="Y536" s="41" t="s">
        <v>1263</v>
      </c>
      <c r="Z536" s="41" t="s">
        <v>3992</v>
      </c>
      <c r="AA536" s="41" t="s">
        <v>4487</v>
      </c>
      <c r="AB536" s="41" t="s">
        <v>4053</v>
      </c>
      <c r="AC536" s="41" t="s">
        <v>4053</v>
      </c>
      <c r="AD536" s="41" t="s">
        <v>4038</v>
      </c>
      <c r="AE536" s="41" t="s">
        <v>4001</v>
      </c>
      <c r="AF536" s="41" t="s">
        <v>1265</v>
      </c>
      <c r="AG536" s="45" t="s">
        <v>4055</v>
      </c>
      <c r="AH536" s="45" t="s">
        <v>3989</v>
      </c>
      <c r="AI536" s="45" t="s">
        <v>3989</v>
      </c>
      <c r="AJ536" s="45" t="s">
        <v>5109</v>
      </c>
      <c r="AK536" s="45" t="s">
        <v>5110</v>
      </c>
    </row>
    <row r="537" spans="2:37" ht="31.5" thickTop="1" thickBot="1" x14ac:dyDescent="0.3">
      <c r="B537" s="41" t="s">
        <v>5112</v>
      </c>
      <c r="C537" s="41" t="s">
        <v>3599</v>
      </c>
      <c r="D537" s="42" t="s">
        <v>1255</v>
      </c>
      <c r="E537" s="41" t="s">
        <v>1256</v>
      </c>
      <c r="F537" s="41" t="s">
        <v>1257</v>
      </c>
      <c r="G537" s="43" t="s">
        <v>2322</v>
      </c>
      <c r="H537" s="41" t="s">
        <v>1316</v>
      </c>
      <c r="I537" s="41" t="s">
        <v>1260</v>
      </c>
      <c r="J537" s="41" t="s">
        <v>1256</v>
      </c>
      <c r="K537" s="41" t="s">
        <v>1256</v>
      </c>
      <c r="L537" s="41" t="s">
        <v>1256</v>
      </c>
      <c r="M537" s="41" t="s">
        <v>1256</v>
      </c>
      <c r="N537" s="41">
        <v>0</v>
      </c>
      <c r="O537" s="41" t="s">
        <v>1256</v>
      </c>
      <c r="P537" s="41" t="s">
        <v>1339</v>
      </c>
      <c r="Q537" s="43" t="s">
        <v>1256</v>
      </c>
      <c r="R537" s="43" t="s">
        <v>1256</v>
      </c>
      <c r="S537" s="41" t="s">
        <v>1256</v>
      </c>
      <c r="T537" s="43" t="s">
        <v>1256</v>
      </c>
      <c r="U537" s="41" t="s">
        <v>1256</v>
      </c>
      <c r="V537" s="41" t="s">
        <v>1256</v>
      </c>
      <c r="W537" s="41" t="s">
        <v>1256</v>
      </c>
      <c r="X537" s="41" t="s">
        <v>1256</v>
      </c>
      <c r="Y537" s="41" t="s">
        <v>1263</v>
      </c>
      <c r="Z537" s="41" t="s">
        <v>1256</v>
      </c>
      <c r="AA537" s="41" t="s">
        <v>1256</v>
      </c>
      <c r="AB537" s="41" t="s">
        <v>1256</v>
      </c>
      <c r="AC537" s="41" t="s">
        <v>1256</v>
      </c>
      <c r="AD537" s="41" t="s">
        <v>1256</v>
      </c>
      <c r="AE537" s="41" t="s">
        <v>1256</v>
      </c>
      <c r="AF537" s="41" t="s">
        <v>3988</v>
      </c>
      <c r="AG537" s="45" t="s">
        <v>1256</v>
      </c>
      <c r="AH537" s="45" t="s">
        <v>3989</v>
      </c>
      <c r="AI537" s="45" t="s">
        <v>3989</v>
      </c>
      <c r="AJ537" s="45" t="s">
        <v>5111</v>
      </c>
      <c r="AK537" s="45" t="s">
        <v>5112</v>
      </c>
    </row>
    <row r="538" spans="2:37" ht="31.5" thickTop="1" thickBot="1" x14ac:dyDescent="0.3">
      <c r="B538" s="41" t="s">
        <v>5114</v>
      </c>
      <c r="C538" s="41" t="s">
        <v>3599</v>
      </c>
      <c r="D538" s="42" t="s">
        <v>1314</v>
      </c>
      <c r="E538" s="41" t="s">
        <v>1257</v>
      </c>
      <c r="F538" s="41" t="s">
        <v>1284</v>
      </c>
      <c r="G538" s="43" t="s">
        <v>1281</v>
      </c>
      <c r="H538" s="41" t="s">
        <v>1316</v>
      </c>
      <c r="I538" s="41" t="s">
        <v>1260</v>
      </c>
      <c r="J538" s="41" t="s">
        <v>1317</v>
      </c>
      <c r="K538" s="41" t="s">
        <v>1288</v>
      </c>
      <c r="L538" s="44">
        <v>39366</v>
      </c>
      <c r="M538" s="41" t="s">
        <v>1256</v>
      </c>
      <c r="N538" s="41">
        <v>7814.5613000000003</v>
      </c>
      <c r="O538" s="41" t="s">
        <v>3600</v>
      </c>
      <c r="P538" s="41" t="s">
        <v>1261</v>
      </c>
      <c r="Q538" s="43" t="s">
        <v>3601</v>
      </c>
      <c r="R538" s="43" t="s">
        <v>3602</v>
      </c>
      <c r="S538" s="41" t="s">
        <v>1293</v>
      </c>
      <c r="T538" s="43" t="s">
        <v>1329</v>
      </c>
      <c r="U538" s="41" t="s">
        <v>1256</v>
      </c>
      <c r="V538" s="41" t="s">
        <v>1256</v>
      </c>
      <c r="W538" s="41" t="s">
        <v>1256</v>
      </c>
      <c r="X538" s="41" t="s">
        <v>1279</v>
      </c>
      <c r="Y538" s="41" t="s">
        <v>1263</v>
      </c>
      <c r="Z538" s="41" t="s">
        <v>1256</v>
      </c>
      <c r="AA538" s="41" t="s">
        <v>4012</v>
      </c>
      <c r="AB538" s="41" t="s">
        <v>4017</v>
      </c>
      <c r="AC538" s="41" t="s">
        <v>4017</v>
      </c>
      <c r="AD538" s="41" t="s">
        <v>4000</v>
      </c>
      <c r="AE538" s="41" t="s">
        <v>4001</v>
      </c>
      <c r="AF538" s="41" t="s">
        <v>4013</v>
      </c>
      <c r="AG538" s="45" t="s">
        <v>4020</v>
      </c>
      <c r="AH538" s="45" t="s">
        <v>3989</v>
      </c>
      <c r="AI538" s="45" t="s">
        <v>3989</v>
      </c>
      <c r="AJ538" s="45" t="s">
        <v>5113</v>
      </c>
      <c r="AK538" s="45" t="s">
        <v>5114</v>
      </c>
    </row>
    <row r="539" spans="2:37" ht="31.5" thickTop="1" thickBot="1" x14ac:dyDescent="0.3">
      <c r="B539" s="41" t="s">
        <v>5116</v>
      </c>
      <c r="C539" s="41" t="s">
        <v>3603</v>
      </c>
      <c r="D539" s="42" t="s">
        <v>1304</v>
      </c>
      <c r="E539" s="41" t="s">
        <v>3604</v>
      </c>
      <c r="F539" s="41" t="s">
        <v>1306</v>
      </c>
      <c r="G539" s="43" t="s">
        <v>2322</v>
      </c>
      <c r="H539" s="41" t="s">
        <v>1316</v>
      </c>
      <c r="I539" s="41" t="s">
        <v>1270</v>
      </c>
      <c r="J539" s="41" t="s">
        <v>1271</v>
      </c>
      <c r="K539" s="41" t="s">
        <v>1272</v>
      </c>
      <c r="L539" s="44">
        <v>38842</v>
      </c>
      <c r="M539" s="44">
        <v>40142</v>
      </c>
      <c r="N539" s="41">
        <v>3607.1271000000002</v>
      </c>
      <c r="O539" s="41" t="s">
        <v>1273</v>
      </c>
      <c r="P539" s="41" t="s">
        <v>1261</v>
      </c>
      <c r="Q539" s="43" t="s">
        <v>2323</v>
      </c>
      <c r="R539" s="43" t="s">
        <v>1661</v>
      </c>
      <c r="S539" s="41" t="s">
        <v>1293</v>
      </c>
      <c r="T539" s="43" t="s">
        <v>2324</v>
      </c>
      <c r="U539" s="41" t="s">
        <v>1256</v>
      </c>
      <c r="V539" s="41" t="s">
        <v>1256</v>
      </c>
      <c r="W539" s="41" t="s">
        <v>1256</v>
      </c>
      <c r="X539" s="41" t="s">
        <v>1279</v>
      </c>
      <c r="Y539" s="41" t="s">
        <v>1263</v>
      </c>
      <c r="Z539" s="41" t="s">
        <v>4044</v>
      </c>
      <c r="AA539" s="41" t="s">
        <v>1256</v>
      </c>
      <c r="AB539" s="41" t="s">
        <v>1256</v>
      </c>
      <c r="AC539" s="41" t="s">
        <v>1256</v>
      </c>
      <c r="AD539" s="41" t="s">
        <v>1256</v>
      </c>
      <c r="AE539" s="41" t="s">
        <v>1256</v>
      </c>
      <c r="AF539" s="41" t="s">
        <v>1304</v>
      </c>
      <c r="AG539" s="45" t="s">
        <v>1256</v>
      </c>
      <c r="AH539" s="45" t="s">
        <v>3989</v>
      </c>
      <c r="AI539" s="45" t="s">
        <v>3989</v>
      </c>
      <c r="AJ539" s="45" t="s">
        <v>5115</v>
      </c>
      <c r="AK539" s="45" t="s">
        <v>5116</v>
      </c>
    </row>
    <row r="540" spans="2:37" ht="31.5" thickTop="1" thickBot="1" x14ac:dyDescent="0.3">
      <c r="B540" s="41" t="s">
        <v>5118</v>
      </c>
      <c r="C540" s="41" t="s">
        <v>3605</v>
      </c>
      <c r="D540" s="42" t="s">
        <v>1314</v>
      </c>
      <c r="E540" s="41" t="s">
        <v>1257</v>
      </c>
      <c r="F540" s="41" t="s">
        <v>1284</v>
      </c>
      <c r="G540" s="43" t="s">
        <v>1281</v>
      </c>
      <c r="H540" s="41" t="s">
        <v>1316</v>
      </c>
      <c r="I540" s="41" t="s">
        <v>1260</v>
      </c>
      <c r="J540" s="41" t="s">
        <v>1317</v>
      </c>
      <c r="K540" s="41" t="s">
        <v>1288</v>
      </c>
      <c r="L540" s="44">
        <v>39499</v>
      </c>
      <c r="M540" s="41" t="s">
        <v>1256</v>
      </c>
      <c r="N540" s="41">
        <v>192.876</v>
      </c>
      <c r="O540" s="41" t="s">
        <v>3606</v>
      </c>
      <c r="P540" s="41" t="s">
        <v>1261</v>
      </c>
      <c r="Q540" s="43" t="s">
        <v>3607</v>
      </c>
      <c r="R540" s="43" t="s">
        <v>3608</v>
      </c>
      <c r="S540" s="41" t="s">
        <v>1293</v>
      </c>
      <c r="T540" s="43" t="s">
        <v>1329</v>
      </c>
      <c r="U540" s="41" t="s">
        <v>1256</v>
      </c>
      <c r="V540" s="41" t="s">
        <v>1256</v>
      </c>
      <c r="W540" s="41" t="s">
        <v>1256</v>
      </c>
      <c r="X540" s="41" t="s">
        <v>1279</v>
      </c>
      <c r="Y540" s="41" t="s">
        <v>1263</v>
      </c>
      <c r="Z540" s="41" t="s">
        <v>1256</v>
      </c>
      <c r="AA540" s="41" t="s">
        <v>4184</v>
      </c>
      <c r="AB540" s="41" t="s">
        <v>4017</v>
      </c>
      <c r="AC540" s="41" t="s">
        <v>4017</v>
      </c>
      <c r="AD540" s="41" t="s">
        <v>4000</v>
      </c>
      <c r="AE540" s="41" t="s">
        <v>4047</v>
      </c>
      <c r="AF540" s="41" t="s">
        <v>4013</v>
      </c>
      <c r="AG540" s="45" t="s">
        <v>4020</v>
      </c>
      <c r="AH540" s="45" t="s">
        <v>3989</v>
      </c>
      <c r="AI540" s="45" t="s">
        <v>3989</v>
      </c>
      <c r="AJ540" s="45" t="s">
        <v>5117</v>
      </c>
      <c r="AK540" s="45" t="s">
        <v>5118</v>
      </c>
    </row>
    <row r="541" spans="2:37" ht="31.5" thickTop="1" thickBot="1" x14ac:dyDescent="0.3">
      <c r="B541" s="41" t="s">
        <v>5120</v>
      </c>
      <c r="C541" s="41" t="s">
        <v>3609</v>
      </c>
      <c r="D541" s="42" t="s">
        <v>1314</v>
      </c>
      <c r="E541" s="41" t="s">
        <v>1257</v>
      </c>
      <c r="F541" s="41" t="s">
        <v>1284</v>
      </c>
      <c r="G541" s="43" t="s">
        <v>1473</v>
      </c>
      <c r="H541" s="41" t="s">
        <v>1259</v>
      </c>
      <c r="I541" s="41" t="s">
        <v>1260</v>
      </c>
      <c r="J541" s="41" t="s">
        <v>1317</v>
      </c>
      <c r="K541" s="41" t="s">
        <v>1288</v>
      </c>
      <c r="L541" s="44">
        <v>39366</v>
      </c>
      <c r="M541" s="41" t="s">
        <v>1256</v>
      </c>
      <c r="N541" s="41">
        <v>1793.1758</v>
      </c>
      <c r="O541" s="41" t="s">
        <v>3610</v>
      </c>
      <c r="P541" s="41" t="s">
        <v>1261</v>
      </c>
      <c r="Q541" s="43" t="s">
        <v>3611</v>
      </c>
      <c r="R541" s="43" t="s">
        <v>3034</v>
      </c>
      <c r="S541" s="41" t="s">
        <v>1434</v>
      </c>
      <c r="T541" s="43" t="s">
        <v>1476</v>
      </c>
      <c r="U541" s="41" t="s">
        <v>1256</v>
      </c>
      <c r="V541" s="41" t="s">
        <v>1256</v>
      </c>
      <c r="W541" s="41" t="s">
        <v>1256</v>
      </c>
      <c r="X541" s="41" t="s">
        <v>1256</v>
      </c>
      <c r="Y541" s="41" t="s">
        <v>1263</v>
      </c>
      <c r="Z541" s="41" t="s">
        <v>1256</v>
      </c>
      <c r="AA541" s="41" t="s">
        <v>4037</v>
      </c>
      <c r="AB541" s="41" t="s">
        <v>4017</v>
      </c>
      <c r="AC541" s="41" t="s">
        <v>4017</v>
      </c>
      <c r="AD541" s="41" t="s">
        <v>4000</v>
      </c>
      <c r="AE541" s="41" t="s">
        <v>4001</v>
      </c>
      <c r="AF541" s="41" t="s">
        <v>4013</v>
      </c>
      <c r="AG541" s="45" t="s">
        <v>4020</v>
      </c>
      <c r="AH541" s="45" t="s">
        <v>3989</v>
      </c>
      <c r="AI541" s="45" t="s">
        <v>3989</v>
      </c>
      <c r="AJ541" s="45" t="s">
        <v>5119</v>
      </c>
      <c r="AK541" s="45" t="s">
        <v>5120</v>
      </c>
    </row>
    <row r="542" spans="2:37" ht="121.5" thickTop="1" thickBot="1" x14ac:dyDescent="0.3">
      <c r="B542" s="41" t="s">
        <v>5122</v>
      </c>
      <c r="C542" s="41" t="s">
        <v>3612</v>
      </c>
      <c r="D542" s="42" t="s">
        <v>1304</v>
      </c>
      <c r="E542" s="41" t="s">
        <v>1257</v>
      </c>
      <c r="F542" s="41" t="s">
        <v>1306</v>
      </c>
      <c r="G542" s="43" t="s">
        <v>1281</v>
      </c>
      <c r="H542" s="41" t="s">
        <v>1333</v>
      </c>
      <c r="I542" s="41" t="s">
        <v>1270</v>
      </c>
      <c r="J542" s="41" t="s">
        <v>1271</v>
      </c>
      <c r="K542" s="41" t="s">
        <v>1272</v>
      </c>
      <c r="L542" s="44">
        <v>38264</v>
      </c>
      <c r="M542" s="44">
        <v>39969</v>
      </c>
      <c r="N542" s="41">
        <v>199658.1923</v>
      </c>
      <c r="O542" s="41" t="s">
        <v>1273</v>
      </c>
      <c r="P542" s="41" t="s">
        <v>1261</v>
      </c>
      <c r="Q542" s="43" t="s">
        <v>3613</v>
      </c>
      <c r="R542" s="43" t="s">
        <v>3614</v>
      </c>
      <c r="S542" s="41" t="s">
        <v>3615</v>
      </c>
      <c r="T542" s="43" t="s">
        <v>1329</v>
      </c>
      <c r="U542" s="41" t="s">
        <v>1256</v>
      </c>
      <c r="V542" s="41" t="s">
        <v>1256</v>
      </c>
      <c r="W542" s="41" t="s">
        <v>1256</v>
      </c>
      <c r="X542" s="41" t="s">
        <v>1279</v>
      </c>
      <c r="Y542" s="41" t="s">
        <v>1263</v>
      </c>
      <c r="Z542" s="41" t="s">
        <v>4044</v>
      </c>
      <c r="AA542" s="41" t="s">
        <v>1256</v>
      </c>
      <c r="AB542" s="41" t="s">
        <v>1256</v>
      </c>
      <c r="AC542" s="41" t="s">
        <v>1256</v>
      </c>
      <c r="AD542" s="41" t="s">
        <v>1256</v>
      </c>
      <c r="AE542" s="41" t="s">
        <v>1256</v>
      </c>
      <c r="AF542" s="41" t="s">
        <v>1304</v>
      </c>
      <c r="AG542" s="45" t="s">
        <v>1256</v>
      </c>
      <c r="AH542" s="45" t="s">
        <v>3989</v>
      </c>
      <c r="AI542" s="45" t="s">
        <v>3989</v>
      </c>
      <c r="AJ542" s="45" t="s">
        <v>5121</v>
      </c>
      <c r="AK542" s="45" t="s">
        <v>5122</v>
      </c>
    </row>
    <row r="543" spans="2:37" ht="31.5" thickTop="1" thickBot="1" x14ac:dyDescent="0.3">
      <c r="B543" s="41" t="s">
        <v>5124</v>
      </c>
      <c r="C543" s="41" t="s">
        <v>1434</v>
      </c>
      <c r="D543" s="42" t="s">
        <v>1314</v>
      </c>
      <c r="E543" s="41" t="s">
        <v>1256</v>
      </c>
      <c r="F543" s="41" t="s">
        <v>1284</v>
      </c>
      <c r="G543" s="43" t="s">
        <v>1473</v>
      </c>
      <c r="H543" s="41" t="s">
        <v>1259</v>
      </c>
      <c r="I543" s="41" t="s">
        <v>1260</v>
      </c>
      <c r="J543" s="41" t="s">
        <v>1317</v>
      </c>
      <c r="K543" s="41" t="s">
        <v>1288</v>
      </c>
      <c r="L543" s="44">
        <v>42185</v>
      </c>
      <c r="M543" s="41" t="s">
        <v>1256</v>
      </c>
      <c r="N543" s="41">
        <v>7560.7575999999999</v>
      </c>
      <c r="O543" s="41" t="s">
        <v>1256</v>
      </c>
      <c r="P543" s="41" t="s">
        <v>1261</v>
      </c>
      <c r="Q543" s="43" t="s">
        <v>3616</v>
      </c>
      <c r="R543" s="43" t="s">
        <v>3617</v>
      </c>
      <c r="S543" s="41" t="s">
        <v>1434</v>
      </c>
      <c r="T543" s="43" t="s">
        <v>1476</v>
      </c>
      <c r="U543" s="41" t="s">
        <v>1256</v>
      </c>
      <c r="V543" s="41" t="s">
        <v>1256</v>
      </c>
      <c r="W543" s="41" t="s">
        <v>1256</v>
      </c>
      <c r="X543" s="41" t="s">
        <v>1279</v>
      </c>
      <c r="Y543" s="41" t="s">
        <v>1263</v>
      </c>
      <c r="Z543" s="41" t="s">
        <v>1256</v>
      </c>
      <c r="AA543" s="41" t="s">
        <v>4088</v>
      </c>
      <c r="AB543" s="41" t="s">
        <v>4017</v>
      </c>
      <c r="AC543" s="41" t="s">
        <v>4017</v>
      </c>
      <c r="AD543" s="41" t="s">
        <v>4000</v>
      </c>
      <c r="AE543" s="41" t="s">
        <v>4001</v>
      </c>
      <c r="AF543" s="41" t="s">
        <v>4013</v>
      </c>
      <c r="AG543" s="45" t="s">
        <v>4020</v>
      </c>
      <c r="AH543" s="45" t="s">
        <v>3989</v>
      </c>
      <c r="AI543" s="45" t="s">
        <v>3989</v>
      </c>
      <c r="AJ543" s="45" t="s">
        <v>5123</v>
      </c>
      <c r="AK543" s="45" t="s">
        <v>5124</v>
      </c>
    </row>
    <row r="544" spans="2:37" ht="106.5" thickTop="1" thickBot="1" x14ac:dyDescent="0.3">
      <c r="B544" s="41" t="s">
        <v>5126</v>
      </c>
      <c r="C544" s="41" t="s">
        <v>3618</v>
      </c>
      <c r="D544" s="42" t="s">
        <v>1265</v>
      </c>
      <c r="E544" s="41" t="s">
        <v>1463</v>
      </c>
      <c r="F544" s="41" t="s">
        <v>1284</v>
      </c>
      <c r="G544" s="43" t="s">
        <v>1258</v>
      </c>
      <c r="H544" s="41" t="s">
        <v>1269</v>
      </c>
      <c r="I544" s="41" t="s">
        <v>1260</v>
      </c>
      <c r="J544" s="41" t="s">
        <v>1324</v>
      </c>
      <c r="K544" s="41" t="s">
        <v>1388</v>
      </c>
      <c r="L544" s="44">
        <v>39245</v>
      </c>
      <c r="M544" s="41" t="s">
        <v>1256</v>
      </c>
      <c r="N544" s="41">
        <v>24295.4</v>
      </c>
      <c r="O544" s="41" t="s">
        <v>1273</v>
      </c>
      <c r="P544" s="41" t="s">
        <v>1261</v>
      </c>
      <c r="Q544" s="43" t="s">
        <v>3619</v>
      </c>
      <c r="R544" s="43" t="s">
        <v>3620</v>
      </c>
      <c r="S544" s="41" t="s">
        <v>3621</v>
      </c>
      <c r="T544" s="43" t="s">
        <v>1378</v>
      </c>
      <c r="U544" s="41" t="s">
        <v>1445</v>
      </c>
      <c r="V544" s="44">
        <v>40424</v>
      </c>
      <c r="W544" s="44">
        <v>42491</v>
      </c>
      <c r="X544" s="41" t="s">
        <v>1279</v>
      </c>
      <c r="Y544" s="41" t="s">
        <v>1263</v>
      </c>
      <c r="Z544" s="41" t="s">
        <v>4589</v>
      </c>
      <c r="AA544" s="41" t="s">
        <v>4216</v>
      </c>
      <c r="AB544" s="41" t="s">
        <v>4045</v>
      </c>
      <c r="AC544" s="41" t="s">
        <v>4045</v>
      </c>
      <c r="AD544" s="41" t="s">
        <v>4046</v>
      </c>
      <c r="AE544" s="41" t="s">
        <v>4047</v>
      </c>
      <c r="AF544" s="41" t="s">
        <v>1265</v>
      </c>
      <c r="AG544" s="45" t="s">
        <v>4048</v>
      </c>
      <c r="AH544" s="45" t="s">
        <v>3989</v>
      </c>
      <c r="AI544" s="45" t="s">
        <v>3989</v>
      </c>
      <c r="AJ544" s="45" t="s">
        <v>5125</v>
      </c>
      <c r="AK544" s="45" t="s">
        <v>5126</v>
      </c>
    </row>
    <row r="545" spans="2:37" ht="31.5" thickTop="1" thickBot="1" x14ac:dyDescent="0.3">
      <c r="B545" s="41" t="s">
        <v>5128</v>
      </c>
      <c r="C545" s="41" t="s">
        <v>3622</v>
      </c>
      <c r="D545" s="42" t="s">
        <v>1314</v>
      </c>
      <c r="E545" s="41" t="s">
        <v>1257</v>
      </c>
      <c r="F545" s="41" t="s">
        <v>1284</v>
      </c>
      <c r="G545" s="43" t="s">
        <v>1473</v>
      </c>
      <c r="H545" s="41" t="s">
        <v>1259</v>
      </c>
      <c r="I545" s="41" t="s">
        <v>1260</v>
      </c>
      <c r="J545" s="41" t="s">
        <v>1317</v>
      </c>
      <c r="K545" s="41" t="s">
        <v>1288</v>
      </c>
      <c r="L545" s="44">
        <v>39366</v>
      </c>
      <c r="M545" s="41" t="s">
        <v>1256</v>
      </c>
      <c r="N545" s="41">
        <v>2969.1729999999998</v>
      </c>
      <c r="O545" s="41" t="s">
        <v>3623</v>
      </c>
      <c r="P545" s="41" t="s">
        <v>1261</v>
      </c>
      <c r="Q545" s="43" t="s">
        <v>3611</v>
      </c>
      <c r="R545" s="43" t="s">
        <v>3034</v>
      </c>
      <c r="S545" s="41" t="s">
        <v>1434</v>
      </c>
      <c r="T545" s="43" t="s">
        <v>1476</v>
      </c>
      <c r="U545" s="41" t="s">
        <v>1256</v>
      </c>
      <c r="V545" s="41" t="s">
        <v>1256</v>
      </c>
      <c r="W545" s="41" t="s">
        <v>1256</v>
      </c>
      <c r="X545" s="41" t="s">
        <v>1256</v>
      </c>
      <c r="Y545" s="41" t="s">
        <v>1263</v>
      </c>
      <c r="Z545" s="41" t="s">
        <v>1256</v>
      </c>
      <c r="AA545" s="41" t="s">
        <v>4487</v>
      </c>
      <c r="AB545" s="41" t="s">
        <v>4017</v>
      </c>
      <c r="AC545" s="41" t="s">
        <v>4017</v>
      </c>
      <c r="AD545" s="41" t="s">
        <v>4000</v>
      </c>
      <c r="AE545" s="41" t="s">
        <v>4001</v>
      </c>
      <c r="AF545" s="41" t="s">
        <v>4013</v>
      </c>
      <c r="AG545" s="45" t="s">
        <v>4020</v>
      </c>
      <c r="AH545" s="45" t="s">
        <v>3989</v>
      </c>
      <c r="AI545" s="45" t="s">
        <v>3989</v>
      </c>
      <c r="AJ545" s="45" t="s">
        <v>5127</v>
      </c>
      <c r="AK545" s="45" t="s">
        <v>5128</v>
      </c>
    </row>
    <row r="546" spans="2:37" ht="31.5" thickTop="1" thickBot="1" x14ac:dyDescent="0.3">
      <c r="B546" s="41" t="s">
        <v>5130</v>
      </c>
      <c r="C546" s="41" t="s">
        <v>3624</v>
      </c>
      <c r="D546" s="42" t="s">
        <v>1265</v>
      </c>
      <c r="E546" s="41" t="s">
        <v>3625</v>
      </c>
      <c r="F546" s="41" t="s">
        <v>1633</v>
      </c>
      <c r="G546" s="43" t="s">
        <v>1281</v>
      </c>
      <c r="H546" s="41" t="s">
        <v>1577</v>
      </c>
      <c r="I546" s="41" t="s">
        <v>1260</v>
      </c>
      <c r="J546" s="41" t="s">
        <v>1324</v>
      </c>
      <c r="K546" s="41" t="s">
        <v>1325</v>
      </c>
      <c r="L546" s="44">
        <v>40619</v>
      </c>
      <c r="M546" s="41" t="s">
        <v>1256</v>
      </c>
      <c r="N546" s="41">
        <v>186271.17</v>
      </c>
      <c r="O546" s="41" t="s">
        <v>1273</v>
      </c>
      <c r="P546" s="41" t="s">
        <v>1643</v>
      </c>
      <c r="Q546" s="43" t="s">
        <v>1587</v>
      </c>
      <c r="R546" s="43" t="s">
        <v>1588</v>
      </c>
      <c r="S546" s="41" t="s">
        <v>1589</v>
      </c>
      <c r="T546" s="43" t="s">
        <v>1329</v>
      </c>
      <c r="U546" s="41" t="s">
        <v>1330</v>
      </c>
      <c r="V546" s="44">
        <v>41959</v>
      </c>
      <c r="W546" s="44">
        <v>41960</v>
      </c>
      <c r="X546" s="41" t="s">
        <v>1279</v>
      </c>
      <c r="Y546" s="41" t="s">
        <v>1582</v>
      </c>
      <c r="Z546" s="41" t="s">
        <v>4016</v>
      </c>
      <c r="AA546" s="41" t="s">
        <v>1256</v>
      </c>
      <c r="AB546" s="41" t="s">
        <v>4017</v>
      </c>
      <c r="AC546" s="41" t="s">
        <v>4017</v>
      </c>
      <c r="AD546" s="41" t="s">
        <v>4018</v>
      </c>
      <c r="AE546" s="41" t="s">
        <v>4023</v>
      </c>
      <c r="AF546" s="41" t="s">
        <v>1265</v>
      </c>
      <c r="AG546" s="45" t="s">
        <v>4020</v>
      </c>
      <c r="AH546" s="45" t="s">
        <v>3989</v>
      </c>
      <c r="AI546" s="45" t="s">
        <v>3989</v>
      </c>
      <c r="AJ546" s="45" t="s">
        <v>5129</v>
      </c>
      <c r="AK546" s="45" t="s">
        <v>5130</v>
      </c>
    </row>
    <row r="547" spans="2:37" ht="76.5" thickTop="1" thickBot="1" x14ac:dyDescent="0.3">
      <c r="B547" s="41" t="s">
        <v>5132</v>
      </c>
      <c r="C547" s="41" t="s">
        <v>3626</v>
      </c>
      <c r="D547" s="42" t="s">
        <v>1265</v>
      </c>
      <c r="E547" s="41" t="s">
        <v>3627</v>
      </c>
      <c r="F547" s="41" t="s">
        <v>1284</v>
      </c>
      <c r="G547" s="43" t="s">
        <v>3628</v>
      </c>
      <c r="H547" s="41" t="s">
        <v>1316</v>
      </c>
      <c r="I547" s="41" t="s">
        <v>1260</v>
      </c>
      <c r="J547" s="41" t="s">
        <v>1317</v>
      </c>
      <c r="K547" s="41" t="s">
        <v>1388</v>
      </c>
      <c r="L547" s="44">
        <v>39625</v>
      </c>
      <c r="M547" s="41" t="s">
        <v>1256</v>
      </c>
      <c r="N547" s="41">
        <v>44946.720000000001</v>
      </c>
      <c r="O547" s="41" t="s">
        <v>3629</v>
      </c>
      <c r="P547" s="41" t="s">
        <v>1261</v>
      </c>
      <c r="Q547" s="43" t="s">
        <v>3630</v>
      </c>
      <c r="R547" s="43" t="s">
        <v>3631</v>
      </c>
      <c r="S547" s="41" t="s">
        <v>3632</v>
      </c>
      <c r="T547" s="43" t="s">
        <v>3633</v>
      </c>
      <c r="U547" s="41" t="s">
        <v>2341</v>
      </c>
      <c r="V547" s="44">
        <v>42793</v>
      </c>
      <c r="W547" s="44">
        <v>43830</v>
      </c>
      <c r="X547" s="41" t="s">
        <v>1279</v>
      </c>
      <c r="Y547" s="41" t="s">
        <v>1263</v>
      </c>
      <c r="Z547" s="41" t="s">
        <v>4075</v>
      </c>
      <c r="AA547" s="41" t="s">
        <v>4088</v>
      </c>
      <c r="AB547" s="41" t="s">
        <v>4017</v>
      </c>
      <c r="AC547" s="41" t="s">
        <v>4017</v>
      </c>
      <c r="AD547" s="41" t="s">
        <v>4046</v>
      </c>
      <c r="AE547" s="41" t="s">
        <v>4047</v>
      </c>
      <c r="AF547" s="41" t="s">
        <v>1265</v>
      </c>
      <c r="AG547" s="45" t="s">
        <v>4020</v>
      </c>
      <c r="AH547" s="45" t="s">
        <v>4039</v>
      </c>
      <c r="AI547" s="45" t="s">
        <v>3989</v>
      </c>
      <c r="AJ547" s="45" t="s">
        <v>5131</v>
      </c>
      <c r="AK547" s="45" t="s">
        <v>5132</v>
      </c>
    </row>
    <row r="548" spans="2:37" ht="49.5" thickTop="1" thickBot="1" x14ac:dyDescent="0.3">
      <c r="B548" s="41" t="s">
        <v>5134</v>
      </c>
      <c r="C548" s="41" t="s">
        <v>3626</v>
      </c>
      <c r="D548" s="42" t="s">
        <v>1304</v>
      </c>
      <c r="E548" s="41" t="s">
        <v>2445</v>
      </c>
      <c r="F548" s="41" t="s">
        <v>1306</v>
      </c>
      <c r="G548" s="43" t="s">
        <v>1749</v>
      </c>
      <c r="H548" s="41" t="s">
        <v>1316</v>
      </c>
      <c r="I548" s="41" t="s">
        <v>1270</v>
      </c>
      <c r="J548" s="41" t="s">
        <v>1271</v>
      </c>
      <c r="K548" s="41" t="s">
        <v>1272</v>
      </c>
      <c r="L548" s="44">
        <v>39181</v>
      </c>
      <c r="M548" s="44">
        <v>40142</v>
      </c>
      <c r="N548" s="41">
        <v>45846.811199999996</v>
      </c>
      <c r="O548" s="41" t="s">
        <v>1273</v>
      </c>
      <c r="P548" s="41" t="s">
        <v>1261</v>
      </c>
      <c r="Q548" s="43" t="s">
        <v>3634</v>
      </c>
      <c r="R548" s="43" t="s">
        <v>3635</v>
      </c>
      <c r="S548" s="41" t="s">
        <v>3636</v>
      </c>
      <c r="T548" s="43" t="s">
        <v>1753</v>
      </c>
      <c r="U548" s="41" t="s">
        <v>1256</v>
      </c>
      <c r="V548" s="41" t="s">
        <v>1256</v>
      </c>
      <c r="W548" s="41" t="s">
        <v>1256</v>
      </c>
      <c r="X548" s="41" t="s">
        <v>1279</v>
      </c>
      <c r="Y548" s="41" t="s">
        <v>1263</v>
      </c>
      <c r="Z548" s="41" t="s">
        <v>4205</v>
      </c>
      <c r="AA548" s="41" t="s">
        <v>1256</v>
      </c>
      <c r="AB548" s="41" t="s">
        <v>1256</v>
      </c>
      <c r="AC548" s="41" t="s">
        <v>1256</v>
      </c>
      <c r="AD548" s="41" t="s">
        <v>1256</v>
      </c>
      <c r="AE548" s="41" t="s">
        <v>1256</v>
      </c>
      <c r="AF548" s="41" t="s">
        <v>1304</v>
      </c>
      <c r="AG548" s="45" t="s">
        <v>1256</v>
      </c>
      <c r="AH548" s="45" t="s">
        <v>3989</v>
      </c>
      <c r="AI548" s="45" t="s">
        <v>3989</v>
      </c>
      <c r="AJ548" s="45" t="s">
        <v>5133</v>
      </c>
      <c r="AK548" s="45" t="s">
        <v>5134</v>
      </c>
    </row>
    <row r="549" spans="2:37" ht="39.75" thickTop="1" thickBot="1" x14ac:dyDescent="0.3">
      <c r="B549" s="41" t="s">
        <v>5136</v>
      </c>
      <c r="C549" s="41" t="s">
        <v>3637</v>
      </c>
      <c r="D549" s="42" t="s">
        <v>1323</v>
      </c>
      <c r="E549" s="41" t="s">
        <v>1257</v>
      </c>
      <c r="F549" s="41" t="s">
        <v>1284</v>
      </c>
      <c r="G549" s="43" t="s">
        <v>1281</v>
      </c>
      <c r="H549" s="41" t="s">
        <v>1259</v>
      </c>
      <c r="I549" s="41" t="s">
        <v>1260</v>
      </c>
      <c r="J549" s="41" t="s">
        <v>1317</v>
      </c>
      <c r="K549" s="41" t="s">
        <v>1325</v>
      </c>
      <c r="L549" s="44">
        <v>40731</v>
      </c>
      <c r="M549" s="41" t="s">
        <v>1256</v>
      </c>
      <c r="N549" s="41">
        <v>97250.29</v>
      </c>
      <c r="O549" s="41" t="s">
        <v>3638</v>
      </c>
      <c r="P549" s="41" t="s">
        <v>1261</v>
      </c>
      <c r="Q549" s="43" t="s">
        <v>3639</v>
      </c>
      <c r="R549" s="43" t="s">
        <v>3640</v>
      </c>
      <c r="S549" s="41" t="s">
        <v>1443</v>
      </c>
      <c r="T549" s="43" t="s">
        <v>1329</v>
      </c>
      <c r="U549" s="41" t="s">
        <v>1384</v>
      </c>
      <c r="V549" s="44">
        <v>42795</v>
      </c>
      <c r="W549" s="44">
        <v>43830</v>
      </c>
      <c r="X549" s="41" t="s">
        <v>1279</v>
      </c>
      <c r="Y549" s="41" t="s">
        <v>1263</v>
      </c>
      <c r="Z549" s="41" t="s">
        <v>4016</v>
      </c>
      <c r="AA549" s="41" t="s">
        <v>1256</v>
      </c>
      <c r="AB549" s="41" t="s">
        <v>4017</v>
      </c>
      <c r="AC549" s="41" t="s">
        <v>4017</v>
      </c>
      <c r="AD549" s="41" t="s">
        <v>4018</v>
      </c>
      <c r="AE549" s="41" t="s">
        <v>4047</v>
      </c>
      <c r="AF549" s="41" t="s">
        <v>4019</v>
      </c>
      <c r="AG549" s="45" t="s">
        <v>4020</v>
      </c>
      <c r="AH549" s="45" t="s">
        <v>4039</v>
      </c>
      <c r="AI549" s="45" t="s">
        <v>3989</v>
      </c>
      <c r="AJ549" s="45" t="s">
        <v>5135</v>
      </c>
      <c r="AK549" s="45" t="s">
        <v>5136</v>
      </c>
    </row>
    <row r="550" spans="2:37" ht="31.5" thickTop="1" thickBot="1" x14ac:dyDescent="0.3">
      <c r="B550" s="41" t="s">
        <v>5138</v>
      </c>
      <c r="C550" s="41" t="s">
        <v>3641</v>
      </c>
      <c r="D550" s="42" t="s">
        <v>1314</v>
      </c>
      <c r="E550" s="41" t="s">
        <v>1256</v>
      </c>
      <c r="F550" s="41" t="s">
        <v>1284</v>
      </c>
      <c r="G550" s="43" t="s">
        <v>1281</v>
      </c>
      <c r="H550" s="41" t="s">
        <v>1308</v>
      </c>
      <c r="I550" s="41" t="s">
        <v>1260</v>
      </c>
      <c r="J550" s="41" t="s">
        <v>1317</v>
      </c>
      <c r="K550" s="41" t="s">
        <v>1288</v>
      </c>
      <c r="L550" s="44">
        <v>42195</v>
      </c>
      <c r="M550" s="41" t="s">
        <v>1256</v>
      </c>
      <c r="N550" s="41">
        <v>26647.1983</v>
      </c>
      <c r="O550" s="41" t="s">
        <v>1256</v>
      </c>
      <c r="P550" s="41" t="s">
        <v>1261</v>
      </c>
      <c r="Q550" s="43" t="s">
        <v>2332</v>
      </c>
      <c r="R550" s="43" t="s">
        <v>2333</v>
      </c>
      <c r="S550" s="41" t="s">
        <v>1311</v>
      </c>
      <c r="T550" s="43" t="s">
        <v>1329</v>
      </c>
      <c r="U550" s="41" t="s">
        <v>1256</v>
      </c>
      <c r="V550" s="41" t="s">
        <v>1256</v>
      </c>
      <c r="W550" s="41" t="s">
        <v>1256</v>
      </c>
      <c r="X550" s="41" t="s">
        <v>1279</v>
      </c>
      <c r="Y550" s="41" t="s">
        <v>1263</v>
      </c>
      <c r="Z550" s="41" t="s">
        <v>1256</v>
      </c>
      <c r="AA550" s="41" t="s">
        <v>4216</v>
      </c>
      <c r="AB550" s="41" t="s">
        <v>4017</v>
      </c>
      <c r="AC550" s="41" t="s">
        <v>4017</v>
      </c>
      <c r="AD550" s="41" t="s">
        <v>4000</v>
      </c>
      <c r="AE550" s="41" t="s">
        <v>4001</v>
      </c>
      <c r="AF550" s="41" t="s">
        <v>4013</v>
      </c>
      <c r="AG550" s="45" t="s">
        <v>4020</v>
      </c>
      <c r="AH550" s="45" t="s">
        <v>3989</v>
      </c>
      <c r="AI550" s="45" t="s">
        <v>3989</v>
      </c>
      <c r="AJ550" s="45" t="s">
        <v>5137</v>
      </c>
      <c r="AK550" s="45" t="s">
        <v>5138</v>
      </c>
    </row>
    <row r="551" spans="2:37" ht="46.5" thickTop="1" thickBot="1" x14ac:dyDescent="0.3">
      <c r="B551" s="41" t="s">
        <v>5140</v>
      </c>
      <c r="C551" s="41" t="s">
        <v>3642</v>
      </c>
      <c r="D551" s="42" t="s">
        <v>1265</v>
      </c>
      <c r="E551" s="41" t="s">
        <v>3643</v>
      </c>
      <c r="F551" s="41" t="s">
        <v>1411</v>
      </c>
      <c r="G551" s="43" t="s">
        <v>1845</v>
      </c>
      <c r="H551" s="41" t="s">
        <v>3644</v>
      </c>
      <c r="I551" s="41" t="s">
        <v>1260</v>
      </c>
      <c r="J551" s="41" t="s">
        <v>1324</v>
      </c>
      <c r="K551" s="41" t="s">
        <v>1325</v>
      </c>
      <c r="L551" s="44">
        <v>41250</v>
      </c>
      <c r="M551" s="44">
        <v>43677</v>
      </c>
      <c r="N551" s="41">
        <v>191154.6753</v>
      </c>
      <c r="O551" s="41" t="s">
        <v>1273</v>
      </c>
      <c r="P551" s="41" t="s">
        <v>1920</v>
      </c>
      <c r="Q551" s="43" t="s">
        <v>1848</v>
      </c>
      <c r="R551" s="43" t="s">
        <v>1588</v>
      </c>
      <c r="S551" s="41" t="s">
        <v>1849</v>
      </c>
      <c r="T551" s="43" t="s">
        <v>1876</v>
      </c>
      <c r="U551" s="41" t="s">
        <v>1256</v>
      </c>
      <c r="V551" s="41" t="s">
        <v>1256</v>
      </c>
      <c r="W551" s="41" t="s">
        <v>1256</v>
      </c>
      <c r="X551" s="41" t="s">
        <v>1279</v>
      </c>
      <c r="Y551" s="41" t="s">
        <v>1582</v>
      </c>
      <c r="Z551" s="41" t="s">
        <v>3997</v>
      </c>
      <c r="AA551" s="41" t="s">
        <v>1256</v>
      </c>
      <c r="AB551" s="41" t="s">
        <v>4053</v>
      </c>
      <c r="AC551" s="41" t="s">
        <v>4053</v>
      </c>
      <c r="AD551" s="41" t="s">
        <v>4077</v>
      </c>
      <c r="AE551" s="41" t="s">
        <v>4054</v>
      </c>
      <c r="AF551" s="41" t="s">
        <v>1265</v>
      </c>
      <c r="AG551" s="45" t="s">
        <v>4055</v>
      </c>
      <c r="AH551" s="45" t="s">
        <v>3989</v>
      </c>
      <c r="AI551" s="45" t="s">
        <v>3989</v>
      </c>
      <c r="AJ551" s="45" t="s">
        <v>5139</v>
      </c>
      <c r="AK551" s="45" t="s">
        <v>5140</v>
      </c>
    </row>
    <row r="552" spans="2:37" ht="31.5" thickTop="1" thickBot="1" x14ac:dyDescent="0.3">
      <c r="B552" s="41" t="s">
        <v>5142</v>
      </c>
      <c r="C552" s="41" t="s">
        <v>3645</v>
      </c>
      <c r="D552" s="42" t="s">
        <v>1600</v>
      </c>
      <c r="E552" s="41" t="s">
        <v>1257</v>
      </c>
      <c r="F552" s="41" t="s">
        <v>1284</v>
      </c>
      <c r="G552" s="43" t="s">
        <v>1281</v>
      </c>
      <c r="H552" s="41" t="s">
        <v>1333</v>
      </c>
      <c r="I552" s="41" t="s">
        <v>1260</v>
      </c>
      <c r="J552" s="41" t="s">
        <v>1317</v>
      </c>
      <c r="K552" s="41" t="s">
        <v>1288</v>
      </c>
      <c r="L552" s="44">
        <v>38488</v>
      </c>
      <c r="M552" s="41" t="s">
        <v>1256</v>
      </c>
      <c r="N552" s="41">
        <v>54044</v>
      </c>
      <c r="O552" s="41" t="s">
        <v>3646</v>
      </c>
      <c r="P552" s="41" t="s">
        <v>1261</v>
      </c>
      <c r="Q552" s="43" t="s">
        <v>2338</v>
      </c>
      <c r="R552" s="43" t="s">
        <v>2339</v>
      </c>
      <c r="S552" s="41" t="s">
        <v>1336</v>
      </c>
      <c r="T552" s="43" t="s">
        <v>1329</v>
      </c>
      <c r="U552" s="41" t="s">
        <v>1256</v>
      </c>
      <c r="V552" s="41" t="s">
        <v>1256</v>
      </c>
      <c r="W552" s="41" t="s">
        <v>1256</v>
      </c>
      <c r="X552" s="41" t="s">
        <v>1279</v>
      </c>
      <c r="Y552" s="41" t="s">
        <v>1263</v>
      </c>
      <c r="Z552" s="41" t="s">
        <v>4016</v>
      </c>
      <c r="AA552" s="41" t="s">
        <v>4037</v>
      </c>
      <c r="AB552" s="41" t="s">
        <v>4017</v>
      </c>
      <c r="AC552" s="41" t="s">
        <v>4017</v>
      </c>
      <c r="AD552" s="41" t="s">
        <v>4018</v>
      </c>
      <c r="AE552" s="41" t="s">
        <v>4023</v>
      </c>
      <c r="AF552" s="41" t="s">
        <v>1600</v>
      </c>
      <c r="AG552" s="45" t="s">
        <v>4020</v>
      </c>
      <c r="AH552" s="45" t="s">
        <v>3989</v>
      </c>
      <c r="AI552" s="45" t="s">
        <v>3989</v>
      </c>
      <c r="AJ552" s="45" t="s">
        <v>5141</v>
      </c>
      <c r="AK552" s="45" t="s">
        <v>5142</v>
      </c>
    </row>
    <row r="553" spans="2:37" ht="61.5" thickTop="1" thickBot="1" x14ac:dyDescent="0.3">
      <c r="B553" s="41" t="s">
        <v>5144</v>
      </c>
      <c r="C553" s="41" t="s">
        <v>3647</v>
      </c>
      <c r="D553" s="42" t="s">
        <v>1314</v>
      </c>
      <c r="E553" s="41" t="s">
        <v>1257</v>
      </c>
      <c r="F553" s="41" t="s">
        <v>1284</v>
      </c>
      <c r="G553" s="43" t="s">
        <v>3309</v>
      </c>
      <c r="H553" s="41" t="s">
        <v>1308</v>
      </c>
      <c r="I553" s="41" t="s">
        <v>1260</v>
      </c>
      <c r="J553" s="41" t="s">
        <v>1317</v>
      </c>
      <c r="K553" s="41" t="s">
        <v>1288</v>
      </c>
      <c r="L553" s="44">
        <v>39366</v>
      </c>
      <c r="M553" s="41" t="s">
        <v>1256</v>
      </c>
      <c r="N553" s="41">
        <v>3107.35</v>
      </c>
      <c r="O553" s="41" t="s">
        <v>1273</v>
      </c>
      <c r="P553" s="41" t="s">
        <v>1261</v>
      </c>
      <c r="Q553" s="43" t="s">
        <v>2801</v>
      </c>
      <c r="R553" s="43" t="s">
        <v>2802</v>
      </c>
      <c r="S553" s="41" t="s">
        <v>1328</v>
      </c>
      <c r="T553" s="43" t="s">
        <v>3312</v>
      </c>
      <c r="U553" s="41" t="s">
        <v>1256</v>
      </c>
      <c r="V553" s="41" t="s">
        <v>1256</v>
      </c>
      <c r="W553" s="41" t="s">
        <v>1256</v>
      </c>
      <c r="X553" s="41" t="s">
        <v>1256</v>
      </c>
      <c r="Y553" s="41" t="s">
        <v>1263</v>
      </c>
      <c r="Z553" s="41" t="s">
        <v>1256</v>
      </c>
      <c r="AA553" s="41" t="s">
        <v>4253</v>
      </c>
      <c r="AB553" s="41" t="s">
        <v>4082</v>
      </c>
      <c r="AC553" s="41" t="s">
        <v>4082</v>
      </c>
      <c r="AD553" s="41" t="s">
        <v>4000</v>
      </c>
      <c r="AE553" s="41" t="s">
        <v>4001</v>
      </c>
      <c r="AF553" s="41" t="s">
        <v>4013</v>
      </c>
      <c r="AG553" s="45" t="s">
        <v>4083</v>
      </c>
      <c r="AH553" s="45" t="s">
        <v>3989</v>
      </c>
      <c r="AI553" s="45" t="s">
        <v>3989</v>
      </c>
      <c r="AJ553" s="45" t="s">
        <v>5143</v>
      </c>
      <c r="AK553" s="45" t="s">
        <v>5144</v>
      </c>
    </row>
    <row r="554" spans="2:37" ht="31.5" thickTop="1" thickBot="1" x14ac:dyDescent="0.3">
      <c r="B554" s="41" t="s">
        <v>5146</v>
      </c>
      <c r="C554" s="41" t="s">
        <v>3648</v>
      </c>
      <c r="D554" s="42" t="s">
        <v>1304</v>
      </c>
      <c r="E554" s="41" t="s">
        <v>1257</v>
      </c>
      <c r="F554" s="41" t="s">
        <v>1306</v>
      </c>
      <c r="G554" s="43" t="s">
        <v>3649</v>
      </c>
      <c r="H554" s="41" t="s">
        <v>1308</v>
      </c>
      <c r="I554" s="41" t="s">
        <v>1270</v>
      </c>
      <c r="J554" s="41" t="s">
        <v>1271</v>
      </c>
      <c r="K554" s="41" t="s">
        <v>1272</v>
      </c>
      <c r="L554" s="44">
        <v>38499</v>
      </c>
      <c r="M554" s="44">
        <v>42237</v>
      </c>
      <c r="N554" s="41">
        <v>841523.48</v>
      </c>
      <c r="O554" s="41" t="s">
        <v>1273</v>
      </c>
      <c r="P554" s="41" t="s">
        <v>1261</v>
      </c>
      <c r="Q554" s="43" t="s">
        <v>3650</v>
      </c>
      <c r="R554" s="43" t="s">
        <v>3651</v>
      </c>
      <c r="S554" s="41" t="s">
        <v>2886</v>
      </c>
      <c r="T554" s="43" t="s">
        <v>3652</v>
      </c>
      <c r="U554" s="41" t="s">
        <v>1256</v>
      </c>
      <c r="V554" s="41" t="s">
        <v>1256</v>
      </c>
      <c r="W554" s="41" t="s">
        <v>1256</v>
      </c>
      <c r="X554" s="41" t="s">
        <v>1279</v>
      </c>
      <c r="Y554" s="41" t="s">
        <v>1263</v>
      </c>
      <c r="Z554" s="41" t="s">
        <v>4044</v>
      </c>
      <c r="AA554" s="41" t="s">
        <v>1256</v>
      </c>
      <c r="AB554" s="41" t="s">
        <v>1256</v>
      </c>
      <c r="AC554" s="41" t="s">
        <v>1256</v>
      </c>
      <c r="AD554" s="41" t="s">
        <v>1256</v>
      </c>
      <c r="AE554" s="41" t="s">
        <v>1256</v>
      </c>
      <c r="AF554" s="41" t="s">
        <v>1304</v>
      </c>
      <c r="AG554" s="45" t="s">
        <v>1256</v>
      </c>
      <c r="AH554" s="45" t="s">
        <v>3989</v>
      </c>
      <c r="AI554" s="45" t="s">
        <v>3989</v>
      </c>
      <c r="AJ554" s="45" t="s">
        <v>5145</v>
      </c>
      <c r="AK554" s="45" t="s">
        <v>5146</v>
      </c>
    </row>
    <row r="555" spans="2:37" ht="61.5" thickTop="1" thickBot="1" x14ac:dyDescent="0.3">
      <c r="B555" s="41" t="s">
        <v>5148</v>
      </c>
      <c r="C555" s="41" t="s">
        <v>3653</v>
      </c>
      <c r="D555" s="42" t="s">
        <v>1304</v>
      </c>
      <c r="E555" s="41" t="s">
        <v>2024</v>
      </c>
      <c r="F555" s="41" t="s">
        <v>1306</v>
      </c>
      <c r="G555" s="43" t="s">
        <v>3654</v>
      </c>
      <c r="H555" s="41" t="s">
        <v>1316</v>
      </c>
      <c r="I555" s="41" t="s">
        <v>1260</v>
      </c>
      <c r="J555" s="41" t="s">
        <v>1324</v>
      </c>
      <c r="K555" s="41" t="s">
        <v>1325</v>
      </c>
      <c r="L555" s="44">
        <v>39556</v>
      </c>
      <c r="M555" s="41" t="s">
        <v>1256</v>
      </c>
      <c r="N555" s="41">
        <v>88766.53</v>
      </c>
      <c r="O555" s="41" t="s">
        <v>1273</v>
      </c>
      <c r="P555" s="41" t="s">
        <v>1261</v>
      </c>
      <c r="Q555" s="43" t="s">
        <v>3655</v>
      </c>
      <c r="R555" s="43" t="s">
        <v>3656</v>
      </c>
      <c r="S555" s="41" t="s">
        <v>3657</v>
      </c>
      <c r="T555" s="43" t="s">
        <v>3658</v>
      </c>
      <c r="U555" s="41" t="s">
        <v>1256</v>
      </c>
      <c r="V555" s="41" t="s">
        <v>1256</v>
      </c>
      <c r="W555" s="41" t="s">
        <v>1256</v>
      </c>
      <c r="X555" s="41" t="s">
        <v>1279</v>
      </c>
      <c r="Y555" s="41" t="s">
        <v>1263</v>
      </c>
      <c r="Z555" s="41" t="s">
        <v>4008</v>
      </c>
      <c r="AA555" s="41" t="s">
        <v>1256</v>
      </c>
      <c r="AB555" s="41" t="s">
        <v>3999</v>
      </c>
      <c r="AC555" s="41" t="s">
        <v>3999</v>
      </c>
      <c r="AD555" s="41" t="s">
        <v>4038</v>
      </c>
      <c r="AE555" s="41" t="s">
        <v>4054</v>
      </c>
      <c r="AF555" s="41" t="s">
        <v>1304</v>
      </c>
      <c r="AG555" s="45" t="s">
        <v>4002</v>
      </c>
      <c r="AH555" s="45" t="s">
        <v>3989</v>
      </c>
      <c r="AI555" s="45" t="s">
        <v>3989</v>
      </c>
      <c r="AJ555" s="45" t="s">
        <v>5147</v>
      </c>
      <c r="AK555" s="45" t="s">
        <v>5148</v>
      </c>
    </row>
    <row r="556" spans="2:37" ht="37.5" thickTop="1" thickBot="1" x14ac:dyDescent="0.3">
      <c r="B556" s="41" t="s">
        <v>5150</v>
      </c>
      <c r="C556" s="41" t="s">
        <v>3659</v>
      </c>
      <c r="D556" s="42" t="s">
        <v>1265</v>
      </c>
      <c r="E556" s="41" t="s">
        <v>1257</v>
      </c>
      <c r="F556" s="41" t="s">
        <v>1284</v>
      </c>
      <c r="G556" s="43" t="s">
        <v>1478</v>
      </c>
      <c r="H556" s="41" t="s">
        <v>1308</v>
      </c>
      <c r="I556" s="41" t="s">
        <v>1270</v>
      </c>
      <c r="J556" s="41" t="s">
        <v>1271</v>
      </c>
      <c r="K556" s="41" t="s">
        <v>1272</v>
      </c>
      <c r="L556" s="44">
        <v>38394</v>
      </c>
      <c r="M556" s="44">
        <v>41988</v>
      </c>
      <c r="N556" s="41">
        <v>57313.48</v>
      </c>
      <c r="O556" s="41" t="s">
        <v>1273</v>
      </c>
      <c r="P556" s="41" t="s">
        <v>1261</v>
      </c>
      <c r="Q556" s="43" t="s">
        <v>3660</v>
      </c>
      <c r="R556" s="43" t="s">
        <v>3661</v>
      </c>
      <c r="S556" s="41" t="s">
        <v>3662</v>
      </c>
      <c r="T556" s="43" t="s">
        <v>3663</v>
      </c>
      <c r="U556" s="41" t="s">
        <v>1256</v>
      </c>
      <c r="V556" s="41" t="s">
        <v>1256</v>
      </c>
      <c r="W556" s="41" t="s">
        <v>1256</v>
      </c>
      <c r="X556" s="41" t="s">
        <v>1279</v>
      </c>
      <c r="Y556" s="41" t="s">
        <v>1263</v>
      </c>
      <c r="Z556" s="41" t="s">
        <v>4044</v>
      </c>
      <c r="AA556" s="41" t="s">
        <v>1256</v>
      </c>
      <c r="AB556" s="41" t="s">
        <v>1256</v>
      </c>
      <c r="AC556" s="41" t="s">
        <v>1256</v>
      </c>
      <c r="AD556" s="41" t="s">
        <v>1256</v>
      </c>
      <c r="AE556" s="41" t="s">
        <v>1256</v>
      </c>
      <c r="AF556" s="41" t="s">
        <v>1265</v>
      </c>
      <c r="AG556" s="45" t="s">
        <v>1256</v>
      </c>
      <c r="AH556" s="45" t="s">
        <v>3989</v>
      </c>
      <c r="AI556" s="45" t="s">
        <v>3989</v>
      </c>
      <c r="AJ556" s="45" t="s">
        <v>5149</v>
      </c>
      <c r="AK556" s="45" t="s">
        <v>5150</v>
      </c>
    </row>
    <row r="557" spans="2:37" ht="61.5" thickTop="1" thickBot="1" x14ac:dyDescent="0.3">
      <c r="B557" s="41" t="s">
        <v>5152</v>
      </c>
      <c r="C557" s="41" t="s">
        <v>3664</v>
      </c>
      <c r="D557" s="42" t="s">
        <v>1600</v>
      </c>
      <c r="E557" s="41" t="s">
        <v>1257</v>
      </c>
      <c r="F557" s="41" t="s">
        <v>1284</v>
      </c>
      <c r="G557" s="43" t="s">
        <v>3665</v>
      </c>
      <c r="H557" s="41" t="s">
        <v>1529</v>
      </c>
      <c r="I557" s="41" t="s">
        <v>1260</v>
      </c>
      <c r="J557" s="41" t="s">
        <v>1317</v>
      </c>
      <c r="K557" s="41" t="s">
        <v>1325</v>
      </c>
      <c r="L557" s="44">
        <v>38601</v>
      </c>
      <c r="M557" s="41" t="s">
        <v>1256</v>
      </c>
      <c r="N557" s="41">
        <v>44557.113400000002</v>
      </c>
      <c r="O557" s="41" t="s">
        <v>3666</v>
      </c>
      <c r="P557" s="41" t="s">
        <v>1261</v>
      </c>
      <c r="Q557" s="43" t="s">
        <v>3667</v>
      </c>
      <c r="R557" s="43" t="s">
        <v>3668</v>
      </c>
      <c r="S557" s="41" t="s">
        <v>3303</v>
      </c>
      <c r="T557" s="43" t="s">
        <v>3669</v>
      </c>
      <c r="U557" s="41" t="s">
        <v>1278</v>
      </c>
      <c r="V557" s="44">
        <v>38662</v>
      </c>
      <c r="W557" s="44">
        <v>43666</v>
      </c>
      <c r="X557" s="41" t="s">
        <v>1279</v>
      </c>
      <c r="Y557" s="41" t="s">
        <v>1263</v>
      </c>
      <c r="Z557" s="41" t="s">
        <v>4030</v>
      </c>
      <c r="AA557" s="41" t="s">
        <v>1256</v>
      </c>
      <c r="AB557" s="41" t="s">
        <v>4082</v>
      </c>
      <c r="AC557" s="41" t="s">
        <v>4082</v>
      </c>
      <c r="AD557" s="41" t="s">
        <v>4077</v>
      </c>
      <c r="AE557" s="41" t="s">
        <v>4047</v>
      </c>
      <c r="AF557" s="41" t="s">
        <v>1600</v>
      </c>
      <c r="AG557" s="45" t="s">
        <v>4083</v>
      </c>
      <c r="AH557" s="45" t="s">
        <v>4039</v>
      </c>
      <c r="AI557" s="45" t="s">
        <v>3989</v>
      </c>
      <c r="AJ557" s="45" t="s">
        <v>5151</v>
      </c>
      <c r="AK557" s="45" t="s">
        <v>5152</v>
      </c>
    </row>
    <row r="558" spans="2:37" ht="49.5" thickTop="1" thickBot="1" x14ac:dyDescent="0.3">
      <c r="B558" s="41" t="s">
        <v>5154</v>
      </c>
      <c r="C558" s="41" t="s">
        <v>3670</v>
      </c>
      <c r="D558" s="42" t="s">
        <v>1265</v>
      </c>
      <c r="E558" s="41" t="s">
        <v>3671</v>
      </c>
      <c r="F558" s="41" t="s">
        <v>1844</v>
      </c>
      <c r="G558" s="43" t="s">
        <v>1617</v>
      </c>
      <c r="H558" s="41" t="s">
        <v>1488</v>
      </c>
      <c r="I558" s="41" t="s">
        <v>1260</v>
      </c>
      <c r="J558" s="41" t="s">
        <v>1317</v>
      </c>
      <c r="K558" s="41" t="s">
        <v>1325</v>
      </c>
      <c r="L558" s="44">
        <v>41900</v>
      </c>
      <c r="M558" s="41" t="s">
        <v>1256</v>
      </c>
      <c r="N558" s="41">
        <v>90508.67</v>
      </c>
      <c r="O558" s="41" t="s">
        <v>3672</v>
      </c>
      <c r="P558" s="41" t="s">
        <v>2148</v>
      </c>
      <c r="Q558" s="43" t="s">
        <v>3673</v>
      </c>
      <c r="R558" s="43" t="s">
        <v>3674</v>
      </c>
      <c r="S558" s="41" t="s">
        <v>3675</v>
      </c>
      <c r="T558" s="43" t="s">
        <v>1622</v>
      </c>
      <c r="U558" s="41" t="s">
        <v>1278</v>
      </c>
      <c r="V558" s="44">
        <v>42103</v>
      </c>
      <c r="W558" s="44">
        <v>43861</v>
      </c>
      <c r="X558" s="41" t="s">
        <v>1279</v>
      </c>
      <c r="Y558" s="41" t="s">
        <v>1263</v>
      </c>
      <c r="Z558" s="41" t="s">
        <v>4036</v>
      </c>
      <c r="AA558" s="41" t="s">
        <v>1256</v>
      </c>
      <c r="AB558" s="41" t="s">
        <v>4053</v>
      </c>
      <c r="AC558" s="41" t="s">
        <v>4053</v>
      </c>
      <c r="AD558" s="41" t="s">
        <v>4000</v>
      </c>
      <c r="AE558" s="41" t="s">
        <v>4047</v>
      </c>
      <c r="AF558" s="41" t="s">
        <v>1265</v>
      </c>
      <c r="AG558" s="45" t="s">
        <v>4055</v>
      </c>
      <c r="AH558" s="45" t="s">
        <v>4039</v>
      </c>
      <c r="AI558" s="45" t="s">
        <v>3989</v>
      </c>
      <c r="AJ558" s="45" t="s">
        <v>5153</v>
      </c>
      <c r="AK558" s="45" t="s">
        <v>5154</v>
      </c>
    </row>
    <row r="559" spans="2:37" ht="37.5" thickTop="1" thickBot="1" x14ac:dyDescent="0.3">
      <c r="B559" s="41" t="s">
        <v>5156</v>
      </c>
      <c r="C559" s="41" t="s">
        <v>3676</v>
      </c>
      <c r="D559" s="42" t="s">
        <v>1265</v>
      </c>
      <c r="E559" s="41" t="s">
        <v>3677</v>
      </c>
      <c r="F559" s="41" t="s">
        <v>1411</v>
      </c>
      <c r="G559" s="43" t="s">
        <v>1473</v>
      </c>
      <c r="H559" s="41" t="s">
        <v>1488</v>
      </c>
      <c r="I559" s="41" t="s">
        <v>1260</v>
      </c>
      <c r="J559" s="41" t="s">
        <v>1439</v>
      </c>
      <c r="K559" s="41" t="s">
        <v>1325</v>
      </c>
      <c r="L559" s="44">
        <v>41247</v>
      </c>
      <c r="M559" s="41" t="s">
        <v>1256</v>
      </c>
      <c r="N559" s="41">
        <v>131964.61670000001</v>
      </c>
      <c r="O559" s="41" t="s">
        <v>3678</v>
      </c>
      <c r="P559" s="41" t="s">
        <v>2345</v>
      </c>
      <c r="Q559" s="43" t="s">
        <v>3679</v>
      </c>
      <c r="R559" s="43" t="s">
        <v>3680</v>
      </c>
      <c r="S559" s="41" t="s">
        <v>3681</v>
      </c>
      <c r="T559" s="43" t="s">
        <v>1476</v>
      </c>
      <c r="U559" s="41" t="s">
        <v>1330</v>
      </c>
      <c r="V559" s="44">
        <v>43499</v>
      </c>
      <c r="W559" s="44">
        <v>44594</v>
      </c>
      <c r="X559" s="41" t="s">
        <v>1279</v>
      </c>
      <c r="Y559" s="41" t="s">
        <v>1263</v>
      </c>
      <c r="Z559" s="41" t="s">
        <v>4081</v>
      </c>
      <c r="AA559" s="41" t="s">
        <v>1256</v>
      </c>
      <c r="AB559" s="41" t="s">
        <v>4045</v>
      </c>
      <c r="AC559" s="41" t="s">
        <v>4045</v>
      </c>
      <c r="AD559" s="41" t="s">
        <v>4000</v>
      </c>
      <c r="AE559" s="41" t="s">
        <v>4001</v>
      </c>
      <c r="AF559" s="41" t="s">
        <v>1265</v>
      </c>
      <c r="AG559" s="45" t="s">
        <v>4048</v>
      </c>
      <c r="AH559" s="45" t="s">
        <v>4039</v>
      </c>
      <c r="AI559" s="45" t="s">
        <v>4039</v>
      </c>
      <c r="AJ559" s="45" t="s">
        <v>5155</v>
      </c>
      <c r="AK559" s="45" t="s">
        <v>5156</v>
      </c>
    </row>
    <row r="560" spans="2:37" ht="31.5" thickTop="1" thickBot="1" x14ac:dyDescent="0.3">
      <c r="B560" s="41" t="s">
        <v>5158</v>
      </c>
      <c r="C560" s="41" t="s">
        <v>3682</v>
      </c>
      <c r="D560" s="42" t="s">
        <v>1265</v>
      </c>
      <c r="E560" s="41" t="s">
        <v>3683</v>
      </c>
      <c r="F560" s="41" t="s">
        <v>1411</v>
      </c>
      <c r="G560" s="43" t="s">
        <v>3520</v>
      </c>
      <c r="H560" s="41" t="s">
        <v>1488</v>
      </c>
      <c r="I560" s="41" t="s">
        <v>1260</v>
      </c>
      <c r="J560" s="41" t="s">
        <v>1287</v>
      </c>
      <c r="K560" s="41" t="s">
        <v>1325</v>
      </c>
      <c r="L560" s="44">
        <v>41247</v>
      </c>
      <c r="M560" s="41" t="s">
        <v>1256</v>
      </c>
      <c r="N560" s="41">
        <v>25120.89</v>
      </c>
      <c r="O560" s="41" t="s">
        <v>3684</v>
      </c>
      <c r="P560" s="41" t="s">
        <v>2753</v>
      </c>
      <c r="Q560" s="43" t="s">
        <v>3685</v>
      </c>
      <c r="R560" s="43" t="s">
        <v>3686</v>
      </c>
      <c r="S560" s="41" t="s">
        <v>1492</v>
      </c>
      <c r="T560" s="43" t="s">
        <v>3687</v>
      </c>
      <c r="U560" s="41" t="s">
        <v>1278</v>
      </c>
      <c r="V560" s="44">
        <v>41417</v>
      </c>
      <c r="W560" s="44">
        <v>42969</v>
      </c>
      <c r="X560" s="41" t="s">
        <v>1279</v>
      </c>
      <c r="Y560" s="41" t="s">
        <v>1263</v>
      </c>
      <c r="Z560" s="41" t="s">
        <v>3992</v>
      </c>
      <c r="AA560" s="41" t="s">
        <v>1256</v>
      </c>
      <c r="AB560" s="41" t="s">
        <v>4053</v>
      </c>
      <c r="AC560" s="41" t="s">
        <v>4053</v>
      </c>
      <c r="AD560" s="41" t="s">
        <v>4038</v>
      </c>
      <c r="AE560" s="41" t="s">
        <v>4023</v>
      </c>
      <c r="AF560" s="41" t="s">
        <v>1265</v>
      </c>
      <c r="AG560" s="45" t="s">
        <v>4055</v>
      </c>
      <c r="AH560" s="45" t="s">
        <v>3989</v>
      </c>
      <c r="AI560" s="45" t="s">
        <v>3989</v>
      </c>
      <c r="AJ560" s="45" t="s">
        <v>5157</v>
      </c>
      <c r="AK560" s="45" t="s">
        <v>5158</v>
      </c>
    </row>
    <row r="561" spans="2:37" ht="31.5" thickTop="1" thickBot="1" x14ac:dyDescent="0.3">
      <c r="B561" s="41" t="s">
        <v>5160</v>
      </c>
      <c r="C561" s="41" t="s">
        <v>3688</v>
      </c>
      <c r="D561" s="42" t="s">
        <v>1265</v>
      </c>
      <c r="E561" s="41" t="s">
        <v>3689</v>
      </c>
      <c r="F561" s="41" t="s">
        <v>1633</v>
      </c>
      <c r="G561" s="43" t="s">
        <v>3514</v>
      </c>
      <c r="H561" s="41" t="s">
        <v>1488</v>
      </c>
      <c r="I561" s="41" t="s">
        <v>1270</v>
      </c>
      <c r="J561" s="41" t="s">
        <v>1271</v>
      </c>
      <c r="K561" s="41" t="s">
        <v>1272</v>
      </c>
      <c r="L561" s="44">
        <v>40619</v>
      </c>
      <c r="M561" s="44">
        <v>41535</v>
      </c>
      <c r="N561" s="41">
        <v>60100.781600000002</v>
      </c>
      <c r="O561" s="41" t="s">
        <v>1273</v>
      </c>
      <c r="P561" s="41" t="s">
        <v>1643</v>
      </c>
      <c r="Q561" s="43" t="s">
        <v>3690</v>
      </c>
      <c r="R561" s="43" t="s">
        <v>3691</v>
      </c>
      <c r="S561" s="41" t="s">
        <v>1566</v>
      </c>
      <c r="T561" s="43" t="s">
        <v>3692</v>
      </c>
      <c r="U561" s="41" t="s">
        <v>1256</v>
      </c>
      <c r="V561" s="41" t="s">
        <v>1256</v>
      </c>
      <c r="W561" s="41" t="s">
        <v>1256</v>
      </c>
      <c r="X561" s="41" t="s">
        <v>1279</v>
      </c>
      <c r="Y561" s="41" t="s">
        <v>1263</v>
      </c>
      <c r="Z561" s="41" t="s">
        <v>4044</v>
      </c>
      <c r="AA561" s="41" t="s">
        <v>1256</v>
      </c>
      <c r="AB561" s="41" t="s">
        <v>1256</v>
      </c>
      <c r="AC561" s="41" t="s">
        <v>1256</v>
      </c>
      <c r="AD561" s="41" t="s">
        <v>1256</v>
      </c>
      <c r="AE561" s="41" t="s">
        <v>1256</v>
      </c>
      <c r="AF561" s="41" t="s">
        <v>1265</v>
      </c>
      <c r="AG561" s="45" t="s">
        <v>1256</v>
      </c>
      <c r="AH561" s="45" t="s">
        <v>3989</v>
      </c>
      <c r="AI561" s="45" t="s">
        <v>3989</v>
      </c>
      <c r="AJ561" s="45" t="s">
        <v>5159</v>
      </c>
      <c r="AK561" s="45" t="s">
        <v>5160</v>
      </c>
    </row>
    <row r="562" spans="2:37" ht="46.5" thickTop="1" thickBot="1" x14ac:dyDescent="0.3">
      <c r="B562" s="41" t="s">
        <v>5162</v>
      </c>
      <c r="C562" s="41" t="s">
        <v>3693</v>
      </c>
      <c r="D562" s="42" t="s">
        <v>1265</v>
      </c>
      <c r="E562" s="41" t="s">
        <v>3694</v>
      </c>
      <c r="F562" s="41" t="s">
        <v>1411</v>
      </c>
      <c r="G562" s="43" t="s">
        <v>2282</v>
      </c>
      <c r="H562" s="41" t="s">
        <v>1488</v>
      </c>
      <c r="I562" s="41" t="s">
        <v>1260</v>
      </c>
      <c r="J562" s="41" t="s">
        <v>1317</v>
      </c>
      <c r="K562" s="41" t="s">
        <v>1325</v>
      </c>
      <c r="L562" s="44">
        <v>41247</v>
      </c>
      <c r="M562" s="41" t="s">
        <v>1256</v>
      </c>
      <c r="N562" s="41">
        <v>20682.283100000001</v>
      </c>
      <c r="O562" s="41" t="s">
        <v>3695</v>
      </c>
      <c r="P562" s="41" t="s">
        <v>1920</v>
      </c>
      <c r="Q562" s="43" t="s">
        <v>3696</v>
      </c>
      <c r="R562" s="43" t="s">
        <v>3697</v>
      </c>
      <c r="S562" s="41" t="s">
        <v>2286</v>
      </c>
      <c r="T562" s="43" t="s">
        <v>2287</v>
      </c>
      <c r="U562" s="41" t="s">
        <v>1330</v>
      </c>
      <c r="V562" s="44">
        <v>43264</v>
      </c>
      <c r="W562" s="44">
        <v>44359</v>
      </c>
      <c r="X562" s="41" t="s">
        <v>1279</v>
      </c>
      <c r="Y562" s="41" t="s">
        <v>1263</v>
      </c>
      <c r="Z562" s="41" t="s">
        <v>3992</v>
      </c>
      <c r="AA562" s="41" t="s">
        <v>4088</v>
      </c>
      <c r="AB562" s="41" t="s">
        <v>4076</v>
      </c>
      <c r="AC562" s="41" t="s">
        <v>4076</v>
      </c>
      <c r="AD562" s="41" t="s">
        <v>4038</v>
      </c>
      <c r="AE562" s="41" t="s">
        <v>4023</v>
      </c>
      <c r="AF562" s="41" t="s">
        <v>1265</v>
      </c>
      <c r="AG562" s="45" t="s">
        <v>4078</v>
      </c>
      <c r="AH562" s="45" t="s">
        <v>3989</v>
      </c>
      <c r="AI562" s="45" t="s">
        <v>3989</v>
      </c>
      <c r="AJ562" s="45" t="s">
        <v>5161</v>
      </c>
      <c r="AK562" s="45" t="s">
        <v>5162</v>
      </c>
    </row>
    <row r="563" spans="2:37" ht="49.5" thickTop="1" thickBot="1" x14ac:dyDescent="0.3">
      <c r="B563" s="41" t="s">
        <v>5164</v>
      </c>
      <c r="C563" s="41" t="s">
        <v>3698</v>
      </c>
      <c r="D563" s="42" t="s">
        <v>1265</v>
      </c>
      <c r="E563" s="41" t="s">
        <v>3699</v>
      </c>
      <c r="F563" s="41" t="s">
        <v>1844</v>
      </c>
      <c r="G563" s="43" t="s">
        <v>2120</v>
      </c>
      <c r="H563" s="41" t="s">
        <v>1488</v>
      </c>
      <c r="I563" s="41" t="s">
        <v>1260</v>
      </c>
      <c r="J563" s="41" t="s">
        <v>1439</v>
      </c>
      <c r="K563" s="41" t="s">
        <v>1325</v>
      </c>
      <c r="L563" s="44">
        <v>41885</v>
      </c>
      <c r="M563" s="41" t="s">
        <v>1256</v>
      </c>
      <c r="N563" s="41">
        <v>90999.58</v>
      </c>
      <c r="O563" s="41" t="s">
        <v>3700</v>
      </c>
      <c r="P563" s="41" t="s">
        <v>1920</v>
      </c>
      <c r="Q563" s="43" t="s">
        <v>3701</v>
      </c>
      <c r="R563" s="43" t="s">
        <v>3702</v>
      </c>
      <c r="S563" s="41" t="s">
        <v>3703</v>
      </c>
      <c r="T563" s="43" t="s">
        <v>2485</v>
      </c>
      <c r="U563" s="41" t="s">
        <v>1330</v>
      </c>
      <c r="V563" s="44">
        <v>43598</v>
      </c>
      <c r="W563" s="44">
        <v>44693</v>
      </c>
      <c r="X563" s="41" t="s">
        <v>1279</v>
      </c>
      <c r="Y563" s="41" t="s">
        <v>1263</v>
      </c>
      <c r="Z563" s="41" t="s">
        <v>4081</v>
      </c>
      <c r="AA563" s="41" t="s">
        <v>1256</v>
      </c>
      <c r="AB563" s="41" t="s">
        <v>4082</v>
      </c>
      <c r="AC563" s="41" t="s">
        <v>4082</v>
      </c>
      <c r="AD563" s="41" t="s">
        <v>4038</v>
      </c>
      <c r="AE563" s="41" t="s">
        <v>4023</v>
      </c>
      <c r="AF563" s="41" t="s">
        <v>1265</v>
      </c>
      <c r="AG563" s="45" t="s">
        <v>4083</v>
      </c>
      <c r="AH563" s="45" t="s">
        <v>3989</v>
      </c>
      <c r="AI563" s="45" t="s">
        <v>3989</v>
      </c>
      <c r="AJ563" s="45" t="s">
        <v>5163</v>
      </c>
      <c r="AK563" s="45" t="s">
        <v>5164</v>
      </c>
    </row>
    <row r="564" spans="2:37" ht="49.5" thickTop="1" thickBot="1" x14ac:dyDescent="0.3">
      <c r="B564" s="41" t="s">
        <v>5166</v>
      </c>
      <c r="C564" s="41" t="s">
        <v>3704</v>
      </c>
      <c r="D564" s="42" t="s">
        <v>1265</v>
      </c>
      <c r="E564" s="41" t="s">
        <v>3705</v>
      </c>
      <c r="F564" s="41" t="s">
        <v>1633</v>
      </c>
      <c r="G564" s="43" t="s">
        <v>3520</v>
      </c>
      <c r="H564" s="41" t="s">
        <v>1488</v>
      </c>
      <c r="I564" s="41" t="s">
        <v>1260</v>
      </c>
      <c r="J564" s="41" t="s">
        <v>1317</v>
      </c>
      <c r="K564" s="41" t="s">
        <v>1388</v>
      </c>
      <c r="L564" s="44">
        <v>40592</v>
      </c>
      <c r="M564" s="41" t="s">
        <v>1256</v>
      </c>
      <c r="N564" s="41">
        <v>258392.85149999999</v>
      </c>
      <c r="O564" s="41" t="s">
        <v>3706</v>
      </c>
      <c r="P564" s="41" t="s">
        <v>1643</v>
      </c>
      <c r="Q564" s="43" t="s">
        <v>3707</v>
      </c>
      <c r="R564" s="43" t="s">
        <v>3708</v>
      </c>
      <c r="S564" s="41" t="s">
        <v>2286</v>
      </c>
      <c r="T564" s="43" t="s">
        <v>3687</v>
      </c>
      <c r="U564" s="41" t="s">
        <v>1330</v>
      </c>
      <c r="V564" s="44">
        <v>42053</v>
      </c>
      <c r="W564" s="44">
        <v>43934</v>
      </c>
      <c r="X564" s="41" t="s">
        <v>1279</v>
      </c>
      <c r="Y564" s="41" t="s">
        <v>1263</v>
      </c>
      <c r="Z564" s="41" t="s">
        <v>3992</v>
      </c>
      <c r="AA564" s="41" t="s">
        <v>4144</v>
      </c>
      <c r="AB564" s="41" t="s">
        <v>4053</v>
      </c>
      <c r="AC564" s="41" t="s">
        <v>4053</v>
      </c>
      <c r="AD564" s="41" t="s">
        <v>4038</v>
      </c>
      <c r="AE564" s="41" t="s">
        <v>4023</v>
      </c>
      <c r="AF564" s="41" t="s">
        <v>1265</v>
      </c>
      <c r="AG564" s="45" t="s">
        <v>4055</v>
      </c>
      <c r="AH564" s="45" t="s">
        <v>4039</v>
      </c>
      <c r="AI564" s="45" t="s">
        <v>3989</v>
      </c>
      <c r="AJ564" s="45" t="s">
        <v>5165</v>
      </c>
      <c r="AK564" s="45" t="s">
        <v>5166</v>
      </c>
    </row>
    <row r="565" spans="2:37" ht="37.5" thickTop="1" thickBot="1" x14ac:dyDescent="0.3">
      <c r="B565" s="41" t="s">
        <v>5168</v>
      </c>
      <c r="C565" s="41" t="s">
        <v>3709</v>
      </c>
      <c r="D565" s="42" t="s">
        <v>1265</v>
      </c>
      <c r="E565" s="41" t="s">
        <v>3710</v>
      </c>
      <c r="F565" s="41" t="s">
        <v>1633</v>
      </c>
      <c r="G565" s="43" t="s">
        <v>1473</v>
      </c>
      <c r="H565" s="41" t="s">
        <v>1488</v>
      </c>
      <c r="I565" s="41" t="s">
        <v>1260</v>
      </c>
      <c r="J565" s="41" t="s">
        <v>3711</v>
      </c>
      <c r="K565" s="41" t="s">
        <v>1325</v>
      </c>
      <c r="L565" s="44">
        <v>40599</v>
      </c>
      <c r="M565" s="41" t="s">
        <v>1256</v>
      </c>
      <c r="N565" s="41">
        <v>304272.63</v>
      </c>
      <c r="O565" s="41" t="s">
        <v>3712</v>
      </c>
      <c r="P565" s="41" t="s">
        <v>1643</v>
      </c>
      <c r="Q565" s="43" t="s">
        <v>3713</v>
      </c>
      <c r="R565" s="43" t="s">
        <v>3714</v>
      </c>
      <c r="S565" s="41" t="s">
        <v>1492</v>
      </c>
      <c r="T565" s="43" t="s">
        <v>1476</v>
      </c>
      <c r="U565" s="41" t="s">
        <v>1256</v>
      </c>
      <c r="V565" s="41" t="s">
        <v>1256</v>
      </c>
      <c r="W565" s="41" t="s">
        <v>1256</v>
      </c>
      <c r="X565" s="41" t="s">
        <v>1279</v>
      </c>
      <c r="Y565" s="41" t="s">
        <v>1263</v>
      </c>
      <c r="Z565" s="41" t="s">
        <v>4081</v>
      </c>
      <c r="AA565" s="41" t="s">
        <v>1256</v>
      </c>
      <c r="AB565" s="41" t="s">
        <v>4045</v>
      </c>
      <c r="AC565" s="41" t="s">
        <v>4045</v>
      </c>
      <c r="AD565" s="41" t="s">
        <v>4000</v>
      </c>
      <c r="AE565" s="41" t="s">
        <v>4001</v>
      </c>
      <c r="AF565" s="41" t="s">
        <v>1265</v>
      </c>
      <c r="AG565" s="45" t="s">
        <v>4048</v>
      </c>
      <c r="AH565" s="45" t="s">
        <v>3989</v>
      </c>
      <c r="AI565" s="45" t="s">
        <v>3989</v>
      </c>
      <c r="AJ565" s="45" t="s">
        <v>5167</v>
      </c>
      <c r="AK565" s="45" t="s">
        <v>5168</v>
      </c>
    </row>
    <row r="566" spans="2:37" ht="49.5" thickTop="1" thickBot="1" x14ac:dyDescent="0.3">
      <c r="B566" s="41" t="s">
        <v>5170</v>
      </c>
      <c r="C566" s="41" t="s">
        <v>3715</v>
      </c>
      <c r="D566" s="42" t="s">
        <v>1265</v>
      </c>
      <c r="E566" s="41" t="s">
        <v>3716</v>
      </c>
      <c r="F566" s="41" t="s">
        <v>1411</v>
      </c>
      <c r="G566" s="43" t="s">
        <v>1473</v>
      </c>
      <c r="H566" s="41" t="s">
        <v>1488</v>
      </c>
      <c r="I566" s="41" t="s">
        <v>1260</v>
      </c>
      <c r="J566" s="41" t="s">
        <v>1317</v>
      </c>
      <c r="K566" s="41" t="s">
        <v>1325</v>
      </c>
      <c r="L566" s="44">
        <v>41247</v>
      </c>
      <c r="M566" s="41" t="s">
        <v>1256</v>
      </c>
      <c r="N566" s="41">
        <v>152070.60690000001</v>
      </c>
      <c r="O566" s="41" t="s">
        <v>3717</v>
      </c>
      <c r="P566" s="41" t="s">
        <v>2775</v>
      </c>
      <c r="Q566" s="43" t="s">
        <v>3718</v>
      </c>
      <c r="R566" s="43" t="s">
        <v>3719</v>
      </c>
      <c r="S566" s="41" t="s">
        <v>3720</v>
      </c>
      <c r="T566" s="43" t="s">
        <v>1476</v>
      </c>
      <c r="U566" s="41" t="s">
        <v>1278</v>
      </c>
      <c r="V566" s="44">
        <v>41864</v>
      </c>
      <c r="W566" s="44">
        <v>43438</v>
      </c>
      <c r="X566" s="41" t="s">
        <v>1279</v>
      </c>
      <c r="Y566" s="41" t="s">
        <v>1263</v>
      </c>
      <c r="Z566" s="41" t="s">
        <v>4081</v>
      </c>
      <c r="AA566" s="41" t="s">
        <v>4487</v>
      </c>
      <c r="AB566" s="41" t="s">
        <v>4045</v>
      </c>
      <c r="AC566" s="41" t="s">
        <v>4045</v>
      </c>
      <c r="AD566" s="41" t="s">
        <v>4000</v>
      </c>
      <c r="AE566" s="41" t="s">
        <v>4001</v>
      </c>
      <c r="AF566" s="41" t="s">
        <v>1265</v>
      </c>
      <c r="AG566" s="45" t="s">
        <v>4048</v>
      </c>
      <c r="AH566" s="45" t="s">
        <v>3989</v>
      </c>
      <c r="AI566" s="45" t="s">
        <v>3989</v>
      </c>
      <c r="AJ566" s="45" t="s">
        <v>5169</v>
      </c>
      <c r="AK566" s="45" t="s">
        <v>5170</v>
      </c>
    </row>
    <row r="567" spans="2:37" ht="46.5" thickTop="1" thickBot="1" x14ac:dyDescent="0.3">
      <c r="B567" s="41" t="s">
        <v>5172</v>
      </c>
      <c r="C567" s="41" t="s">
        <v>3721</v>
      </c>
      <c r="D567" s="42" t="s">
        <v>1265</v>
      </c>
      <c r="E567" s="41" t="s">
        <v>3722</v>
      </c>
      <c r="F567" s="41" t="s">
        <v>1917</v>
      </c>
      <c r="G567" s="43" t="s">
        <v>2365</v>
      </c>
      <c r="H567" s="41" t="s">
        <v>1316</v>
      </c>
      <c r="I567" s="41" t="s">
        <v>1260</v>
      </c>
      <c r="J567" s="41" t="s">
        <v>1317</v>
      </c>
      <c r="K567" s="41" t="s">
        <v>1388</v>
      </c>
      <c r="L567" s="44">
        <v>39903</v>
      </c>
      <c r="M567" s="41" t="s">
        <v>1256</v>
      </c>
      <c r="N567" s="41">
        <v>520865.34399999998</v>
      </c>
      <c r="O567" s="41" t="s">
        <v>3723</v>
      </c>
      <c r="P567" s="41" t="s">
        <v>3143</v>
      </c>
      <c r="Q567" s="43" t="s">
        <v>3724</v>
      </c>
      <c r="R567" s="43" t="s">
        <v>3725</v>
      </c>
      <c r="S567" s="41" t="s">
        <v>3726</v>
      </c>
      <c r="T567" s="43" t="s">
        <v>2373</v>
      </c>
      <c r="U567" s="41" t="s">
        <v>1393</v>
      </c>
      <c r="V567" s="44">
        <v>42563</v>
      </c>
      <c r="W567" s="44">
        <v>44084</v>
      </c>
      <c r="X567" s="41" t="s">
        <v>1279</v>
      </c>
      <c r="Y567" s="41" t="s">
        <v>1263</v>
      </c>
      <c r="Z567" s="41" t="s">
        <v>4205</v>
      </c>
      <c r="AA567" s="41" t="s">
        <v>3998</v>
      </c>
      <c r="AB567" s="41" t="s">
        <v>3999</v>
      </c>
      <c r="AC567" s="41" t="s">
        <v>3999</v>
      </c>
      <c r="AD567" s="41" t="s">
        <v>4077</v>
      </c>
      <c r="AE567" s="41" t="s">
        <v>4054</v>
      </c>
      <c r="AF567" s="41" t="s">
        <v>1265</v>
      </c>
      <c r="AG567" s="45" t="s">
        <v>4002</v>
      </c>
      <c r="AH567" s="45" t="s">
        <v>4039</v>
      </c>
      <c r="AI567" s="45" t="s">
        <v>3989</v>
      </c>
      <c r="AJ567" s="45" t="s">
        <v>5171</v>
      </c>
      <c r="AK567" s="45" t="s">
        <v>5172</v>
      </c>
    </row>
    <row r="568" spans="2:37" ht="46.5" thickTop="1" thickBot="1" x14ac:dyDescent="0.3">
      <c r="B568" s="41" t="s">
        <v>5174</v>
      </c>
      <c r="C568" s="41" t="s">
        <v>3727</v>
      </c>
      <c r="D568" s="42" t="s">
        <v>1265</v>
      </c>
      <c r="E568" s="41" t="s">
        <v>3728</v>
      </c>
      <c r="F568" s="41" t="s">
        <v>1633</v>
      </c>
      <c r="G568" s="43" t="s">
        <v>1617</v>
      </c>
      <c r="H568" s="41" t="s">
        <v>1316</v>
      </c>
      <c r="I568" s="41" t="s">
        <v>1260</v>
      </c>
      <c r="J568" s="41" t="s">
        <v>1439</v>
      </c>
      <c r="K568" s="41" t="s">
        <v>1483</v>
      </c>
      <c r="L568" s="44">
        <v>40618</v>
      </c>
      <c r="M568" s="41" t="s">
        <v>1256</v>
      </c>
      <c r="N568" s="41">
        <v>47277.546799999996</v>
      </c>
      <c r="O568" s="41" t="s">
        <v>3729</v>
      </c>
      <c r="P568" s="41" t="s">
        <v>1290</v>
      </c>
      <c r="Q568" s="43" t="s">
        <v>3730</v>
      </c>
      <c r="R568" s="43" t="s">
        <v>3731</v>
      </c>
      <c r="S568" s="41" t="s">
        <v>1940</v>
      </c>
      <c r="T568" s="43" t="s">
        <v>1622</v>
      </c>
      <c r="U568" s="41" t="s">
        <v>1256</v>
      </c>
      <c r="V568" s="41" t="s">
        <v>1256</v>
      </c>
      <c r="W568" s="41" t="s">
        <v>1256</v>
      </c>
      <c r="X568" s="41" t="s">
        <v>1279</v>
      </c>
      <c r="Y568" s="41" t="s">
        <v>1263</v>
      </c>
      <c r="Z568" s="41" t="s">
        <v>4011</v>
      </c>
      <c r="AA568" s="41" t="s">
        <v>4012</v>
      </c>
      <c r="AB568" s="41" t="s">
        <v>4053</v>
      </c>
      <c r="AC568" s="41" t="s">
        <v>4053</v>
      </c>
      <c r="AD568" s="41" t="s">
        <v>4000</v>
      </c>
      <c r="AE568" s="41" t="s">
        <v>4047</v>
      </c>
      <c r="AF568" s="41" t="s">
        <v>1265</v>
      </c>
      <c r="AG568" s="45" t="s">
        <v>4055</v>
      </c>
      <c r="AH568" s="45" t="s">
        <v>3989</v>
      </c>
      <c r="AI568" s="45" t="s">
        <v>3989</v>
      </c>
      <c r="AJ568" s="45" t="s">
        <v>5173</v>
      </c>
      <c r="AK568" s="45" t="s">
        <v>5174</v>
      </c>
    </row>
    <row r="569" spans="2:37" ht="61.5" thickTop="1" thickBot="1" x14ac:dyDescent="0.3">
      <c r="B569" s="41" t="s">
        <v>5176</v>
      </c>
      <c r="C569" s="41" t="s">
        <v>3732</v>
      </c>
      <c r="D569" s="42" t="s">
        <v>1265</v>
      </c>
      <c r="E569" s="41" t="s">
        <v>3733</v>
      </c>
      <c r="F569" s="41" t="s">
        <v>1917</v>
      </c>
      <c r="G569" s="43" t="s">
        <v>3734</v>
      </c>
      <c r="H569" s="41" t="s">
        <v>1316</v>
      </c>
      <c r="I569" s="41" t="s">
        <v>1260</v>
      </c>
      <c r="J569" s="41" t="s">
        <v>1317</v>
      </c>
      <c r="K569" s="41" t="s">
        <v>1483</v>
      </c>
      <c r="L569" s="44">
        <v>39867</v>
      </c>
      <c r="M569" s="41" t="s">
        <v>1256</v>
      </c>
      <c r="N569" s="41">
        <v>28546.110400000001</v>
      </c>
      <c r="O569" s="41" t="s">
        <v>3735</v>
      </c>
      <c r="P569" s="41" t="s">
        <v>1290</v>
      </c>
      <c r="Q569" s="43" t="s">
        <v>3736</v>
      </c>
      <c r="R569" s="43" t="s">
        <v>3737</v>
      </c>
      <c r="S569" s="41" t="s">
        <v>3738</v>
      </c>
      <c r="T569" s="43" t="s">
        <v>3739</v>
      </c>
      <c r="U569" s="41" t="s">
        <v>1256</v>
      </c>
      <c r="V569" s="41" t="s">
        <v>1256</v>
      </c>
      <c r="W569" s="41" t="s">
        <v>1256</v>
      </c>
      <c r="X569" s="41" t="s">
        <v>1279</v>
      </c>
      <c r="Y569" s="41" t="s">
        <v>1263</v>
      </c>
      <c r="Z569" s="41" t="s">
        <v>4117</v>
      </c>
      <c r="AA569" s="41" t="s">
        <v>4216</v>
      </c>
      <c r="AB569" s="41" t="s">
        <v>4069</v>
      </c>
      <c r="AC569" s="41" t="s">
        <v>4069</v>
      </c>
      <c r="AD569" s="41" t="s">
        <v>4018</v>
      </c>
      <c r="AE569" s="41" t="s">
        <v>4054</v>
      </c>
      <c r="AF569" s="41" t="s">
        <v>1265</v>
      </c>
      <c r="AG569" s="45" t="s">
        <v>4070</v>
      </c>
      <c r="AH569" s="45" t="s">
        <v>3989</v>
      </c>
      <c r="AI569" s="45" t="s">
        <v>3989</v>
      </c>
      <c r="AJ569" s="45" t="s">
        <v>5175</v>
      </c>
      <c r="AK569" s="45" t="s">
        <v>5176</v>
      </c>
    </row>
    <row r="570" spans="2:37" ht="31.5" thickTop="1" thickBot="1" x14ac:dyDescent="0.3">
      <c r="B570" s="41" t="s">
        <v>5178</v>
      </c>
      <c r="C570" s="41" t="s">
        <v>3740</v>
      </c>
      <c r="D570" s="42" t="s">
        <v>1265</v>
      </c>
      <c r="E570" s="41" t="s">
        <v>3741</v>
      </c>
      <c r="F570" s="41" t="s">
        <v>1917</v>
      </c>
      <c r="G570" s="43" t="s">
        <v>2977</v>
      </c>
      <c r="H570" s="41" t="s">
        <v>1316</v>
      </c>
      <c r="I570" s="41" t="s">
        <v>1270</v>
      </c>
      <c r="J570" s="41" t="s">
        <v>1271</v>
      </c>
      <c r="K570" s="41" t="s">
        <v>1272</v>
      </c>
      <c r="L570" s="44">
        <v>39888</v>
      </c>
      <c r="M570" s="44">
        <v>41066</v>
      </c>
      <c r="N570" s="41">
        <v>48083.146399999998</v>
      </c>
      <c r="O570" s="41" t="s">
        <v>1273</v>
      </c>
      <c r="P570" s="41" t="s">
        <v>1643</v>
      </c>
      <c r="Q570" s="43" t="s">
        <v>3742</v>
      </c>
      <c r="R570" s="43" t="s">
        <v>3743</v>
      </c>
      <c r="S570" s="41" t="s">
        <v>1605</v>
      </c>
      <c r="T570" s="43" t="s">
        <v>2979</v>
      </c>
      <c r="U570" s="41" t="s">
        <v>1256</v>
      </c>
      <c r="V570" s="41" t="s">
        <v>1256</v>
      </c>
      <c r="W570" s="41" t="s">
        <v>1256</v>
      </c>
      <c r="X570" s="41" t="s">
        <v>1279</v>
      </c>
      <c r="Y570" s="41" t="s">
        <v>1263</v>
      </c>
      <c r="Z570" s="41" t="s">
        <v>4117</v>
      </c>
      <c r="AA570" s="41" t="s">
        <v>1256</v>
      </c>
      <c r="AB570" s="41" t="s">
        <v>1256</v>
      </c>
      <c r="AC570" s="41" t="s">
        <v>1256</v>
      </c>
      <c r="AD570" s="41" t="s">
        <v>1256</v>
      </c>
      <c r="AE570" s="41" t="s">
        <v>1256</v>
      </c>
      <c r="AF570" s="41" t="s">
        <v>1265</v>
      </c>
      <c r="AG570" s="45" t="s">
        <v>1256</v>
      </c>
      <c r="AH570" s="45" t="s">
        <v>3989</v>
      </c>
      <c r="AI570" s="45" t="s">
        <v>3989</v>
      </c>
      <c r="AJ570" s="45" t="s">
        <v>5177</v>
      </c>
      <c r="AK570" s="45" t="s">
        <v>5178</v>
      </c>
    </row>
    <row r="571" spans="2:37" ht="37.5" thickTop="1" thickBot="1" x14ac:dyDescent="0.3">
      <c r="B571" s="41" t="s">
        <v>5180</v>
      </c>
      <c r="C571" s="41" t="s">
        <v>3744</v>
      </c>
      <c r="D571" s="42" t="s">
        <v>1265</v>
      </c>
      <c r="E571" s="41" t="s">
        <v>3745</v>
      </c>
      <c r="F571" s="41" t="s">
        <v>1917</v>
      </c>
      <c r="G571" s="43" t="s">
        <v>3746</v>
      </c>
      <c r="H571" s="41" t="s">
        <v>1316</v>
      </c>
      <c r="I571" s="41" t="s">
        <v>1260</v>
      </c>
      <c r="J571" s="41" t="s">
        <v>1324</v>
      </c>
      <c r="K571" s="41" t="s">
        <v>1325</v>
      </c>
      <c r="L571" s="44">
        <v>39903</v>
      </c>
      <c r="M571" s="41" t="s">
        <v>1256</v>
      </c>
      <c r="N571" s="41">
        <v>43395.89</v>
      </c>
      <c r="O571" s="41" t="s">
        <v>1273</v>
      </c>
      <c r="P571" s="41" t="s">
        <v>1643</v>
      </c>
      <c r="Q571" s="43" t="s">
        <v>3747</v>
      </c>
      <c r="R571" s="43" t="s">
        <v>3748</v>
      </c>
      <c r="S571" s="41" t="s">
        <v>3749</v>
      </c>
      <c r="T571" s="43" t="s">
        <v>3750</v>
      </c>
      <c r="U571" s="41" t="s">
        <v>1278</v>
      </c>
      <c r="V571" s="44">
        <v>39903</v>
      </c>
      <c r="W571" s="44">
        <v>40999</v>
      </c>
      <c r="X571" s="41" t="s">
        <v>1279</v>
      </c>
      <c r="Y571" s="41" t="s">
        <v>1263</v>
      </c>
      <c r="Z571" s="41" t="s">
        <v>4075</v>
      </c>
      <c r="AA571" s="41" t="s">
        <v>1256</v>
      </c>
      <c r="AB571" s="41" t="s">
        <v>4082</v>
      </c>
      <c r="AC571" s="41" t="s">
        <v>4082</v>
      </c>
      <c r="AD571" s="41" t="s">
        <v>4000</v>
      </c>
      <c r="AE571" s="41" t="s">
        <v>4054</v>
      </c>
      <c r="AF571" s="41" t="s">
        <v>1265</v>
      </c>
      <c r="AG571" s="45" t="s">
        <v>4083</v>
      </c>
      <c r="AH571" s="45" t="s">
        <v>3989</v>
      </c>
      <c r="AI571" s="45" t="s">
        <v>3989</v>
      </c>
      <c r="AJ571" s="45" t="s">
        <v>5179</v>
      </c>
      <c r="AK571" s="45" t="s">
        <v>5180</v>
      </c>
    </row>
    <row r="572" spans="2:37" ht="46.5" thickTop="1" thickBot="1" x14ac:dyDescent="0.3">
      <c r="B572" s="41" t="s">
        <v>5182</v>
      </c>
      <c r="C572" s="41" t="s">
        <v>3751</v>
      </c>
      <c r="D572" s="42" t="s">
        <v>1265</v>
      </c>
      <c r="E572" s="41" t="s">
        <v>3752</v>
      </c>
      <c r="F572" s="41" t="s">
        <v>1917</v>
      </c>
      <c r="G572" s="43" t="s">
        <v>2614</v>
      </c>
      <c r="H572" s="41" t="s">
        <v>1316</v>
      </c>
      <c r="I572" s="41" t="s">
        <v>1260</v>
      </c>
      <c r="J572" s="41" t="s">
        <v>1712</v>
      </c>
      <c r="K572" s="41" t="s">
        <v>1325</v>
      </c>
      <c r="L572" s="44">
        <v>39882</v>
      </c>
      <c r="M572" s="41" t="s">
        <v>1256</v>
      </c>
      <c r="N572" s="41">
        <v>24088.9</v>
      </c>
      <c r="O572" s="41" t="s">
        <v>3753</v>
      </c>
      <c r="P572" s="41" t="s">
        <v>2616</v>
      </c>
      <c r="Q572" s="43" t="s">
        <v>3754</v>
      </c>
      <c r="R572" s="43" t="s">
        <v>3755</v>
      </c>
      <c r="S572" s="41" t="s">
        <v>2009</v>
      </c>
      <c r="T572" s="43" t="s">
        <v>2617</v>
      </c>
      <c r="U572" s="41" t="s">
        <v>2599</v>
      </c>
      <c r="V572" s="44">
        <v>40066</v>
      </c>
      <c r="W572" s="44">
        <v>42064</v>
      </c>
      <c r="X572" s="41" t="s">
        <v>1279</v>
      </c>
      <c r="Y572" s="41" t="s">
        <v>1263</v>
      </c>
      <c r="Z572" s="41" t="s">
        <v>4008</v>
      </c>
      <c r="AA572" s="41" t="s">
        <v>1256</v>
      </c>
      <c r="AB572" s="41" t="s">
        <v>4082</v>
      </c>
      <c r="AC572" s="41" t="s">
        <v>4082</v>
      </c>
      <c r="AD572" s="41" t="s">
        <v>4077</v>
      </c>
      <c r="AE572" s="41" t="s">
        <v>4054</v>
      </c>
      <c r="AF572" s="41" t="s">
        <v>1265</v>
      </c>
      <c r="AG572" s="45" t="s">
        <v>4083</v>
      </c>
      <c r="AH572" s="45" t="s">
        <v>3989</v>
      </c>
      <c r="AI572" s="45" t="s">
        <v>3989</v>
      </c>
      <c r="AJ572" s="45" t="s">
        <v>5181</v>
      </c>
      <c r="AK572" s="45" t="s">
        <v>5182</v>
      </c>
    </row>
    <row r="573" spans="2:37" ht="61.5" thickTop="1" thickBot="1" x14ac:dyDescent="0.3">
      <c r="B573" s="41" t="s">
        <v>5184</v>
      </c>
      <c r="C573" s="41" t="s">
        <v>3756</v>
      </c>
      <c r="D573" s="42" t="s">
        <v>1265</v>
      </c>
      <c r="E573" s="41" t="s">
        <v>3757</v>
      </c>
      <c r="F573" s="41" t="s">
        <v>1411</v>
      </c>
      <c r="G573" s="43" t="s">
        <v>1281</v>
      </c>
      <c r="H573" s="41" t="s">
        <v>1316</v>
      </c>
      <c r="I573" s="41" t="s">
        <v>1260</v>
      </c>
      <c r="J573" s="41" t="s">
        <v>1439</v>
      </c>
      <c r="K573" s="41" t="s">
        <v>1325</v>
      </c>
      <c r="L573" s="44">
        <v>41255</v>
      </c>
      <c r="M573" s="41" t="s">
        <v>1256</v>
      </c>
      <c r="N573" s="41">
        <v>116565.5387</v>
      </c>
      <c r="O573" s="41" t="s">
        <v>3758</v>
      </c>
      <c r="P573" s="41" t="s">
        <v>1290</v>
      </c>
      <c r="Q573" s="43" t="s">
        <v>3759</v>
      </c>
      <c r="R573" s="43" t="s">
        <v>3760</v>
      </c>
      <c r="S573" s="41" t="s">
        <v>3761</v>
      </c>
      <c r="T573" s="43" t="s">
        <v>1329</v>
      </c>
      <c r="U573" s="41" t="s">
        <v>1278</v>
      </c>
      <c r="V573" s="44">
        <v>41382</v>
      </c>
      <c r="W573" s="44">
        <v>42752</v>
      </c>
      <c r="X573" s="41" t="s">
        <v>1295</v>
      </c>
      <c r="Y573" s="41" t="s">
        <v>1263</v>
      </c>
      <c r="Z573" s="41" t="s">
        <v>4016</v>
      </c>
      <c r="AA573" s="41" t="s">
        <v>1256</v>
      </c>
      <c r="AB573" s="41" t="s">
        <v>4017</v>
      </c>
      <c r="AC573" s="41" t="s">
        <v>4017</v>
      </c>
      <c r="AD573" s="41" t="s">
        <v>4018</v>
      </c>
      <c r="AE573" s="41" t="s">
        <v>4054</v>
      </c>
      <c r="AF573" s="41" t="s">
        <v>1265</v>
      </c>
      <c r="AG573" s="45" t="s">
        <v>4020</v>
      </c>
      <c r="AH573" s="45" t="s">
        <v>3989</v>
      </c>
      <c r="AI573" s="45" t="s">
        <v>3989</v>
      </c>
      <c r="AJ573" s="45" t="s">
        <v>5183</v>
      </c>
      <c r="AK573" s="45" t="s">
        <v>5184</v>
      </c>
    </row>
    <row r="574" spans="2:37" ht="37.5" thickTop="1" thickBot="1" x14ac:dyDescent="0.3">
      <c r="B574" s="41" t="s">
        <v>5186</v>
      </c>
      <c r="C574" s="41" t="s">
        <v>3762</v>
      </c>
      <c r="D574" s="42" t="s">
        <v>1265</v>
      </c>
      <c r="E574" s="41" t="s">
        <v>3763</v>
      </c>
      <c r="F574" s="41" t="s">
        <v>1917</v>
      </c>
      <c r="G574" s="43" t="s">
        <v>3764</v>
      </c>
      <c r="H574" s="41" t="s">
        <v>1316</v>
      </c>
      <c r="I574" s="41" t="s">
        <v>1260</v>
      </c>
      <c r="J574" s="41" t="s">
        <v>1317</v>
      </c>
      <c r="K574" s="41" t="s">
        <v>1325</v>
      </c>
      <c r="L574" s="44">
        <v>39903</v>
      </c>
      <c r="M574" s="41" t="s">
        <v>1256</v>
      </c>
      <c r="N574" s="41">
        <v>399272.02</v>
      </c>
      <c r="O574" s="41" t="s">
        <v>3765</v>
      </c>
      <c r="P574" s="41" t="s">
        <v>1290</v>
      </c>
      <c r="Q574" s="43" t="s">
        <v>3766</v>
      </c>
      <c r="R574" s="43" t="s">
        <v>3767</v>
      </c>
      <c r="S574" s="41" t="s">
        <v>1896</v>
      </c>
      <c r="T574" s="43" t="s">
        <v>3768</v>
      </c>
      <c r="U574" s="41" t="s">
        <v>2599</v>
      </c>
      <c r="V574" s="44">
        <v>39903</v>
      </c>
      <c r="W574" s="44">
        <v>43919</v>
      </c>
      <c r="X574" s="41" t="s">
        <v>1279</v>
      </c>
      <c r="Y574" s="41" t="s">
        <v>1263</v>
      </c>
      <c r="Z574" s="41" t="s">
        <v>4008</v>
      </c>
      <c r="AA574" s="41" t="s">
        <v>1256</v>
      </c>
      <c r="AB574" s="41" t="s">
        <v>4082</v>
      </c>
      <c r="AC574" s="41" t="s">
        <v>4082</v>
      </c>
      <c r="AD574" s="41" t="s">
        <v>4018</v>
      </c>
      <c r="AE574" s="41" t="s">
        <v>4054</v>
      </c>
      <c r="AF574" s="41" t="s">
        <v>1265</v>
      </c>
      <c r="AG574" s="45" t="s">
        <v>4083</v>
      </c>
      <c r="AH574" s="45" t="s">
        <v>3989</v>
      </c>
      <c r="AI574" s="45" t="s">
        <v>3989</v>
      </c>
      <c r="AJ574" s="45" t="s">
        <v>5185</v>
      </c>
      <c r="AK574" s="45" t="s">
        <v>5186</v>
      </c>
    </row>
    <row r="575" spans="2:37" ht="73.5" thickTop="1" thickBot="1" x14ac:dyDescent="0.3">
      <c r="B575" s="41" t="s">
        <v>5188</v>
      </c>
      <c r="C575" s="41" t="s">
        <v>3769</v>
      </c>
      <c r="D575" s="42" t="s">
        <v>1265</v>
      </c>
      <c r="E575" s="41" t="s">
        <v>3770</v>
      </c>
      <c r="F575" s="41" t="s">
        <v>1633</v>
      </c>
      <c r="G575" s="43" t="s">
        <v>3771</v>
      </c>
      <c r="H575" s="41" t="s">
        <v>1316</v>
      </c>
      <c r="I575" s="41" t="s">
        <v>1260</v>
      </c>
      <c r="J575" s="41" t="s">
        <v>1317</v>
      </c>
      <c r="K575" s="41" t="s">
        <v>1325</v>
      </c>
      <c r="L575" s="44">
        <v>40617</v>
      </c>
      <c r="M575" s="41" t="s">
        <v>1256</v>
      </c>
      <c r="N575" s="41">
        <v>63949.815000000002</v>
      </c>
      <c r="O575" s="41" t="s">
        <v>3772</v>
      </c>
      <c r="P575" s="41" t="s">
        <v>1290</v>
      </c>
      <c r="Q575" s="43" t="s">
        <v>3773</v>
      </c>
      <c r="R575" s="43" t="s">
        <v>3774</v>
      </c>
      <c r="S575" s="41" t="s">
        <v>1896</v>
      </c>
      <c r="T575" s="43" t="s">
        <v>3775</v>
      </c>
      <c r="U575" s="41" t="s">
        <v>1330</v>
      </c>
      <c r="V575" s="44">
        <v>42347</v>
      </c>
      <c r="W575" s="44">
        <v>43698</v>
      </c>
      <c r="X575" s="41" t="s">
        <v>1279</v>
      </c>
      <c r="Y575" s="41" t="s">
        <v>1263</v>
      </c>
      <c r="Z575" s="41" t="s">
        <v>4117</v>
      </c>
      <c r="AA575" s="41" t="s">
        <v>1256</v>
      </c>
      <c r="AB575" s="41" t="s">
        <v>4069</v>
      </c>
      <c r="AC575" s="41" t="s">
        <v>4069</v>
      </c>
      <c r="AD575" s="41" t="s">
        <v>4077</v>
      </c>
      <c r="AE575" s="41" t="s">
        <v>4054</v>
      </c>
      <c r="AF575" s="41" t="s">
        <v>1265</v>
      </c>
      <c r="AG575" s="45" t="s">
        <v>4070</v>
      </c>
      <c r="AH575" s="45" t="s">
        <v>4039</v>
      </c>
      <c r="AI575" s="45" t="s">
        <v>3989</v>
      </c>
      <c r="AJ575" s="45" t="s">
        <v>5187</v>
      </c>
      <c r="AK575" s="45" t="s">
        <v>5188</v>
      </c>
    </row>
    <row r="576" spans="2:37" ht="46.5" thickTop="1" thickBot="1" x14ac:dyDescent="0.3">
      <c r="B576" s="41" t="s">
        <v>5190</v>
      </c>
      <c r="C576" s="41" t="s">
        <v>3776</v>
      </c>
      <c r="D576" s="42" t="s">
        <v>1265</v>
      </c>
      <c r="E576" s="41" t="s">
        <v>3777</v>
      </c>
      <c r="F576" s="41" t="s">
        <v>1917</v>
      </c>
      <c r="G576" s="43" t="s">
        <v>1963</v>
      </c>
      <c r="H576" s="41" t="s">
        <v>1316</v>
      </c>
      <c r="I576" s="41" t="s">
        <v>1260</v>
      </c>
      <c r="J576" s="41" t="s">
        <v>1317</v>
      </c>
      <c r="K576" s="41" t="s">
        <v>1483</v>
      </c>
      <c r="L576" s="44">
        <v>39862</v>
      </c>
      <c r="M576" s="41" t="s">
        <v>1256</v>
      </c>
      <c r="N576" s="41">
        <v>30598.26</v>
      </c>
      <c r="O576" s="41" t="s">
        <v>3778</v>
      </c>
      <c r="P576" s="41" t="s">
        <v>1920</v>
      </c>
      <c r="Q576" s="43" t="s">
        <v>3779</v>
      </c>
      <c r="R576" s="43" t="s">
        <v>3780</v>
      </c>
      <c r="S576" s="41" t="s">
        <v>1538</v>
      </c>
      <c r="T576" s="43" t="s">
        <v>3781</v>
      </c>
      <c r="U576" s="41" t="s">
        <v>1330</v>
      </c>
      <c r="V576" s="44">
        <v>41482</v>
      </c>
      <c r="W576" s="44">
        <v>42851</v>
      </c>
      <c r="X576" s="41" t="s">
        <v>1279</v>
      </c>
      <c r="Y576" s="41" t="s">
        <v>1263</v>
      </c>
      <c r="Z576" s="41" t="s">
        <v>3992</v>
      </c>
      <c r="AA576" s="41" t="s">
        <v>4088</v>
      </c>
      <c r="AB576" s="41" t="s">
        <v>4053</v>
      </c>
      <c r="AC576" s="41" t="s">
        <v>4053</v>
      </c>
      <c r="AD576" s="41" t="s">
        <v>4038</v>
      </c>
      <c r="AE576" s="41" t="s">
        <v>4023</v>
      </c>
      <c r="AF576" s="41" t="s">
        <v>1265</v>
      </c>
      <c r="AG576" s="45" t="s">
        <v>4055</v>
      </c>
      <c r="AH576" s="45" t="s">
        <v>3989</v>
      </c>
      <c r="AI576" s="45" t="s">
        <v>3989</v>
      </c>
      <c r="AJ576" s="45" t="s">
        <v>5189</v>
      </c>
      <c r="AK576" s="45" t="s">
        <v>5190</v>
      </c>
    </row>
    <row r="577" spans="2:37" ht="46.5" thickTop="1" thickBot="1" x14ac:dyDescent="0.3">
      <c r="B577" s="41" t="s">
        <v>5192</v>
      </c>
      <c r="C577" s="41" t="s">
        <v>3782</v>
      </c>
      <c r="D577" s="42" t="s">
        <v>1265</v>
      </c>
      <c r="E577" s="41" t="s">
        <v>3783</v>
      </c>
      <c r="F577" s="41" t="s">
        <v>3784</v>
      </c>
      <c r="G577" s="43" t="s">
        <v>3785</v>
      </c>
      <c r="H577" s="41" t="s">
        <v>1316</v>
      </c>
      <c r="I577" s="41" t="s">
        <v>1260</v>
      </c>
      <c r="J577" s="41" t="s">
        <v>1287</v>
      </c>
      <c r="K577" s="41" t="s">
        <v>1325</v>
      </c>
      <c r="L577" s="44">
        <v>42929</v>
      </c>
      <c r="M577" s="41" t="s">
        <v>1256</v>
      </c>
      <c r="N577" s="41">
        <v>29564.8838</v>
      </c>
      <c r="O577" s="41" t="s">
        <v>3786</v>
      </c>
      <c r="P577" s="41" t="s">
        <v>1920</v>
      </c>
      <c r="Q577" s="43" t="s">
        <v>3787</v>
      </c>
      <c r="R577" s="43" t="s">
        <v>3788</v>
      </c>
      <c r="S577" s="41" t="s">
        <v>1293</v>
      </c>
      <c r="T577" s="43" t="s">
        <v>3789</v>
      </c>
      <c r="U577" s="41" t="s">
        <v>1278</v>
      </c>
      <c r="V577" s="44">
        <v>42930</v>
      </c>
      <c r="W577" s="44">
        <v>44025</v>
      </c>
      <c r="X577" s="41" t="s">
        <v>1295</v>
      </c>
      <c r="Y577" s="41" t="s">
        <v>1263</v>
      </c>
      <c r="Z577" s="41" t="s">
        <v>3997</v>
      </c>
      <c r="AA577" s="41" t="s">
        <v>1256</v>
      </c>
      <c r="AB577" s="41" t="s">
        <v>4053</v>
      </c>
      <c r="AC577" s="41" t="s">
        <v>4053</v>
      </c>
      <c r="AD577" s="41" t="s">
        <v>4018</v>
      </c>
      <c r="AE577" s="41" t="s">
        <v>4054</v>
      </c>
      <c r="AF577" s="41" t="s">
        <v>1265</v>
      </c>
      <c r="AG577" s="45" t="s">
        <v>4055</v>
      </c>
      <c r="AH577" s="45" t="s">
        <v>3989</v>
      </c>
      <c r="AI577" s="45" t="s">
        <v>3989</v>
      </c>
      <c r="AJ577" s="45" t="s">
        <v>5191</v>
      </c>
      <c r="AK577" s="45" t="s">
        <v>5192</v>
      </c>
    </row>
    <row r="578" spans="2:37" ht="61.5" thickTop="1" thickBot="1" x14ac:dyDescent="0.3">
      <c r="B578" s="41" t="s">
        <v>5194</v>
      </c>
      <c r="C578" s="41" t="s">
        <v>3790</v>
      </c>
      <c r="D578" s="42" t="s">
        <v>1265</v>
      </c>
      <c r="E578" s="41" t="s">
        <v>3791</v>
      </c>
      <c r="F578" s="41" t="s">
        <v>1633</v>
      </c>
      <c r="G578" s="43" t="s">
        <v>2159</v>
      </c>
      <c r="H578" s="41" t="s">
        <v>1316</v>
      </c>
      <c r="I578" s="41" t="s">
        <v>1270</v>
      </c>
      <c r="J578" s="41" t="s">
        <v>1271</v>
      </c>
      <c r="K578" s="41" t="s">
        <v>1272</v>
      </c>
      <c r="L578" s="44">
        <v>40592</v>
      </c>
      <c r="M578" s="44">
        <v>41053</v>
      </c>
      <c r="N578" s="41">
        <v>40554.366699999999</v>
      </c>
      <c r="O578" s="41" t="s">
        <v>1273</v>
      </c>
      <c r="P578" s="41" t="s">
        <v>1643</v>
      </c>
      <c r="Q578" s="43" t="s">
        <v>3792</v>
      </c>
      <c r="R578" s="43" t="s">
        <v>3793</v>
      </c>
      <c r="S578" s="41" t="s">
        <v>1320</v>
      </c>
      <c r="T578" s="43" t="s">
        <v>3794</v>
      </c>
      <c r="U578" s="41" t="s">
        <v>1256</v>
      </c>
      <c r="V578" s="41" t="s">
        <v>1256</v>
      </c>
      <c r="W578" s="41" t="s">
        <v>1256</v>
      </c>
      <c r="X578" s="41" t="s">
        <v>1279</v>
      </c>
      <c r="Y578" s="41" t="s">
        <v>1263</v>
      </c>
      <c r="Z578" s="41" t="s">
        <v>4117</v>
      </c>
      <c r="AA578" s="41" t="s">
        <v>1256</v>
      </c>
      <c r="AB578" s="41" t="s">
        <v>1256</v>
      </c>
      <c r="AC578" s="41" t="s">
        <v>1256</v>
      </c>
      <c r="AD578" s="41" t="s">
        <v>1256</v>
      </c>
      <c r="AE578" s="41" t="s">
        <v>1256</v>
      </c>
      <c r="AF578" s="41" t="s">
        <v>1265</v>
      </c>
      <c r="AG578" s="45" t="s">
        <v>1256</v>
      </c>
      <c r="AH578" s="45" t="s">
        <v>3989</v>
      </c>
      <c r="AI578" s="45" t="s">
        <v>3989</v>
      </c>
      <c r="AJ578" s="45" t="s">
        <v>5193</v>
      </c>
      <c r="AK578" s="45" t="s">
        <v>5194</v>
      </c>
    </row>
    <row r="579" spans="2:37" ht="61.5" thickTop="1" thickBot="1" x14ac:dyDescent="0.3">
      <c r="B579" s="41" t="s">
        <v>5196</v>
      </c>
      <c r="C579" s="41" t="s">
        <v>3795</v>
      </c>
      <c r="D579" s="42" t="s">
        <v>1265</v>
      </c>
      <c r="E579" s="41" t="s">
        <v>3796</v>
      </c>
      <c r="F579" s="41" t="s">
        <v>1633</v>
      </c>
      <c r="G579" s="43" t="s">
        <v>1862</v>
      </c>
      <c r="H579" s="41" t="s">
        <v>1316</v>
      </c>
      <c r="I579" s="41" t="s">
        <v>1270</v>
      </c>
      <c r="J579" s="41" t="s">
        <v>1271</v>
      </c>
      <c r="K579" s="41" t="s">
        <v>1272</v>
      </c>
      <c r="L579" s="44">
        <v>40609</v>
      </c>
      <c r="M579" s="44">
        <v>42790</v>
      </c>
      <c r="N579" s="41">
        <v>67731</v>
      </c>
      <c r="O579" s="41" t="s">
        <v>1273</v>
      </c>
      <c r="P579" s="41" t="s">
        <v>1290</v>
      </c>
      <c r="Q579" s="43" t="s">
        <v>3797</v>
      </c>
      <c r="R579" s="43" t="s">
        <v>3798</v>
      </c>
      <c r="S579" s="41" t="s">
        <v>3799</v>
      </c>
      <c r="T579" s="43" t="s">
        <v>3800</v>
      </c>
      <c r="U579" s="41" t="s">
        <v>1256</v>
      </c>
      <c r="V579" s="41" t="s">
        <v>1256</v>
      </c>
      <c r="W579" s="41" t="s">
        <v>1256</v>
      </c>
      <c r="X579" s="41" t="s">
        <v>1279</v>
      </c>
      <c r="Y579" s="41" t="s">
        <v>1263</v>
      </c>
      <c r="Z579" s="41" t="s">
        <v>4030</v>
      </c>
      <c r="AA579" s="41" t="s">
        <v>1256</v>
      </c>
      <c r="AB579" s="41" t="s">
        <v>1256</v>
      </c>
      <c r="AC579" s="41" t="s">
        <v>1256</v>
      </c>
      <c r="AD579" s="41" t="s">
        <v>1256</v>
      </c>
      <c r="AE579" s="41" t="s">
        <v>1256</v>
      </c>
      <c r="AF579" s="41" t="s">
        <v>1265</v>
      </c>
      <c r="AG579" s="45" t="s">
        <v>1256</v>
      </c>
      <c r="AH579" s="45" t="s">
        <v>3989</v>
      </c>
      <c r="AI579" s="45" t="s">
        <v>3989</v>
      </c>
      <c r="AJ579" s="45" t="s">
        <v>5195</v>
      </c>
      <c r="AK579" s="45" t="s">
        <v>5196</v>
      </c>
    </row>
    <row r="580" spans="2:37" ht="61.5" thickTop="1" thickBot="1" x14ac:dyDescent="0.3">
      <c r="B580" s="41" t="s">
        <v>5198</v>
      </c>
      <c r="C580" s="41" t="s">
        <v>3801</v>
      </c>
      <c r="D580" s="42" t="s">
        <v>1265</v>
      </c>
      <c r="E580" s="41" t="s">
        <v>3802</v>
      </c>
      <c r="F580" s="41" t="s">
        <v>1633</v>
      </c>
      <c r="G580" s="43" t="s">
        <v>1862</v>
      </c>
      <c r="H580" s="41" t="s">
        <v>1316</v>
      </c>
      <c r="I580" s="41" t="s">
        <v>1270</v>
      </c>
      <c r="J580" s="41" t="s">
        <v>1271</v>
      </c>
      <c r="K580" s="41" t="s">
        <v>1272</v>
      </c>
      <c r="L580" s="44">
        <v>40616</v>
      </c>
      <c r="M580" s="44">
        <v>43425</v>
      </c>
      <c r="N580" s="41">
        <v>54551.98</v>
      </c>
      <c r="O580" s="41" t="s">
        <v>1273</v>
      </c>
      <c r="P580" s="41" t="s">
        <v>1290</v>
      </c>
      <c r="Q580" s="43" t="s">
        <v>3803</v>
      </c>
      <c r="R580" s="43" t="s">
        <v>3804</v>
      </c>
      <c r="S580" s="41" t="s">
        <v>3799</v>
      </c>
      <c r="T580" s="43" t="s">
        <v>3805</v>
      </c>
      <c r="U580" s="41" t="s">
        <v>1330</v>
      </c>
      <c r="V580" s="44">
        <v>42345</v>
      </c>
      <c r="W580" s="44">
        <v>42346</v>
      </c>
      <c r="X580" s="41" t="s">
        <v>1279</v>
      </c>
      <c r="Y580" s="41" t="s">
        <v>1263</v>
      </c>
      <c r="Z580" s="41" t="s">
        <v>4044</v>
      </c>
      <c r="AA580" s="41" t="s">
        <v>1256</v>
      </c>
      <c r="AB580" s="41" t="s">
        <v>1256</v>
      </c>
      <c r="AC580" s="41" t="s">
        <v>1256</v>
      </c>
      <c r="AD580" s="41" t="s">
        <v>1256</v>
      </c>
      <c r="AE580" s="41" t="s">
        <v>1256</v>
      </c>
      <c r="AF580" s="41" t="s">
        <v>1265</v>
      </c>
      <c r="AG580" s="45" t="s">
        <v>1256</v>
      </c>
      <c r="AH580" s="45" t="s">
        <v>3989</v>
      </c>
      <c r="AI580" s="45" t="s">
        <v>3989</v>
      </c>
      <c r="AJ580" s="45" t="s">
        <v>5197</v>
      </c>
      <c r="AK580" s="45" t="s">
        <v>5198</v>
      </c>
    </row>
    <row r="581" spans="2:37" ht="157.5" thickTop="1" thickBot="1" x14ac:dyDescent="0.3">
      <c r="B581" s="41" t="s">
        <v>5200</v>
      </c>
      <c r="C581" s="41" t="s">
        <v>3806</v>
      </c>
      <c r="D581" s="42" t="s">
        <v>1265</v>
      </c>
      <c r="E581" s="41" t="s">
        <v>3807</v>
      </c>
      <c r="F581" s="41" t="s">
        <v>1411</v>
      </c>
      <c r="G581" s="43" t="s">
        <v>1281</v>
      </c>
      <c r="H581" s="41" t="s">
        <v>1316</v>
      </c>
      <c r="I581" s="41" t="s">
        <v>1260</v>
      </c>
      <c r="J581" s="41" t="s">
        <v>1439</v>
      </c>
      <c r="K581" s="41" t="s">
        <v>1325</v>
      </c>
      <c r="L581" s="44">
        <v>41255</v>
      </c>
      <c r="M581" s="41" t="s">
        <v>1256</v>
      </c>
      <c r="N581" s="41">
        <v>177813.413</v>
      </c>
      <c r="O581" s="41" t="s">
        <v>3808</v>
      </c>
      <c r="P581" s="41" t="s">
        <v>1290</v>
      </c>
      <c r="Q581" s="43" t="s">
        <v>3809</v>
      </c>
      <c r="R581" s="43" t="s">
        <v>3810</v>
      </c>
      <c r="S581" s="41" t="s">
        <v>1680</v>
      </c>
      <c r="T581" s="43" t="s">
        <v>1983</v>
      </c>
      <c r="U581" s="41" t="s">
        <v>1278</v>
      </c>
      <c r="V581" s="44">
        <v>41449</v>
      </c>
      <c r="W581" s="44">
        <v>42544</v>
      </c>
      <c r="X581" s="41" t="s">
        <v>1295</v>
      </c>
      <c r="Y581" s="41" t="s">
        <v>1263</v>
      </c>
      <c r="Z581" s="41" t="s">
        <v>4030</v>
      </c>
      <c r="AA581" s="41" t="s">
        <v>1256</v>
      </c>
      <c r="AB581" s="41" t="s">
        <v>4017</v>
      </c>
      <c r="AC581" s="41" t="s">
        <v>4017</v>
      </c>
      <c r="AD581" s="41" t="s">
        <v>4018</v>
      </c>
      <c r="AE581" s="41" t="s">
        <v>4054</v>
      </c>
      <c r="AF581" s="41" t="s">
        <v>1265</v>
      </c>
      <c r="AG581" s="45" t="s">
        <v>4020</v>
      </c>
      <c r="AH581" s="45" t="s">
        <v>3989</v>
      </c>
      <c r="AI581" s="45" t="s">
        <v>3989</v>
      </c>
      <c r="AJ581" s="45" t="s">
        <v>5199</v>
      </c>
      <c r="AK581" s="45" t="s">
        <v>5200</v>
      </c>
    </row>
    <row r="582" spans="2:37" ht="61.5" thickTop="1" thickBot="1" x14ac:dyDescent="0.3">
      <c r="B582" s="41" t="s">
        <v>5202</v>
      </c>
      <c r="C582" s="41" t="s">
        <v>3811</v>
      </c>
      <c r="D582" s="42" t="s">
        <v>1265</v>
      </c>
      <c r="E582" s="41" t="s">
        <v>3812</v>
      </c>
      <c r="F582" s="41" t="s">
        <v>1917</v>
      </c>
      <c r="G582" s="43" t="s">
        <v>1862</v>
      </c>
      <c r="H582" s="41" t="s">
        <v>1316</v>
      </c>
      <c r="I582" s="41" t="s">
        <v>1270</v>
      </c>
      <c r="J582" s="41" t="s">
        <v>1271</v>
      </c>
      <c r="K582" s="41" t="s">
        <v>1272</v>
      </c>
      <c r="L582" s="44">
        <v>39966</v>
      </c>
      <c r="M582" s="44">
        <v>42356</v>
      </c>
      <c r="N582" s="41">
        <v>33714.89</v>
      </c>
      <c r="O582" s="41" t="s">
        <v>1273</v>
      </c>
      <c r="P582" s="41" t="s">
        <v>1643</v>
      </c>
      <c r="Q582" s="43" t="s">
        <v>3813</v>
      </c>
      <c r="R582" s="43" t="s">
        <v>3814</v>
      </c>
      <c r="S582" s="41" t="s">
        <v>1538</v>
      </c>
      <c r="T582" s="43" t="s">
        <v>3800</v>
      </c>
      <c r="U582" s="41" t="s">
        <v>1256</v>
      </c>
      <c r="V582" s="41" t="s">
        <v>1256</v>
      </c>
      <c r="W582" s="41" t="s">
        <v>1256</v>
      </c>
      <c r="X582" s="41" t="s">
        <v>1279</v>
      </c>
      <c r="Y582" s="41" t="s">
        <v>1263</v>
      </c>
      <c r="Z582" s="41" t="s">
        <v>3997</v>
      </c>
      <c r="AA582" s="41" t="s">
        <v>1256</v>
      </c>
      <c r="AB582" s="41" t="s">
        <v>1256</v>
      </c>
      <c r="AC582" s="41" t="s">
        <v>1256</v>
      </c>
      <c r="AD582" s="41" t="s">
        <v>1256</v>
      </c>
      <c r="AE582" s="41" t="s">
        <v>1256</v>
      </c>
      <c r="AF582" s="41" t="s">
        <v>1265</v>
      </c>
      <c r="AG582" s="45" t="s">
        <v>1256</v>
      </c>
      <c r="AH582" s="45" t="s">
        <v>3989</v>
      </c>
      <c r="AI582" s="45" t="s">
        <v>3989</v>
      </c>
      <c r="AJ582" s="45" t="s">
        <v>5201</v>
      </c>
      <c r="AK582" s="45" t="s">
        <v>5202</v>
      </c>
    </row>
    <row r="583" spans="2:37" ht="46.5" thickTop="1" thickBot="1" x14ac:dyDescent="0.3">
      <c r="B583" s="41" t="s">
        <v>5204</v>
      </c>
      <c r="C583" s="41" t="s">
        <v>3815</v>
      </c>
      <c r="D583" s="42" t="s">
        <v>1265</v>
      </c>
      <c r="E583" s="41" t="s">
        <v>1256</v>
      </c>
      <c r="F583" s="41" t="s">
        <v>3784</v>
      </c>
      <c r="G583" s="43" t="s">
        <v>3785</v>
      </c>
      <c r="H583" s="41" t="s">
        <v>1316</v>
      </c>
      <c r="I583" s="41" t="s">
        <v>1260</v>
      </c>
      <c r="J583" s="41" t="s">
        <v>1287</v>
      </c>
      <c r="K583" s="41" t="s">
        <v>1325</v>
      </c>
      <c r="L583" s="44">
        <v>42340</v>
      </c>
      <c r="M583" s="41" t="s">
        <v>1256</v>
      </c>
      <c r="N583" s="41">
        <v>33714</v>
      </c>
      <c r="O583" s="41" t="s">
        <v>3816</v>
      </c>
      <c r="P583" s="41" t="s">
        <v>1643</v>
      </c>
      <c r="Q583" s="43" t="s">
        <v>3817</v>
      </c>
      <c r="R583" s="43" t="s">
        <v>3818</v>
      </c>
      <c r="S583" s="41" t="s">
        <v>1538</v>
      </c>
      <c r="T583" s="43" t="s">
        <v>3819</v>
      </c>
      <c r="U583" s="41" t="s">
        <v>1278</v>
      </c>
      <c r="V583" s="44">
        <v>42341</v>
      </c>
      <c r="W583" s="44">
        <v>43618</v>
      </c>
      <c r="X583" s="41" t="s">
        <v>1295</v>
      </c>
      <c r="Y583" s="41" t="s">
        <v>1263</v>
      </c>
      <c r="Z583" s="41" t="s">
        <v>3997</v>
      </c>
      <c r="AA583" s="41" t="s">
        <v>1256</v>
      </c>
      <c r="AB583" s="41" t="s">
        <v>4053</v>
      </c>
      <c r="AC583" s="41" t="s">
        <v>4053</v>
      </c>
      <c r="AD583" s="41" t="s">
        <v>4018</v>
      </c>
      <c r="AE583" s="41" t="s">
        <v>4054</v>
      </c>
      <c r="AF583" s="41" t="s">
        <v>1265</v>
      </c>
      <c r="AG583" s="45" t="s">
        <v>4055</v>
      </c>
      <c r="AH583" s="45" t="s">
        <v>3989</v>
      </c>
      <c r="AI583" s="45" t="s">
        <v>3989</v>
      </c>
      <c r="AJ583" s="45" t="s">
        <v>5203</v>
      </c>
      <c r="AK583" s="45" t="s">
        <v>5204</v>
      </c>
    </row>
    <row r="584" spans="2:37" ht="31.5" thickTop="1" thickBot="1" x14ac:dyDescent="0.3">
      <c r="B584" s="41" t="s">
        <v>5206</v>
      </c>
      <c r="C584" s="41" t="s">
        <v>3820</v>
      </c>
      <c r="D584" s="42" t="s">
        <v>1265</v>
      </c>
      <c r="E584" s="41" t="s">
        <v>3821</v>
      </c>
      <c r="F584" s="41" t="s">
        <v>1633</v>
      </c>
      <c r="G584" s="43" t="s">
        <v>1281</v>
      </c>
      <c r="H584" s="41" t="s">
        <v>1316</v>
      </c>
      <c r="I584" s="41" t="s">
        <v>1260</v>
      </c>
      <c r="J584" s="41" t="s">
        <v>1317</v>
      </c>
      <c r="K584" s="41" t="s">
        <v>1288</v>
      </c>
      <c r="L584" s="44">
        <v>40619</v>
      </c>
      <c r="M584" s="41" t="s">
        <v>1256</v>
      </c>
      <c r="N584" s="41">
        <v>64647.71</v>
      </c>
      <c r="O584" s="41" t="s">
        <v>3822</v>
      </c>
      <c r="P584" s="41" t="s">
        <v>1290</v>
      </c>
      <c r="Q584" s="43" t="s">
        <v>3823</v>
      </c>
      <c r="R584" s="43" t="s">
        <v>3824</v>
      </c>
      <c r="S584" s="41" t="s">
        <v>3825</v>
      </c>
      <c r="T584" s="43" t="s">
        <v>3826</v>
      </c>
      <c r="U584" s="41" t="s">
        <v>1330</v>
      </c>
      <c r="V584" s="44">
        <v>42584</v>
      </c>
      <c r="W584" s="44">
        <v>43678</v>
      </c>
      <c r="X584" s="41" t="s">
        <v>1279</v>
      </c>
      <c r="Y584" s="41" t="s">
        <v>1263</v>
      </c>
      <c r="Z584" s="41" t="s">
        <v>4016</v>
      </c>
      <c r="AA584" s="41" t="s">
        <v>4173</v>
      </c>
      <c r="AB584" s="41" t="s">
        <v>4017</v>
      </c>
      <c r="AC584" s="41" t="s">
        <v>4017</v>
      </c>
      <c r="AD584" s="41" t="s">
        <v>4018</v>
      </c>
      <c r="AE584" s="41" t="s">
        <v>4054</v>
      </c>
      <c r="AF584" s="41" t="s">
        <v>1265</v>
      </c>
      <c r="AG584" s="45" t="s">
        <v>4020</v>
      </c>
      <c r="AH584" s="45" t="s">
        <v>3989</v>
      </c>
      <c r="AI584" s="45" t="s">
        <v>3989</v>
      </c>
      <c r="AJ584" s="45" t="s">
        <v>5205</v>
      </c>
      <c r="AK584" s="45" t="s">
        <v>5206</v>
      </c>
    </row>
    <row r="585" spans="2:37" ht="31.5" thickTop="1" thickBot="1" x14ac:dyDescent="0.3">
      <c r="B585" s="41" t="s">
        <v>5208</v>
      </c>
      <c r="C585" s="41" t="s">
        <v>3827</v>
      </c>
      <c r="D585" s="42" t="s">
        <v>1265</v>
      </c>
      <c r="E585" s="41" t="s">
        <v>3828</v>
      </c>
      <c r="F585" s="41" t="s">
        <v>1633</v>
      </c>
      <c r="G585" s="43" t="s">
        <v>2734</v>
      </c>
      <c r="H585" s="41" t="s">
        <v>1316</v>
      </c>
      <c r="I585" s="41" t="s">
        <v>1260</v>
      </c>
      <c r="J585" s="41" t="s">
        <v>1324</v>
      </c>
      <c r="K585" s="41" t="s">
        <v>1325</v>
      </c>
      <c r="L585" s="44">
        <v>40618</v>
      </c>
      <c r="M585" s="41" t="s">
        <v>1256</v>
      </c>
      <c r="N585" s="41">
        <v>7074.4</v>
      </c>
      <c r="O585" s="41" t="s">
        <v>3829</v>
      </c>
      <c r="P585" s="41" t="s">
        <v>1290</v>
      </c>
      <c r="Q585" s="43" t="s">
        <v>1449</v>
      </c>
      <c r="R585" s="43" t="s">
        <v>1450</v>
      </c>
      <c r="S585" s="41" t="s">
        <v>1451</v>
      </c>
      <c r="T585" s="43" t="s">
        <v>2736</v>
      </c>
      <c r="U585" s="41" t="s">
        <v>1330</v>
      </c>
      <c r="V585" s="44">
        <v>42533</v>
      </c>
      <c r="W585" s="44">
        <v>43627</v>
      </c>
      <c r="X585" s="41" t="s">
        <v>1279</v>
      </c>
      <c r="Y585" s="41" t="s">
        <v>1263</v>
      </c>
      <c r="Z585" s="41" t="s">
        <v>4112</v>
      </c>
      <c r="AA585" s="41" t="s">
        <v>1256</v>
      </c>
      <c r="AB585" s="41" t="s">
        <v>4053</v>
      </c>
      <c r="AC585" s="41" t="s">
        <v>4053</v>
      </c>
      <c r="AD585" s="41" t="s">
        <v>4077</v>
      </c>
      <c r="AE585" s="41" t="s">
        <v>4054</v>
      </c>
      <c r="AF585" s="41" t="s">
        <v>1265</v>
      </c>
      <c r="AG585" s="45" t="s">
        <v>4055</v>
      </c>
      <c r="AH585" s="45" t="s">
        <v>3989</v>
      </c>
      <c r="AI585" s="45" t="s">
        <v>3989</v>
      </c>
      <c r="AJ585" s="45" t="s">
        <v>5207</v>
      </c>
      <c r="AK585" s="45" t="s">
        <v>5208</v>
      </c>
    </row>
    <row r="586" spans="2:37" ht="46.5" thickTop="1" thickBot="1" x14ac:dyDescent="0.3">
      <c r="B586" s="41" t="s">
        <v>5210</v>
      </c>
      <c r="C586" s="41" t="s">
        <v>3830</v>
      </c>
      <c r="D586" s="42" t="s">
        <v>1265</v>
      </c>
      <c r="E586" s="41" t="s">
        <v>3831</v>
      </c>
      <c r="F586" s="41" t="s">
        <v>1633</v>
      </c>
      <c r="G586" s="43" t="s">
        <v>1978</v>
      </c>
      <c r="H586" s="41" t="s">
        <v>1316</v>
      </c>
      <c r="I586" s="41" t="s">
        <v>1260</v>
      </c>
      <c r="J586" s="41" t="s">
        <v>1287</v>
      </c>
      <c r="K586" s="41" t="s">
        <v>1325</v>
      </c>
      <c r="L586" s="44">
        <v>40603</v>
      </c>
      <c r="M586" s="41" t="s">
        <v>1256</v>
      </c>
      <c r="N586" s="41">
        <v>17465.437399999999</v>
      </c>
      <c r="O586" s="41" t="s">
        <v>3832</v>
      </c>
      <c r="P586" s="41" t="s">
        <v>1290</v>
      </c>
      <c r="Q586" s="43" t="s">
        <v>3833</v>
      </c>
      <c r="R586" s="43" t="s">
        <v>3834</v>
      </c>
      <c r="S586" s="41" t="s">
        <v>3835</v>
      </c>
      <c r="T586" s="43" t="s">
        <v>3836</v>
      </c>
      <c r="U586" s="41" t="s">
        <v>1278</v>
      </c>
      <c r="V586" s="44">
        <v>40694</v>
      </c>
      <c r="W586" s="44">
        <v>42848</v>
      </c>
      <c r="X586" s="41" t="s">
        <v>1279</v>
      </c>
      <c r="Y586" s="41" t="s">
        <v>1263</v>
      </c>
      <c r="Z586" s="41" t="s">
        <v>3997</v>
      </c>
      <c r="AA586" s="41" t="s">
        <v>1256</v>
      </c>
      <c r="AB586" s="41" t="s">
        <v>4017</v>
      </c>
      <c r="AC586" s="41" t="s">
        <v>4017</v>
      </c>
      <c r="AD586" s="41" t="s">
        <v>4000</v>
      </c>
      <c r="AE586" s="41" t="s">
        <v>4047</v>
      </c>
      <c r="AF586" s="41" t="s">
        <v>1265</v>
      </c>
      <c r="AG586" s="45" t="s">
        <v>4020</v>
      </c>
      <c r="AH586" s="45" t="s">
        <v>3989</v>
      </c>
      <c r="AI586" s="45" t="s">
        <v>3989</v>
      </c>
      <c r="AJ586" s="45" t="s">
        <v>5209</v>
      </c>
      <c r="AK586" s="45" t="s">
        <v>5210</v>
      </c>
    </row>
    <row r="587" spans="2:37" ht="31.5" thickTop="1" thickBot="1" x14ac:dyDescent="0.3">
      <c r="B587" s="41" t="s">
        <v>5212</v>
      </c>
      <c r="C587" s="41" t="s">
        <v>3837</v>
      </c>
      <c r="D587" s="42" t="s">
        <v>1265</v>
      </c>
      <c r="E587" s="41" t="s">
        <v>3838</v>
      </c>
      <c r="F587" s="41" t="s">
        <v>1411</v>
      </c>
      <c r="G587" s="43" t="s">
        <v>3486</v>
      </c>
      <c r="H587" s="41" t="s">
        <v>1316</v>
      </c>
      <c r="I587" s="41" t="s">
        <v>1260</v>
      </c>
      <c r="J587" s="41" t="s">
        <v>1317</v>
      </c>
      <c r="K587" s="41" t="s">
        <v>1325</v>
      </c>
      <c r="L587" s="44">
        <v>41249</v>
      </c>
      <c r="M587" s="41" t="s">
        <v>1256</v>
      </c>
      <c r="N587" s="41">
        <v>20552.457999999999</v>
      </c>
      <c r="O587" s="41" t="s">
        <v>3839</v>
      </c>
      <c r="P587" s="41" t="s">
        <v>3527</v>
      </c>
      <c r="Q587" s="43" t="s">
        <v>3840</v>
      </c>
      <c r="R587" s="43" t="s">
        <v>3841</v>
      </c>
      <c r="S587" s="41" t="s">
        <v>1320</v>
      </c>
      <c r="T587" s="43" t="s">
        <v>3490</v>
      </c>
      <c r="U587" s="41" t="s">
        <v>1278</v>
      </c>
      <c r="V587" s="44">
        <v>41451</v>
      </c>
      <c r="W587" s="44">
        <v>43712</v>
      </c>
      <c r="X587" s="41" t="s">
        <v>1279</v>
      </c>
      <c r="Y587" s="41" t="s">
        <v>1263</v>
      </c>
      <c r="Z587" s="41" t="s">
        <v>4205</v>
      </c>
      <c r="AA587" s="41" t="s">
        <v>1256</v>
      </c>
      <c r="AB587" s="41" t="s">
        <v>4082</v>
      </c>
      <c r="AC587" s="41" t="s">
        <v>4082</v>
      </c>
      <c r="AD587" s="41" t="s">
        <v>4018</v>
      </c>
      <c r="AE587" s="41" t="s">
        <v>4001</v>
      </c>
      <c r="AF587" s="41" t="s">
        <v>1265</v>
      </c>
      <c r="AG587" s="45" t="s">
        <v>4083</v>
      </c>
      <c r="AH587" s="45" t="s">
        <v>4039</v>
      </c>
      <c r="AI587" s="45" t="s">
        <v>4039</v>
      </c>
      <c r="AJ587" s="45" t="s">
        <v>5211</v>
      </c>
      <c r="AK587" s="45" t="s">
        <v>5212</v>
      </c>
    </row>
    <row r="588" spans="2:37" ht="61.5" thickTop="1" thickBot="1" x14ac:dyDescent="0.3">
      <c r="B588" s="41" t="s">
        <v>5214</v>
      </c>
      <c r="C588" s="41" t="s">
        <v>3842</v>
      </c>
      <c r="D588" s="42" t="s">
        <v>1265</v>
      </c>
      <c r="E588" s="41" t="s">
        <v>3843</v>
      </c>
      <c r="F588" s="41" t="s">
        <v>1917</v>
      </c>
      <c r="G588" s="43" t="s">
        <v>3844</v>
      </c>
      <c r="H588" s="41" t="s">
        <v>1316</v>
      </c>
      <c r="I588" s="41" t="s">
        <v>1260</v>
      </c>
      <c r="J588" s="41" t="s">
        <v>1317</v>
      </c>
      <c r="K588" s="41" t="s">
        <v>1325</v>
      </c>
      <c r="L588" s="44">
        <v>39882</v>
      </c>
      <c r="M588" s="41" t="s">
        <v>1256</v>
      </c>
      <c r="N588" s="41">
        <v>62690.3</v>
      </c>
      <c r="O588" s="41" t="s">
        <v>3845</v>
      </c>
      <c r="P588" s="41" t="s">
        <v>2616</v>
      </c>
      <c r="Q588" s="43" t="s">
        <v>3846</v>
      </c>
      <c r="R588" s="43" t="s">
        <v>3847</v>
      </c>
      <c r="S588" s="41" t="s">
        <v>3726</v>
      </c>
      <c r="T588" s="43" t="s">
        <v>3848</v>
      </c>
      <c r="U588" s="41" t="s">
        <v>1256</v>
      </c>
      <c r="V588" s="41" t="s">
        <v>1256</v>
      </c>
      <c r="W588" s="41" t="s">
        <v>1256</v>
      </c>
      <c r="X588" s="41" t="s">
        <v>1279</v>
      </c>
      <c r="Y588" s="41" t="s">
        <v>1263</v>
      </c>
      <c r="Z588" s="41" t="s">
        <v>3997</v>
      </c>
      <c r="AA588" s="41" t="s">
        <v>1256</v>
      </c>
      <c r="AB588" s="41" t="s">
        <v>4069</v>
      </c>
      <c r="AC588" s="41" t="s">
        <v>4069</v>
      </c>
      <c r="AD588" s="41" t="s">
        <v>4077</v>
      </c>
      <c r="AE588" s="41" t="s">
        <v>4054</v>
      </c>
      <c r="AF588" s="41" t="s">
        <v>1265</v>
      </c>
      <c r="AG588" s="45" t="s">
        <v>4070</v>
      </c>
      <c r="AH588" s="45" t="s">
        <v>3989</v>
      </c>
      <c r="AI588" s="45" t="s">
        <v>3989</v>
      </c>
      <c r="AJ588" s="45" t="s">
        <v>5213</v>
      </c>
      <c r="AK588" s="45" t="s">
        <v>5214</v>
      </c>
    </row>
    <row r="589" spans="2:37" ht="37.5" thickTop="1" thickBot="1" x14ac:dyDescent="0.3">
      <c r="B589" s="41" t="s">
        <v>5216</v>
      </c>
      <c r="C589" s="41" t="s">
        <v>3849</v>
      </c>
      <c r="D589" s="42" t="s">
        <v>1265</v>
      </c>
      <c r="E589" s="41" t="s">
        <v>3850</v>
      </c>
      <c r="F589" s="41" t="s">
        <v>1411</v>
      </c>
      <c r="G589" s="43" t="s">
        <v>1281</v>
      </c>
      <c r="H589" s="41" t="s">
        <v>1316</v>
      </c>
      <c r="I589" s="41" t="s">
        <v>1260</v>
      </c>
      <c r="J589" s="41" t="s">
        <v>1317</v>
      </c>
      <c r="K589" s="41" t="s">
        <v>1325</v>
      </c>
      <c r="L589" s="44">
        <v>41255</v>
      </c>
      <c r="M589" s="41" t="s">
        <v>1256</v>
      </c>
      <c r="N589" s="41">
        <v>163848.23370000001</v>
      </c>
      <c r="O589" s="41" t="s">
        <v>3851</v>
      </c>
      <c r="P589" s="41" t="s">
        <v>1290</v>
      </c>
      <c r="Q589" s="43" t="s">
        <v>3852</v>
      </c>
      <c r="R589" s="43" t="s">
        <v>3853</v>
      </c>
      <c r="S589" s="41" t="s">
        <v>3854</v>
      </c>
      <c r="T589" s="43" t="s">
        <v>1329</v>
      </c>
      <c r="U589" s="41" t="s">
        <v>1278</v>
      </c>
      <c r="V589" s="44">
        <v>41997</v>
      </c>
      <c r="W589" s="44">
        <v>43929</v>
      </c>
      <c r="X589" s="41" t="s">
        <v>1295</v>
      </c>
      <c r="Y589" s="41" t="s">
        <v>1263</v>
      </c>
      <c r="Z589" s="41" t="s">
        <v>3997</v>
      </c>
      <c r="AA589" s="41" t="s">
        <v>1256</v>
      </c>
      <c r="AB589" s="41" t="s">
        <v>4017</v>
      </c>
      <c r="AC589" s="41" t="s">
        <v>4017</v>
      </c>
      <c r="AD589" s="41" t="s">
        <v>4018</v>
      </c>
      <c r="AE589" s="41" t="s">
        <v>4054</v>
      </c>
      <c r="AF589" s="41" t="s">
        <v>1265</v>
      </c>
      <c r="AG589" s="45" t="s">
        <v>4020</v>
      </c>
      <c r="AH589" s="45" t="s">
        <v>3989</v>
      </c>
      <c r="AI589" s="45" t="s">
        <v>4039</v>
      </c>
      <c r="AJ589" s="45" t="s">
        <v>5215</v>
      </c>
      <c r="AK589" s="45" t="s">
        <v>5216</v>
      </c>
    </row>
    <row r="590" spans="2:37" ht="37.5" thickTop="1" thickBot="1" x14ac:dyDescent="0.3">
      <c r="B590" s="41" t="s">
        <v>5218</v>
      </c>
      <c r="C590" s="41" t="s">
        <v>3855</v>
      </c>
      <c r="D590" s="42" t="s">
        <v>1265</v>
      </c>
      <c r="E590" s="41" t="s">
        <v>3856</v>
      </c>
      <c r="F590" s="41" t="s">
        <v>1917</v>
      </c>
      <c r="G590" s="43" t="s">
        <v>1281</v>
      </c>
      <c r="H590" s="41" t="s">
        <v>1316</v>
      </c>
      <c r="I590" s="41" t="s">
        <v>1260</v>
      </c>
      <c r="J590" s="41" t="s">
        <v>1317</v>
      </c>
      <c r="K590" s="41" t="s">
        <v>1325</v>
      </c>
      <c r="L590" s="44">
        <v>39910</v>
      </c>
      <c r="M590" s="41" t="s">
        <v>1256</v>
      </c>
      <c r="N590" s="41">
        <v>64194.116900000001</v>
      </c>
      <c r="O590" s="41" t="s">
        <v>3857</v>
      </c>
      <c r="P590" s="41" t="s">
        <v>1290</v>
      </c>
      <c r="Q590" s="43" t="s">
        <v>3858</v>
      </c>
      <c r="R590" s="43" t="s">
        <v>3859</v>
      </c>
      <c r="S590" s="41" t="s">
        <v>1320</v>
      </c>
      <c r="T590" s="43" t="s">
        <v>1329</v>
      </c>
      <c r="U590" s="41" t="s">
        <v>2599</v>
      </c>
      <c r="V590" s="44">
        <v>40093</v>
      </c>
      <c r="W590" s="44">
        <v>43883</v>
      </c>
      <c r="X590" s="41" t="s">
        <v>1279</v>
      </c>
      <c r="Y590" s="41" t="s">
        <v>1263</v>
      </c>
      <c r="Z590" s="41" t="s">
        <v>4016</v>
      </c>
      <c r="AA590" s="41" t="s">
        <v>1256</v>
      </c>
      <c r="AB590" s="41" t="s">
        <v>4017</v>
      </c>
      <c r="AC590" s="41" t="s">
        <v>4017</v>
      </c>
      <c r="AD590" s="41" t="s">
        <v>4018</v>
      </c>
      <c r="AE590" s="41" t="s">
        <v>4054</v>
      </c>
      <c r="AF590" s="41" t="s">
        <v>1265</v>
      </c>
      <c r="AG590" s="45" t="s">
        <v>4020</v>
      </c>
      <c r="AH590" s="45" t="s">
        <v>3989</v>
      </c>
      <c r="AI590" s="45" t="s">
        <v>3989</v>
      </c>
      <c r="AJ590" s="45" t="s">
        <v>5217</v>
      </c>
      <c r="AK590" s="45" t="s">
        <v>5218</v>
      </c>
    </row>
    <row r="591" spans="2:37" ht="31.5" thickTop="1" thickBot="1" x14ac:dyDescent="0.3">
      <c r="B591" s="41" t="s">
        <v>5220</v>
      </c>
      <c r="C591" s="41" t="s">
        <v>3860</v>
      </c>
      <c r="D591" s="42" t="s">
        <v>1265</v>
      </c>
      <c r="E591" s="41" t="s">
        <v>3861</v>
      </c>
      <c r="F591" s="41" t="s">
        <v>1411</v>
      </c>
      <c r="G591" s="43" t="s">
        <v>3201</v>
      </c>
      <c r="H591" s="41" t="s">
        <v>1316</v>
      </c>
      <c r="I591" s="41" t="s">
        <v>1270</v>
      </c>
      <c r="J591" s="41" t="s">
        <v>1271</v>
      </c>
      <c r="K591" s="41" t="s">
        <v>1272</v>
      </c>
      <c r="L591" s="44">
        <v>41249</v>
      </c>
      <c r="M591" s="44">
        <v>43564</v>
      </c>
      <c r="N591" s="41">
        <v>10888.6684</v>
      </c>
      <c r="O591" s="41" t="s">
        <v>1273</v>
      </c>
      <c r="P591" s="41" t="s">
        <v>2753</v>
      </c>
      <c r="Q591" s="43" t="s">
        <v>3862</v>
      </c>
      <c r="R591" s="43" t="s">
        <v>3863</v>
      </c>
      <c r="S591" s="41" t="s">
        <v>1982</v>
      </c>
      <c r="T591" s="43" t="s">
        <v>3204</v>
      </c>
      <c r="U591" s="41" t="s">
        <v>1256</v>
      </c>
      <c r="V591" s="41" t="s">
        <v>1256</v>
      </c>
      <c r="W591" s="41" t="s">
        <v>1256</v>
      </c>
      <c r="X591" s="41" t="s">
        <v>1279</v>
      </c>
      <c r="Y591" s="41" t="s">
        <v>1263</v>
      </c>
      <c r="Z591" s="41" t="s">
        <v>4205</v>
      </c>
      <c r="AA591" s="41" t="s">
        <v>1256</v>
      </c>
      <c r="AB591" s="41" t="s">
        <v>1256</v>
      </c>
      <c r="AC591" s="41" t="s">
        <v>1256</v>
      </c>
      <c r="AD591" s="41" t="s">
        <v>1256</v>
      </c>
      <c r="AE591" s="41" t="s">
        <v>1256</v>
      </c>
      <c r="AF591" s="41" t="s">
        <v>1265</v>
      </c>
      <c r="AG591" s="45" t="s">
        <v>1256</v>
      </c>
      <c r="AH591" s="45" t="s">
        <v>3989</v>
      </c>
      <c r="AI591" s="45" t="s">
        <v>3989</v>
      </c>
      <c r="AJ591" s="45" t="s">
        <v>5219</v>
      </c>
      <c r="AK591" s="45" t="s">
        <v>5220</v>
      </c>
    </row>
    <row r="592" spans="2:37" ht="37.5" thickTop="1" thickBot="1" x14ac:dyDescent="0.3">
      <c r="B592" s="41" t="s">
        <v>5222</v>
      </c>
      <c r="C592" s="41" t="s">
        <v>3864</v>
      </c>
      <c r="D592" s="42" t="s">
        <v>1265</v>
      </c>
      <c r="E592" s="41" t="s">
        <v>3865</v>
      </c>
      <c r="F592" s="41" t="s">
        <v>1411</v>
      </c>
      <c r="G592" s="43" t="s">
        <v>2585</v>
      </c>
      <c r="H592" s="41" t="s">
        <v>1316</v>
      </c>
      <c r="I592" s="41" t="s">
        <v>1260</v>
      </c>
      <c r="J592" s="41" t="s">
        <v>1439</v>
      </c>
      <c r="K592" s="41" t="s">
        <v>1325</v>
      </c>
      <c r="L592" s="44">
        <v>41249</v>
      </c>
      <c r="M592" s="41" t="s">
        <v>1256</v>
      </c>
      <c r="N592" s="41">
        <v>13049.13</v>
      </c>
      <c r="O592" s="41" t="s">
        <v>3866</v>
      </c>
      <c r="P592" s="41" t="s">
        <v>3867</v>
      </c>
      <c r="Q592" s="43" t="s">
        <v>3868</v>
      </c>
      <c r="R592" s="43" t="s">
        <v>3869</v>
      </c>
      <c r="S592" s="41" t="s">
        <v>1566</v>
      </c>
      <c r="T592" s="43" t="s">
        <v>2853</v>
      </c>
      <c r="U592" s="41" t="s">
        <v>1278</v>
      </c>
      <c r="V592" s="44">
        <v>41506</v>
      </c>
      <c r="W592" s="44">
        <v>43202</v>
      </c>
      <c r="X592" s="41" t="s">
        <v>1279</v>
      </c>
      <c r="Y592" s="41" t="s">
        <v>1263</v>
      </c>
      <c r="Z592" s="41" t="s">
        <v>4030</v>
      </c>
      <c r="AA592" s="41" t="s">
        <v>1256</v>
      </c>
      <c r="AB592" s="41" t="s">
        <v>4053</v>
      </c>
      <c r="AC592" s="41" t="s">
        <v>4053</v>
      </c>
      <c r="AD592" s="41" t="s">
        <v>4077</v>
      </c>
      <c r="AE592" s="41" t="s">
        <v>4054</v>
      </c>
      <c r="AF592" s="41" t="s">
        <v>1265</v>
      </c>
      <c r="AG592" s="45" t="s">
        <v>4055</v>
      </c>
      <c r="AH592" s="45" t="s">
        <v>3989</v>
      </c>
      <c r="AI592" s="45" t="s">
        <v>3989</v>
      </c>
      <c r="AJ592" s="45" t="s">
        <v>5221</v>
      </c>
      <c r="AK592" s="45" t="s">
        <v>5222</v>
      </c>
    </row>
    <row r="593" spans="2:37" ht="46.5" thickTop="1" thickBot="1" x14ac:dyDescent="0.3">
      <c r="B593" s="41" t="s">
        <v>5224</v>
      </c>
      <c r="C593" s="41" t="s">
        <v>3870</v>
      </c>
      <c r="D593" s="42" t="s">
        <v>1265</v>
      </c>
      <c r="E593" s="41" t="s">
        <v>3871</v>
      </c>
      <c r="F593" s="41" t="s">
        <v>1917</v>
      </c>
      <c r="G593" s="43" t="s">
        <v>3872</v>
      </c>
      <c r="H593" s="41" t="s">
        <v>1316</v>
      </c>
      <c r="I593" s="41" t="s">
        <v>1270</v>
      </c>
      <c r="J593" s="41" t="s">
        <v>1515</v>
      </c>
      <c r="K593" s="41" t="s">
        <v>1272</v>
      </c>
      <c r="L593" s="44">
        <v>39923</v>
      </c>
      <c r="M593" s="44">
        <v>42593</v>
      </c>
      <c r="N593" s="41">
        <v>72609.89</v>
      </c>
      <c r="O593" s="41" t="s">
        <v>1273</v>
      </c>
      <c r="P593" s="41" t="s">
        <v>1920</v>
      </c>
      <c r="Q593" s="43" t="s">
        <v>3873</v>
      </c>
      <c r="R593" s="43" t="s">
        <v>3874</v>
      </c>
      <c r="S593" s="41" t="s">
        <v>1320</v>
      </c>
      <c r="T593" s="43" t="s">
        <v>3875</v>
      </c>
      <c r="U593" s="41" t="s">
        <v>1256</v>
      </c>
      <c r="V593" s="41" t="s">
        <v>1256</v>
      </c>
      <c r="W593" s="41" t="s">
        <v>1256</v>
      </c>
      <c r="X593" s="41" t="s">
        <v>1279</v>
      </c>
      <c r="Y593" s="41" t="s">
        <v>1263</v>
      </c>
      <c r="Z593" s="41" t="s">
        <v>3997</v>
      </c>
      <c r="AA593" s="41" t="s">
        <v>1256</v>
      </c>
      <c r="AB593" s="41" t="s">
        <v>1256</v>
      </c>
      <c r="AC593" s="41" t="s">
        <v>1256</v>
      </c>
      <c r="AD593" s="41" t="s">
        <v>1256</v>
      </c>
      <c r="AE593" s="41" t="s">
        <v>1256</v>
      </c>
      <c r="AF593" s="41" t="s">
        <v>1265</v>
      </c>
      <c r="AG593" s="45" t="s">
        <v>1256</v>
      </c>
      <c r="AH593" s="45" t="s">
        <v>3989</v>
      </c>
      <c r="AI593" s="45" t="s">
        <v>3989</v>
      </c>
      <c r="AJ593" s="45" t="s">
        <v>5223</v>
      </c>
      <c r="AK593" s="45" t="s">
        <v>5224</v>
      </c>
    </row>
    <row r="594" spans="2:37" ht="46.5" thickTop="1" thickBot="1" x14ac:dyDescent="0.3">
      <c r="B594" s="41" t="s">
        <v>5226</v>
      </c>
      <c r="C594" s="41" t="s">
        <v>3876</v>
      </c>
      <c r="D594" s="42" t="s">
        <v>1265</v>
      </c>
      <c r="E594" s="41" t="s">
        <v>3877</v>
      </c>
      <c r="F594" s="41" t="s">
        <v>1844</v>
      </c>
      <c r="G594" s="43" t="s">
        <v>1617</v>
      </c>
      <c r="H594" s="41" t="s">
        <v>1316</v>
      </c>
      <c r="I594" s="41" t="s">
        <v>1260</v>
      </c>
      <c r="J594" s="41" t="s">
        <v>1287</v>
      </c>
      <c r="K594" s="41" t="s">
        <v>1325</v>
      </c>
      <c r="L594" s="44">
        <v>41900</v>
      </c>
      <c r="M594" s="41" t="s">
        <v>1256</v>
      </c>
      <c r="N594" s="41">
        <v>61679.14</v>
      </c>
      <c r="O594" s="41" t="s">
        <v>3878</v>
      </c>
      <c r="P594" s="41" t="s">
        <v>1290</v>
      </c>
      <c r="Q594" s="43" t="s">
        <v>3873</v>
      </c>
      <c r="R594" s="43" t="s">
        <v>3874</v>
      </c>
      <c r="S594" s="41" t="s">
        <v>1320</v>
      </c>
      <c r="T594" s="43" t="s">
        <v>1622</v>
      </c>
      <c r="U594" s="41" t="s">
        <v>1278</v>
      </c>
      <c r="V594" s="44">
        <v>42146</v>
      </c>
      <c r="W594" s="44">
        <v>44000</v>
      </c>
      <c r="X594" s="41" t="s">
        <v>1295</v>
      </c>
      <c r="Y594" s="41" t="s">
        <v>1263</v>
      </c>
      <c r="Z594" s="41" t="s">
        <v>3997</v>
      </c>
      <c r="AA594" s="41" t="s">
        <v>1256</v>
      </c>
      <c r="AB594" s="41" t="s">
        <v>4053</v>
      </c>
      <c r="AC594" s="41" t="s">
        <v>4053</v>
      </c>
      <c r="AD594" s="41" t="s">
        <v>4000</v>
      </c>
      <c r="AE594" s="41" t="s">
        <v>4047</v>
      </c>
      <c r="AF594" s="41" t="s">
        <v>1265</v>
      </c>
      <c r="AG594" s="45" t="s">
        <v>4055</v>
      </c>
      <c r="AH594" s="45" t="s">
        <v>3989</v>
      </c>
      <c r="AI594" s="45" t="s">
        <v>3989</v>
      </c>
      <c r="AJ594" s="45" t="s">
        <v>5225</v>
      </c>
      <c r="AK594" s="45" t="s">
        <v>5226</v>
      </c>
    </row>
    <row r="595" spans="2:37" ht="31.5" thickTop="1" thickBot="1" x14ac:dyDescent="0.3">
      <c r="B595" s="41" t="s">
        <v>5228</v>
      </c>
      <c r="C595" s="41" t="s">
        <v>3879</v>
      </c>
      <c r="D595" s="42" t="s">
        <v>1265</v>
      </c>
      <c r="E595" s="41" t="s">
        <v>3880</v>
      </c>
      <c r="F595" s="41" t="s">
        <v>1411</v>
      </c>
      <c r="G595" s="43" t="s">
        <v>3201</v>
      </c>
      <c r="H595" s="41" t="s">
        <v>1259</v>
      </c>
      <c r="I595" s="41" t="s">
        <v>1270</v>
      </c>
      <c r="J595" s="41" t="s">
        <v>1271</v>
      </c>
      <c r="K595" s="41" t="s">
        <v>1272</v>
      </c>
      <c r="L595" s="44">
        <v>41249</v>
      </c>
      <c r="M595" s="44">
        <v>43564</v>
      </c>
      <c r="N595" s="41">
        <v>13307.51</v>
      </c>
      <c r="O595" s="41" t="s">
        <v>1273</v>
      </c>
      <c r="P595" s="41" t="s">
        <v>3527</v>
      </c>
      <c r="Q595" s="43" t="s">
        <v>3881</v>
      </c>
      <c r="R595" s="43" t="s">
        <v>3882</v>
      </c>
      <c r="S595" s="41" t="s">
        <v>1443</v>
      </c>
      <c r="T595" s="43" t="s">
        <v>3204</v>
      </c>
      <c r="U595" s="41" t="s">
        <v>1256</v>
      </c>
      <c r="V595" s="41" t="s">
        <v>1256</v>
      </c>
      <c r="W595" s="41" t="s">
        <v>1256</v>
      </c>
      <c r="X595" s="41" t="s">
        <v>1279</v>
      </c>
      <c r="Y595" s="41" t="s">
        <v>1263</v>
      </c>
      <c r="Z595" s="41" t="s">
        <v>4205</v>
      </c>
      <c r="AA595" s="41" t="s">
        <v>1256</v>
      </c>
      <c r="AB595" s="41" t="s">
        <v>1256</v>
      </c>
      <c r="AC595" s="41" t="s">
        <v>1256</v>
      </c>
      <c r="AD595" s="41" t="s">
        <v>1256</v>
      </c>
      <c r="AE595" s="41" t="s">
        <v>1256</v>
      </c>
      <c r="AF595" s="41" t="s">
        <v>1265</v>
      </c>
      <c r="AG595" s="45" t="s">
        <v>1256</v>
      </c>
      <c r="AH595" s="45" t="s">
        <v>3989</v>
      </c>
      <c r="AI595" s="45" t="s">
        <v>3989</v>
      </c>
      <c r="AJ595" s="45" t="s">
        <v>5227</v>
      </c>
      <c r="AK595" s="45" t="s">
        <v>5228</v>
      </c>
    </row>
    <row r="596" spans="2:37" ht="37.5" thickTop="1" thickBot="1" x14ac:dyDescent="0.3">
      <c r="B596" s="41" t="s">
        <v>5230</v>
      </c>
      <c r="C596" s="41" t="s">
        <v>3883</v>
      </c>
      <c r="D596" s="42" t="s">
        <v>1265</v>
      </c>
      <c r="E596" s="41" t="s">
        <v>3884</v>
      </c>
      <c r="F596" s="41" t="s">
        <v>1917</v>
      </c>
      <c r="G596" s="43" t="s">
        <v>1473</v>
      </c>
      <c r="H596" s="41" t="s">
        <v>1259</v>
      </c>
      <c r="I596" s="41" t="s">
        <v>1260</v>
      </c>
      <c r="J596" s="41" t="s">
        <v>3711</v>
      </c>
      <c r="K596" s="41" t="s">
        <v>1325</v>
      </c>
      <c r="L596" s="44">
        <v>39861</v>
      </c>
      <c r="M596" s="41" t="s">
        <v>1256</v>
      </c>
      <c r="N596" s="41">
        <v>43275.97</v>
      </c>
      <c r="O596" s="41" t="s">
        <v>3885</v>
      </c>
      <c r="P596" s="41" t="s">
        <v>2062</v>
      </c>
      <c r="Q596" s="43" t="s">
        <v>3886</v>
      </c>
      <c r="R596" s="43" t="s">
        <v>3887</v>
      </c>
      <c r="S596" s="41" t="s">
        <v>1434</v>
      </c>
      <c r="T596" s="43" t="s">
        <v>1476</v>
      </c>
      <c r="U596" s="41" t="s">
        <v>1256</v>
      </c>
      <c r="V596" s="41" t="s">
        <v>1256</v>
      </c>
      <c r="W596" s="41" t="s">
        <v>1256</v>
      </c>
      <c r="X596" s="41" t="s">
        <v>1279</v>
      </c>
      <c r="Y596" s="41" t="s">
        <v>1263</v>
      </c>
      <c r="Z596" s="41" t="s">
        <v>4081</v>
      </c>
      <c r="AA596" s="41" t="s">
        <v>1256</v>
      </c>
      <c r="AB596" s="41" t="s">
        <v>4045</v>
      </c>
      <c r="AC596" s="41" t="s">
        <v>4045</v>
      </c>
      <c r="AD596" s="41" t="s">
        <v>4000</v>
      </c>
      <c r="AE596" s="41" t="s">
        <v>4001</v>
      </c>
      <c r="AF596" s="41" t="s">
        <v>1265</v>
      </c>
      <c r="AG596" s="45" t="s">
        <v>4048</v>
      </c>
      <c r="AH596" s="45" t="s">
        <v>3989</v>
      </c>
      <c r="AI596" s="45" t="s">
        <v>3989</v>
      </c>
      <c r="AJ596" s="45" t="s">
        <v>5229</v>
      </c>
      <c r="AK596" s="45" t="s">
        <v>5230</v>
      </c>
    </row>
    <row r="597" spans="2:37" ht="31.5" thickTop="1" thickBot="1" x14ac:dyDescent="0.3">
      <c r="B597" s="41" t="s">
        <v>5232</v>
      </c>
      <c r="C597" s="41" t="s">
        <v>3888</v>
      </c>
      <c r="D597" s="42" t="s">
        <v>1265</v>
      </c>
      <c r="E597" s="41" t="s">
        <v>3889</v>
      </c>
      <c r="F597" s="41" t="s">
        <v>1633</v>
      </c>
      <c r="G597" s="43" t="s">
        <v>2734</v>
      </c>
      <c r="H597" s="41" t="s">
        <v>1259</v>
      </c>
      <c r="I597" s="41" t="s">
        <v>1260</v>
      </c>
      <c r="J597" s="41" t="s">
        <v>2469</v>
      </c>
      <c r="K597" s="41" t="s">
        <v>1325</v>
      </c>
      <c r="L597" s="44">
        <v>40618</v>
      </c>
      <c r="M597" s="41" t="s">
        <v>1256</v>
      </c>
      <c r="N597" s="41">
        <v>56729.919999999998</v>
      </c>
      <c r="O597" s="41" t="s">
        <v>3890</v>
      </c>
      <c r="P597" s="41" t="s">
        <v>1290</v>
      </c>
      <c r="Q597" s="43" t="s">
        <v>3891</v>
      </c>
      <c r="R597" s="43" t="s">
        <v>3892</v>
      </c>
      <c r="S597" s="41" t="s">
        <v>1923</v>
      </c>
      <c r="T597" s="43" t="s">
        <v>2736</v>
      </c>
      <c r="U597" s="41" t="s">
        <v>1256</v>
      </c>
      <c r="V597" s="41" t="s">
        <v>1256</v>
      </c>
      <c r="W597" s="41" t="s">
        <v>1256</v>
      </c>
      <c r="X597" s="41" t="s">
        <v>1279</v>
      </c>
      <c r="Y597" s="41" t="s">
        <v>1263</v>
      </c>
      <c r="Z597" s="41" t="s">
        <v>4011</v>
      </c>
      <c r="AA597" s="41" t="s">
        <v>1256</v>
      </c>
      <c r="AB597" s="41" t="s">
        <v>4053</v>
      </c>
      <c r="AC597" s="41" t="s">
        <v>4053</v>
      </c>
      <c r="AD597" s="41" t="s">
        <v>4077</v>
      </c>
      <c r="AE597" s="41" t="s">
        <v>4054</v>
      </c>
      <c r="AF597" s="41" t="s">
        <v>1265</v>
      </c>
      <c r="AG597" s="45" t="s">
        <v>4055</v>
      </c>
      <c r="AH597" s="45" t="s">
        <v>3989</v>
      </c>
      <c r="AI597" s="45" t="s">
        <v>3989</v>
      </c>
      <c r="AJ597" s="45" t="s">
        <v>5231</v>
      </c>
      <c r="AK597" s="45" t="s">
        <v>5232</v>
      </c>
    </row>
    <row r="598" spans="2:37" ht="31.5" thickTop="1" thickBot="1" x14ac:dyDescent="0.3">
      <c r="B598" s="41" t="s">
        <v>5234</v>
      </c>
      <c r="C598" s="41" t="s">
        <v>3893</v>
      </c>
      <c r="D598" s="42" t="s">
        <v>1265</v>
      </c>
      <c r="E598" s="41" t="s">
        <v>3894</v>
      </c>
      <c r="F598" s="41" t="s">
        <v>1633</v>
      </c>
      <c r="G598" s="43" t="s">
        <v>2734</v>
      </c>
      <c r="H598" s="41" t="s">
        <v>1259</v>
      </c>
      <c r="I598" s="41" t="s">
        <v>1260</v>
      </c>
      <c r="J598" s="41" t="s">
        <v>1324</v>
      </c>
      <c r="K598" s="41" t="s">
        <v>1325</v>
      </c>
      <c r="L598" s="44">
        <v>40618</v>
      </c>
      <c r="M598" s="41" t="s">
        <v>1256</v>
      </c>
      <c r="N598" s="41">
        <v>58693.68</v>
      </c>
      <c r="O598" s="41" t="s">
        <v>1273</v>
      </c>
      <c r="P598" s="41" t="s">
        <v>1290</v>
      </c>
      <c r="Q598" s="43" t="s">
        <v>3895</v>
      </c>
      <c r="R598" s="43" t="s">
        <v>3896</v>
      </c>
      <c r="S598" s="41" t="s">
        <v>1443</v>
      </c>
      <c r="T598" s="43" t="s">
        <v>2736</v>
      </c>
      <c r="U598" s="41" t="s">
        <v>1330</v>
      </c>
      <c r="V598" s="44">
        <v>41898</v>
      </c>
      <c r="W598" s="44">
        <v>41899</v>
      </c>
      <c r="X598" s="41" t="s">
        <v>1279</v>
      </c>
      <c r="Y598" s="41" t="s">
        <v>1263</v>
      </c>
      <c r="Z598" s="41" t="s">
        <v>4112</v>
      </c>
      <c r="AA598" s="41" t="s">
        <v>1256</v>
      </c>
      <c r="AB598" s="41" t="s">
        <v>4053</v>
      </c>
      <c r="AC598" s="41" t="s">
        <v>4053</v>
      </c>
      <c r="AD598" s="41" t="s">
        <v>4077</v>
      </c>
      <c r="AE598" s="41" t="s">
        <v>4054</v>
      </c>
      <c r="AF598" s="41" t="s">
        <v>1265</v>
      </c>
      <c r="AG598" s="45" t="s">
        <v>4055</v>
      </c>
      <c r="AH598" s="45" t="s">
        <v>3989</v>
      </c>
      <c r="AI598" s="45" t="s">
        <v>3989</v>
      </c>
      <c r="AJ598" s="45" t="s">
        <v>5233</v>
      </c>
      <c r="AK598" s="45" t="s">
        <v>5234</v>
      </c>
    </row>
    <row r="599" spans="2:37" ht="31.5" thickTop="1" thickBot="1" x14ac:dyDescent="0.3">
      <c r="B599" s="41" t="s">
        <v>5236</v>
      </c>
      <c r="C599" s="41" t="s">
        <v>3897</v>
      </c>
      <c r="D599" s="42" t="s">
        <v>1265</v>
      </c>
      <c r="E599" s="41" t="s">
        <v>3898</v>
      </c>
      <c r="F599" s="41" t="s">
        <v>1633</v>
      </c>
      <c r="G599" s="43" t="s">
        <v>3899</v>
      </c>
      <c r="H599" s="41" t="s">
        <v>1259</v>
      </c>
      <c r="I599" s="41" t="s">
        <v>1260</v>
      </c>
      <c r="J599" s="41" t="s">
        <v>1439</v>
      </c>
      <c r="K599" s="41" t="s">
        <v>1641</v>
      </c>
      <c r="L599" s="44">
        <v>40618</v>
      </c>
      <c r="M599" s="41" t="s">
        <v>1256</v>
      </c>
      <c r="N599" s="41">
        <v>56319.551800000001</v>
      </c>
      <c r="O599" s="41" t="s">
        <v>3900</v>
      </c>
      <c r="P599" s="41" t="s">
        <v>1920</v>
      </c>
      <c r="Q599" s="43" t="s">
        <v>3901</v>
      </c>
      <c r="R599" s="43" t="s">
        <v>3902</v>
      </c>
      <c r="S599" s="41" t="s">
        <v>3903</v>
      </c>
      <c r="T599" s="43" t="s">
        <v>3904</v>
      </c>
      <c r="U599" s="41" t="s">
        <v>1860</v>
      </c>
      <c r="V599" s="44">
        <v>40618</v>
      </c>
      <c r="W599" s="44">
        <v>43112</v>
      </c>
      <c r="X599" s="41" t="s">
        <v>1279</v>
      </c>
      <c r="Y599" s="41" t="s">
        <v>1263</v>
      </c>
      <c r="Z599" s="41" t="s">
        <v>4011</v>
      </c>
      <c r="AA599" s="41" t="s">
        <v>1256</v>
      </c>
      <c r="AB599" s="41" t="s">
        <v>3999</v>
      </c>
      <c r="AC599" s="41" t="s">
        <v>3999</v>
      </c>
      <c r="AD599" s="41" t="s">
        <v>4038</v>
      </c>
      <c r="AE599" s="41" t="s">
        <v>4023</v>
      </c>
      <c r="AF599" s="41" t="s">
        <v>1265</v>
      </c>
      <c r="AG599" s="45" t="s">
        <v>4002</v>
      </c>
      <c r="AH599" s="45" t="s">
        <v>3989</v>
      </c>
      <c r="AI599" s="45" t="s">
        <v>3989</v>
      </c>
      <c r="AJ599" s="45" t="s">
        <v>5235</v>
      </c>
      <c r="AK599" s="45" t="s">
        <v>5236</v>
      </c>
    </row>
    <row r="600" spans="2:37" ht="31.5" thickTop="1" thickBot="1" x14ac:dyDescent="0.3">
      <c r="B600" s="41" t="s">
        <v>5238</v>
      </c>
      <c r="C600" s="41" t="s">
        <v>3905</v>
      </c>
      <c r="D600" s="42" t="s">
        <v>1265</v>
      </c>
      <c r="E600" s="41" t="s">
        <v>3906</v>
      </c>
      <c r="F600" s="41" t="s">
        <v>1633</v>
      </c>
      <c r="G600" s="43" t="s">
        <v>3907</v>
      </c>
      <c r="H600" s="41" t="s">
        <v>1259</v>
      </c>
      <c r="I600" s="41" t="s">
        <v>1260</v>
      </c>
      <c r="J600" s="41" t="s">
        <v>1439</v>
      </c>
      <c r="K600" s="41" t="s">
        <v>1641</v>
      </c>
      <c r="L600" s="44">
        <v>40617</v>
      </c>
      <c r="M600" s="41" t="s">
        <v>1256</v>
      </c>
      <c r="N600" s="41">
        <v>42783.933599999997</v>
      </c>
      <c r="O600" s="41" t="s">
        <v>3908</v>
      </c>
      <c r="P600" s="41" t="s">
        <v>1920</v>
      </c>
      <c r="Q600" s="43" t="s">
        <v>3909</v>
      </c>
      <c r="R600" s="43" t="s">
        <v>3910</v>
      </c>
      <c r="S600" s="41" t="s">
        <v>1443</v>
      </c>
      <c r="T600" s="43" t="s">
        <v>3911</v>
      </c>
      <c r="U600" s="41" t="s">
        <v>1860</v>
      </c>
      <c r="V600" s="44">
        <v>40617</v>
      </c>
      <c r="W600" s="44">
        <v>43020</v>
      </c>
      <c r="X600" s="41" t="s">
        <v>1279</v>
      </c>
      <c r="Y600" s="41" t="s">
        <v>1263</v>
      </c>
      <c r="Z600" s="41" t="s">
        <v>4011</v>
      </c>
      <c r="AA600" s="41" t="s">
        <v>1256</v>
      </c>
      <c r="AB600" s="41" t="s">
        <v>4076</v>
      </c>
      <c r="AC600" s="41" t="s">
        <v>4076</v>
      </c>
      <c r="AD600" s="41" t="s">
        <v>4046</v>
      </c>
      <c r="AE600" s="41" t="s">
        <v>4047</v>
      </c>
      <c r="AF600" s="41" t="s">
        <v>1265</v>
      </c>
      <c r="AG600" s="45" t="s">
        <v>4078</v>
      </c>
      <c r="AH600" s="45" t="s">
        <v>3989</v>
      </c>
      <c r="AI600" s="45" t="s">
        <v>3989</v>
      </c>
      <c r="AJ600" s="45" t="s">
        <v>5237</v>
      </c>
      <c r="AK600" s="45" t="s">
        <v>5238</v>
      </c>
    </row>
    <row r="601" spans="2:37" ht="31.5" thickTop="1" thickBot="1" x14ac:dyDescent="0.3">
      <c r="B601" s="41" t="s">
        <v>5240</v>
      </c>
      <c r="C601" s="41" t="s">
        <v>3912</v>
      </c>
      <c r="D601" s="42" t="s">
        <v>1265</v>
      </c>
      <c r="E601" s="41" t="s">
        <v>3913</v>
      </c>
      <c r="F601" s="41" t="s">
        <v>1633</v>
      </c>
      <c r="G601" s="43" t="s">
        <v>2739</v>
      </c>
      <c r="H601" s="41" t="s">
        <v>1259</v>
      </c>
      <c r="I601" s="41" t="s">
        <v>1260</v>
      </c>
      <c r="J601" s="41" t="s">
        <v>1317</v>
      </c>
      <c r="K601" s="41" t="s">
        <v>1325</v>
      </c>
      <c r="L601" s="44">
        <v>40612</v>
      </c>
      <c r="M601" s="41" t="s">
        <v>1256</v>
      </c>
      <c r="N601" s="41">
        <v>34451.56</v>
      </c>
      <c r="O601" s="41" t="s">
        <v>3914</v>
      </c>
      <c r="P601" s="41" t="s">
        <v>1290</v>
      </c>
      <c r="Q601" s="43" t="s">
        <v>3915</v>
      </c>
      <c r="R601" s="43" t="s">
        <v>3916</v>
      </c>
      <c r="S601" s="41" t="s">
        <v>1443</v>
      </c>
      <c r="T601" s="43" t="s">
        <v>2742</v>
      </c>
      <c r="U601" s="41" t="s">
        <v>1330</v>
      </c>
      <c r="V601" s="44">
        <v>42954</v>
      </c>
      <c r="W601" s="44">
        <v>44049</v>
      </c>
      <c r="X601" s="41" t="s">
        <v>1279</v>
      </c>
      <c r="Y601" s="41" t="s">
        <v>1263</v>
      </c>
      <c r="Z601" s="41" t="s">
        <v>4205</v>
      </c>
      <c r="AA601" s="41" t="s">
        <v>1256</v>
      </c>
      <c r="AB601" s="41" t="s">
        <v>4069</v>
      </c>
      <c r="AC601" s="41" t="s">
        <v>4069</v>
      </c>
      <c r="AD601" s="41" t="s">
        <v>4046</v>
      </c>
      <c r="AE601" s="41" t="s">
        <v>4023</v>
      </c>
      <c r="AF601" s="41" t="s">
        <v>1265</v>
      </c>
      <c r="AG601" s="45" t="s">
        <v>4070</v>
      </c>
      <c r="AH601" s="45" t="s">
        <v>3989</v>
      </c>
      <c r="AI601" s="45" t="s">
        <v>3989</v>
      </c>
      <c r="AJ601" s="45" t="s">
        <v>5239</v>
      </c>
      <c r="AK601" s="45" t="s">
        <v>5240</v>
      </c>
    </row>
    <row r="602" spans="2:37" ht="49.5" thickTop="1" thickBot="1" x14ac:dyDescent="0.3">
      <c r="B602" s="41" t="s">
        <v>5242</v>
      </c>
      <c r="C602" s="41" t="s">
        <v>3917</v>
      </c>
      <c r="D602" s="42" t="s">
        <v>1265</v>
      </c>
      <c r="E602" s="41" t="s">
        <v>3918</v>
      </c>
      <c r="F602" s="41" t="s">
        <v>1633</v>
      </c>
      <c r="G602" s="43" t="s">
        <v>2739</v>
      </c>
      <c r="H602" s="41" t="s">
        <v>1259</v>
      </c>
      <c r="I602" s="41" t="s">
        <v>1260</v>
      </c>
      <c r="J602" s="41" t="s">
        <v>1287</v>
      </c>
      <c r="K602" s="41" t="s">
        <v>1325</v>
      </c>
      <c r="L602" s="44">
        <v>40612</v>
      </c>
      <c r="M602" s="41" t="s">
        <v>1256</v>
      </c>
      <c r="N602" s="41">
        <v>42087.62</v>
      </c>
      <c r="O602" s="41" t="s">
        <v>3919</v>
      </c>
      <c r="P602" s="41" t="s">
        <v>1290</v>
      </c>
      <c r="Q602" s="43" t="s">
        <v>3920</v>
      </c>
      <c r="R602" s="43" t="s">
        <v>3921</v>
      </c>
      <c r="S602" s="41" t="s">
        <v>1680</v>
      </c>
      <c r="T602" s="43" t="s">
        <v>2742</v>
      </c>
      <c r="U602" s="41" t="s">
        <v>1278</v>
      </c>
      <c r="V602" s="44">
        <v>41162</v>
      </c>
      <c r="W602" s="44">
        <v>42256</v>
      </c>
      <c r="X602" s="41" t="s">
        <v>1279</v>
      </c>
      <c r="Y602" s="41" t="s">
        <v>1263</v>
      </c>
      <c r="Z602" s="41" t="s">
        <v>4205</v>
      </c>
      <c r="AA602" s="41" t="s">
        <v>1256</v>
      </c>
      <c r="AB602" s="41" t="s">
        <v>4069</v>
      </c>
      <c r="AC602" s="41" t="s">
        <v>4069</v>
      </c>
      <c r="AD602" s="41" t="s">
        <v>4046</v>
      </c>
      <c r="AE602" s="41" t="s">
        <v>4023</v>
      </c>
      <c r="AF602" s="41" t="s">
        <v>1265</v>
      </c>
      <c r="AG602" s="45" t="s">
        <v>4070</v>
      </c>
      <c r="AH602" s="45" t="s">
        <v>3989</v>
      </c>
      <c r="AI602" s="45" t="s">
        <v>3989</v>
      </c>
      <c r="AJ602" s="45" t="s">
        <v>5241</v>
      </c>
      <c r="AK602" s="45" t="s">
        <v>5242</v>
      </c>
    </row>
    <row r="603" spans="2:37" ht="37.5" thickTop="1" thickBot="1" x14ac:dyDescent="0.3">
      <c r="B603" s="41" t="s">
        <v>5244</v>
      </c>
      <c r="C603" s="41" t="s">
        <v>3922</v>
      </c>
      <c r="D603" s="42" t="s">
        <v>1265</v>
      </c>
      <c r="E603" s="41" t="s">
        <v>3923</v>
      </c>
      <c r="F603" s="41" t="s">
        <v>1917</v>
      </c>
      <c r="G603" s="43" t="s">
        <v>1298</v>
      </c>
      <c r="H603" s="41" t="s">
        <v>1259</v>
      </c>
      <c r="I603" s="41" t="s">
        <v>1260</v>
      </c>
      <c r="J603" s="41" t="s">
        <v>1287</v>
      </c>
      <c r="K603" s="41" t="s">
        <v>1325</v>
      </c>
      <c r="L603" s="44">
        <v>39923</v>
      </c>
      <c r="M603" s="41" t="s">
        <v>1256</v>
      </c>
      <c r="N603" s="41">
        <v>66542.86</v>
      </c>
      <c r="O603" s="41" t="s">
        <v>3924</v>
      </c>
      <c r="P603" s="41" t="s">
        <v>1643</v>
      </c>
      <c r="Q603" s="43" t="s">
        <v>3925</v>
      </c>
      <c r="R603" s="43" t="s">
        <v>3926</v>
      </c>
      <c r="S603" s="41" t="s">
        <v>1653</v>
      </c>
      <c r="T603" s="43" t="s">
        <v>1302</v>
      </c>
      <c r="U603" s="41" t="s">
        <v>1278</v>
      </c>
      <c r="V603" s="44">
        <v>40106</v>
      </c>
      <c r="W603" s="44">
        <v>41931</v>
      </c>
      <c r="X603" s="41" t="s">
        <v>1279</v>
      </c>
      <c r="Y603" s="41" t="s">
        <v>1263</v>
      </c>
      <c r="Z603" s="41" t="s">
        <v>4005</v>
      </c>
      <c r="AA603" s="41" t="s">
        <v>1256</v>
      </c>
      <c r="AB603" s="41" t="s">
        <v>4082</v>
      </c>
      <c r="AC603" s="41" t="s">
        <v>4082</v>
      </c>
      <c r="AD603" s="41" t="s">
        <v>4077</v>
      </c>
      <c r="AE603" s="41" t="s">
        <v>4023</v>
      </c>
      <c r="AF603" s="41" t="s">
        <v>1265</v>
      </c>
      <c r="AG603" s="45" t="s">
        <v>4083</v>
      </c>
      <c r="AH603" s="45" t="s">
        <v>3989</v>
      </c>
      <c r="AI603" s="45" t="s">
        <v>3989</v>
      </c>
      <c r="AJ603" s="45" t="s">
        <v>5243</v>
      </c>
      <c r="AK603" s="45" t="s">
        <v>5244</v>
      </c>
    </row>
    <row r="604" spans="2:37" ht="31.5" thickTop="1" thickBot="1" x14ac:dyDescent="0.3">
      <c r="B604" s="41" t="s">
        <v>5246</v>
      </c>
      <c r="C604" s="41" t="s">
        <v>3927</v>
      </c>
      <c r="D604" s="42" t="s">
        <v>1265</v>
      </c>
      <c r="E604" s="41" t="s">
        <v>3928</v>
      </c>
      <c r="F604" s="41" t="s">
        <v>1633</v>
      </c>
      <c r="G604" s="43" t="s">
        <v>1473</v>
      </c>
      <c r="H604" s="41" t="s">
        <v>1259</v>
      </c>
      <c r="I604" s="41" t="s">
        <v>1260</v>
      </c>
      <c r="J604" s="41" t="s">
        <v>1317</v>
      </c>
      <c r="K604" s="41" t="s">
        <v>1325</v>
      </c>
      <c r="L604" s="44">
        <v>40599</v>
      </c>
      <c r="M604" s="41" t="s">
        <v>1256</v>
      </c>
      <c r="N604" s="41">
        <v>64696.7454</v>
      </c>
      <c r="O604" s="41" t="s">
        <v>3929</v>
      </c>
      <c r="P604" s="41" t="s">
        <v>1920</v>
      </c>
      <c r="Q604" s="43" t="s">
        <v>3930</v>
      </c>
      <c r="R604" s="43" t="s">
        <v>3931</v>
      </c>
      <c r="S604" s="41" t="s">
        <v>1923</v>
      </c>
      <c r="T604" s="43" t="s">
        <v>1476</v>
      </c>
      <c r="U604" s="41" t="s">
        <v>1330</v>
      </c>
      <c r="V604" s="44">
        <v>43215</v>
      </c>
      <c r="W604" s="44">
        <v>44310</v>
      </c>
      <c r="X604" s="41" t="s">
        <v>1279</v>
      </c>
      <c r="Y604" s="41" t="s">
        <v>1263</v>
      </c>
      <c r="Z604" s="41" t="s">
        <v>4081</v>
      </c>
      <c r="AA604" s="41" t="s">
        <v>1256</v>
      </c>
      <c r="AB604" s="41" t="s">
        <v>4045</v>
      </c>
      <c r="AC604" s="41" t="s">
        <v>4045</v>
      </c>
      <c r="AD604" s="41" t="s">
        <v>4000</v>
      </c>
      <c r="AE604" s="41" t="s">
        <v>4001</v>
      </c>
      <c r="AF604" s="41" t="s">
        <v>1265</v>
      </c>
      <c r="AG604" s="45" t="s">
        <v>4048</v>
      </c>
      <c r="AH604" s="45" t="s">
        <v>3989</v>
      </c>
      <c r="AI604" s="45" t="s">
        <v>3989</v>
      </c>
      <c r="AJ604" s="45" t="s">
        <v>5245</v>
      </c>
      <c r="AK604" s="45" t="s">
        <v>5246</v>
      </c>
    </row>
    <row r="605" spans="2:37" ht="31.5" thickTop="1" thickBot="1" x14ac:dyDescent="0.3">
      <c r="B605" s="41" t="s">
        <v>5249</v>
      </c>
      <c r="C605" s="41" t="s">
        <v>3932</v>
      </c>
      <c r="D605" s="42" t="s">
        <v>3933</v>
      </c>
      <c r="E605" s="41" t="s">
        <v>1256</v>
      </c>
      <c r="F605" s="41" t="s">
        <v>1257</v>
      </c>
      <c r="G605" s="43" t="s">
        <v>1728</v>
      </c>
      <c r="H605" s="41" t="s">
        <v>1308</v>
      </c>
      <c r="I605" s="41" t="s">
        <v>1260</v>
      </c>
      <c r="J605" s="41" t="s">
        <v>1256</v>
      </c>
      <c r="K605" s="41" t="s">
        <v>1256</v>
      </c>
      <c r="L605" s="41" t="s">
        <v>1256</v>
      </c>
      <c r="M605" s="41" t="s">
        <v>1256</v>
      </c>
      <c r="N605" s="41">
        <v>0</v>
      </c>
      <c r="O605" s="41" t="s">
        <v>1256</v>
      </c>
      <c r="P605" s="41" t="s">
        <v>1339</v>
      </c>
      <c r="Q605" s="43" t="s">
        <v>1256</v>
      </c>
      <c r="R605" s="43" t="s">
        <v>1256</v>
      </c>
      <c r="S605" s="41" t="s">
        <v>1256</v>
      </c>
      <c r="T605" s="43" t="s">
        <v>1256</v>
      </c>
      <c r="U605" s="41" t="s">
        <v>1256</v>
      </c>
      <c r="V605" s="41" t="s">
        <v>1256</v>
      </c>
      <c r="W605" s="41" t="s">
        <v>1256</v>
      </c>
      <c r="X605" s="41" t="s">
        <v>1256</v>
      </c>
      <c r="Y605" s="41" t="s">
        <v>1263</v>
      </c>
      <c r="Z605" s="41" t="s">
        <v>1256</v>
      </c>
      <c r="AA605" s="41" t="s">
        <v>1256</v>
      </c>
      <c r="AB605" s="41" t="s">
        <v>1256</v>
      </c>
      <c r="AC605" s="41" t="s">
        <v>1256</v>
      </c>
      <c r="AD605" s="41" t="s">
        <v>1256</v>
      </c>
      <c r="AE605" s="41" t="s">
        <v>1256</v>
      </c>
      <c r="AF605" s="41" t="s">
        <v>5247</v>
      </c>
      <c r="AG605" s="45" t="s">
        <v>1256</v>
      </c>
      <c r="AH605" s="45" t="s">
        <v>3989</v>
      </c>
      <c r="AI605" s="45" t="s">
        <v>3989</v>
      </c>
      <c r="AJ605" s="45" t="s">
        <v>5248</v>
      </c>
      <c r="AK605" s="45" t="s">
        <v>5249</v>
      </c>
    </row>
    <row r="606" spans="2:37" ht="31.5" thickTop="1" thickBot="1" x14ac:dyDescent="0.3">
      <c r="B606" s="41" t="s">
        <v>5251</v>
      </c>
      <c r="C606" s="41" t="s">
        <v>3934</v>
      </c>
      <c r="D606" s="42" t="s">
        <v>1600</v>
      </c>
      <c r="E606" s="41" t="s">
        <v>1257</v>
      </c>
      <c r="F606" s="41" t="s">
        <v>1284</v>
      </c>
      <c r="G606" s="43" t="s">
        <v>2120</v>
      </c>
      <c r="H606" s="41" t="s">
        <v>1308</v>
      </c>
      <c r="I606" s="41" t="s">
        <v>1260</v>
      </c>
      <c r="J606" s="41" t="s">
        <v>1317</v>
      </c>
      <c r="K606" s="41" t="s">
        <v>1288</v>
      </c>
      <c r="L606" s="44">
        <v>38243</v>
      </c>
      <c r="M606" s="41" t="s">
        <v>1256</v>
      </c>
      <c r="N606" s="41">
        <v>7363.77</v>
      </c>
      <c r="O606" s="41" t="s">
        <v>3935</v>
      </c>
      <c r="P606" s="41" t="s">
        <v>1261</v>
      </c>
      <c r="Q606" s="43" t="s">
        <v>2609</v>
      </c>
      <c r="R606" s="43" t="s">
        <v>2610</v>
      </c>
      <c r="S606" s="41" t="s">
        <v>1311</v>
      </c>
      <c r="T606" s="43" t="s">
        <v>2485</v>
      </c>
      <c r="U606" s="41" t="s">
        <v>1256</v>
      </c>
      <c r="V606" s="41" t="s">
        <v>1256</v>
      </c>
      <c r="W606" s="41" t="s">
        <v>1256</v>
      </c>
      <c r="X606" s="41" t="s">
        <v>1279</v>
      </c>
      <c r="Y606" s="41" t="s">
        <v>1263</v>
      </c>
      <c r="Z606" s="41" t="s">
        <v>4081</v>
      </c>
      <c r="AA606" s="41" t="s">
        <v>4109</v>
      </c>
      <c r="AB606" s="41" t="s">
        <v>4082</v>
      </c>
      <c r="AC606" s="41" t="s">
        <v>4082</v>
      </c>
      <c r="AD606" s="41" t="s">
        <v>4038</v>
      </c>
      <c r="AE606" s="41" t="s">
        <v>4023</v>
      </c>
      <c r="AF606" s="41" t="s">
        <v>1600</v>
      </c>
      <c r="AG606" s="45" t="s">
        <v>4083</v>
      </c>
      <c r="AH606" s="45" t="s">
        <v>3989</v>
      </c>
      <c r="AI606" s="45" t="s">
        <v>3989</v>
      </c>
      <c r="AJ606" s="45" t="s">
        <v>5250</v>
      </c>
      <c r="AK606" s="45" t="s">
        <v>5251</v>
      </c>
    </row>
    <row r="607" spans="2:37" ht="61.5" thickTop="1" thickBot="1" x14ac:dyDescent="0.3">
      <c r="B607" s="41" t="s">
        <v>5253</v>
      </c>
      <c r="C607" s="41" t="s">
        <v>3936</v>
      </c>
      <c r="D607" s="42" t="s">
        <v>1304</v>
      </c>
      <c r="E607" s="41" t="s">
        <v>1257</v>
      </c>
      <c r="F607" s="41" t="s">
        <v>1306</v>
      </c>
      <c r="G607" s="43" t="s">
        <v>1478</v>
      </c>
      <c r="H607" s="41" t="s">
        <v>1259</v>
      </c>
      <c r="I607" s="41" t="s">
        <v>1270</v>
      </c>
      <c r="J607" s="41" t="s">
        <v>1271</v>
      </c>
      <c r="K607" s="41" t="s">
        <v>1272</v>
      </c>
      <c r="L607" s="44">
        <v>38698</v>
      </c>
      <c r="M607" s="44">
        <v>39689</v>
      </c>
      <c r="N607" s="41">
        <v>161731.9884</v>
      </c>
      <c r="O607" s="41" t="s">
        <v>1273</v>
      </c>
      <c r="P607" s="41" t="s">
        <v>1261</v>
      </c>
      <c r="Q607" s="43" t="s">
        <v>3937</v>
      </c>
      <c r="R607" s="43" t="s">
        <v>3938</v>
      </c>
      <c r="S607" s="41" t="s">
        <v>3939</v>
      </c>
      <c r="T607" s="43" t="s">
        <v>3940</v>
      </c>
      <c r="U607" s="41" t="s">
        <v>1256</v>
      </c>
      <c r="V607" s="41" t="s">
        <v>1256</v>
      </c>
      <c r="W607" s="41" t="s">
        <v>1256</v>
      </c>
      <c r="X607" s="41" t="s">
        <v>1279</v>
      </c>
      <c r="Y607" s="41" t="s">
        <v>1263</v>
      </c>
      <c r="Z607" s="41" t="s">
        <v>4044</v>
      </c>
      <c r="AA607" s="41" t="s">
        <v>1256</v>
      </c>
      <c r="AB607" s="41" t="s">
        <v>1256</v>
      </c>
      <c r="AC607" s="41" t="s">
        <v>1256</v>
      </c>
      <c r="AD607" s="41" t="s">
        <v>1256</v>
      </c>
      <c r="AE607" s="41" t="s">
        <v>1256</v>
      </c>
      <c r="AF607" s="41" t="s">
        <v>1304</v>
      </c>
      <c r="AG607" s="45" t="s">
        <v>1256</v>
      </c>
      <c r="AH607" s="45" t="s">
        <v>3989</v>
      </c>
      <c r="AI607" s="45" t="s">
        <v>3989</v>
      </c>
      <c r="AJ607" s="45" t="s">
        <v>5252</v>
      </c>
      <c r="AK607" s="45" t="s">
        <v>5253</v>
      </c>
    </row>
    <row r="608" spans="2:37" ht="31.5" thickTop="1" thickBot="1" x14ac:dyDescent="0.3">
      <c r="B608" s="41" t="s">
        <v>5255</v>
      </c>
      <c r="C608" s="41" t="s">
        <v>3941</v>
      </c>
      <c r="D608" s="42" t="s">
        <v>1265</v>
      </c>
      <c r="E608" s="41" t="s">
        <v>3942</v>
      </c>
      <c r="F608" s="41" t="s">
        <v>1844</v>
      </c>
      <c r="G608" s="43" t="s">
        <v>3943</v>
      </c>
      <c r="H608" s="41" t="s">
        <v>1333</v>
      </c>
      <c r="I608" s="41" t="s">
        <v>1260</v>
      </c>
      <c r="J608" s="41" t="s">
        <v>1324</v>
      </c>
      <c r="K608" s="41" t="s">
        <v>1641</v>
      </c>
      <c r="L608" s="44">
        <v>41906</v>
      </c>
      <c r="M608" s="41" t="s">
        <v>1256</v>
      </c>
      <c r="N608" s="41">
        <v>1541.2728999999999</v>
      </c>
      <c r="O608" s="41" t="s">
        <v>3944</v>
      </c>
      <c r="P608" s="41" t="s">
        <v>2075</v>
      </c>
      <c r="Q608" s="43" t="s">
        <v>3945</v>
      </c>
      <c r="R608" s="43" t="s">
        <v>3946</v>
      </c>
      <c r="S608" s="41" t="s">
        <v>1336</v>
      </c>
      <c r="T608" s="43" t="s">
        <v>3947</v>
      </c>
      <c r="U608" s="41" t="s">
        <v>1860</v>
      </c>
      <c r="V608" s="44">
        <v>41906</v>
      </c>
      <c r="W608" s="44">
        <v>42817</v>
      </c>
      <c r="X608" s="41" t="s">
        <v>1279</v>
      </c>
      <c r="Y608" s="41" t="s">
        <v>1263</v>
      </c>
      <c r="Z608" s="41" t="s">
        <v>4112</v>
      </c>
      <c r="AA608" s="41" t="s">
        <v>1256</v>
      </c>
      <c r="AB608" s="41" t="s">
        <v>4017</v>
      </c>
      <c r="AC608" s="41" t="s">
        <v>4017</v>
      </c>
      <c r="AD608" s="41" t="s">
        <v>4038</v>
      </c>
      <c r="AE608" s="41" t="s">
        <v>4054</v>
      </c>
      <c r="AF608" s="41" t="s">
        <v>1265</v>
      </c>
      <c r="AG608" s="45" t="s">
        <v>4020</v>
      </c>
      <c r="AH608" s="45" t="s">
        <v>3989</v>
      </c>
      <c r="AI608" s="45" t="s">
        <v>3989</v>
      </c>
      <c r="AJ608" s="45" t="s">
        <v>5254</v>
      </c>
      <c r="AK608" s="45" t="s">
        <v>5255</v>
      </c>
    </row>
    <row r="609" spans="2:37" ht="31.5" thickTop="1" thickBot="1" x14ac:dyDescent="0.3">
      <c r="B609" s="41" t="s">
        <v>5257</v>
      </c>
      <c r="C609" s="41" t="s">
        <v>3948</v>
      </c>
      <c r="D609" s="42" t="s">
        <v>1265</v>
      </c>
      <c r="E609" s="41" t="s">
        <v>3949</v>
      </c>
      <c r="F609" s="41" t="s">
        <v>1844</v>
      </c>
      <c r="G609" s="43" t="s">
        <v>3943</v>
      </c>
      <c r="H609" s="41" t="s">
        <v>1308</v>
      </c>
      <c r="I609" s="41" t="s">
        <v>1260</v>
      </c>
      <c r="J609" s="41" t="s">
        <v>1324</v>
      </c>
      <c r="K609" s="41" t="s">
        <v>1325</v>
      </c>
      <c r="L609" s="44">
        <v>41906</v>
      </c>
      <c r="M609" s="41" t="s">
        <v>1256</v>
      </c>
      <c r="N609" s="41">
        <v>1777.8025</v>
      </c>
      <c r="O609" s="41" t="s">
        <v>3950</v>
      </c>
      <c r="P609" s="41" t="s">
        <v>2075</v>
      </c>
      <c r="Q609" s="43" t="s">
        <v>1629</v>
      </c>
      <c r="R609" s="43" t="s">
        <v>1630</v>
      </c>
      <c r="S609" s="41" t="s">
        <v>1311</v>
      </c>
      <c r="T609" s="43" t="s">
        <v>3947</v>
      </c>
      <c r="U609" s="41" t="s">
        <v>1278</v>
      </c>
      <c r="V609" s="44">
        <v>42033</v>
      </c>
      <c r="W609" s="44">
        <v>42397</v>
      </c>
      <c r="X609" s="41" t="s">
        <v>1279</v>
      </c>
      <c r="Y609" s="41" t="s">
        <v>1263</v>
      </c>
      <c r="Z609" s="41" t="s">
        <v>4112</v>
      </c>
      <c r="AA609" s="41" t="s">
        <v>1256</v>
      </c>
      <c r="AB609" s="41" t="s">
        <v>4017</v>
      </c>
      <c r="AC609" s="41" t="s">
        <v>4017</v>
      </c>
      <c r="AD609" s="41" t="s">
        <v>4038</v>
      </c>
      <c r="AE609" s="41" t="s">
        <v>4054</v>
      </c>
      <c r="AF609" s="41" t="s">
        <v>1265</v>
      </c>
      <c r="AG609" s="45" t="s">
        <v>4020</v>
      </c>
      <c r="AH609" s="45" t="s">
        <v>3989</v>
      </c>
      <c r="AI609" s="45" t="s">
        <v>3989</v>
      </c>
      <c r="AJ609" s="45" t="s">
        <v>5256</v>
      </c>
      <c r="AK609" s="45" t="s">
        <v>5257</v>
      </c>
    </row>
    <row r="610" spans="2:37" ht="61.5" thickTop="1" thickBot="1" x14ac:dyDescent="0.3">
      <c r="B610" s="41" t="s">
        <v>5259</v>
      </c>
      <c r="C610" s="41" t="s">
        <v>3951</v>
      </c>
      <c r="D610" s="42" t="s">
        <v>1265</v>
      </c>
      <c r="E610" s="41" t="s">
        <v>3952</v>
      </c>
      <c r="F610" s="41" t="s">
        <v>1844</v>
      </c>
      <c r="G610" s="43" t="s">
        <v>2585</v>
      </c>
      <c r="H610" s="41" t="s">
        <v>1308</v>
      </c>
      <c r="I610" s="41" t="s">
        <v>1260</v>
      </c>
      <c r="J610" s="41" t="s">
        <v>1324</v>
      </c>
      <c r="K610" s="41" t="s">
        <v>1325</v>
      </c>
      <c r="L610" s="44">
        <v>41878</v>
      </c>
      <c r="M610" s="41" t="s">
        <v>1256</v>
      </c>
      <c r="N610" s="41">
        <v>247.28</v>
      </c>
      <c r="O610" s="41" t="s">
        <v>1273</v>
      </c>
      <c r="P610" s="41" t="s">
        <v>2587</v>
      </c>
      <c r="Q610" s="43" t="s">
        <v>3953</v>
      </c>
      <c r="R610" s="43" t="s">
        <v>3954</v>
      </c>
      <c r="S610" s="41" t="s">
        <v>1328</v>
      </c>
      <c r="T610" s="43" t="s">
        <v>3955</v>
      </c>
      <c r="U610" s="41" t="s">
        <v>1330</v>
      </c>
      <c r="V610" s="44">
        <v>42831</v>
      </c>
      <c r="W610" s="44">
        <v>43560</v>
      </c>
      <c r="X610" s="41" t="s">
        <v>1279</v>
      </c>
      <c r="Y610" s="41" t="s">
        <v>1263</v>
      </c>
      <c r="Z610" s="41" t="s">
        <v>4030</v>
      </c>
      <c r="AA610" s="41" t="s">
        <v>1256</v>
      </c>
      <c r="AB610" s="41" t="s">
        <v>4053</v>
      </c>
      <c r="AC610" s="41" t="s">
        <v>4053</v>
      </c>
      <c r="AD610" s="41" t="s">
        <v>4077</v>
      </c>
      <c r="AE610" s="41" t="s">
        <v>4054</v>
      </c>
      <c r="AF610" s="41" t="s">
        <v>1265</v>
      </c>
      <c r="AG610" s="45" t="s">
        <v>4055</v>
      </c>
      <c r="AH610" s="45" t="s">
        <v>3989</v>
      </c>
      <c r="AI610" s="45" t="s">
        <v>3989</v>
      </c>
      <c r="AJ610" s="45" t="s">
        <v>5258</v>
      </c>
      <c r="AK610" s="45" t="s">
        <v>5259</v>
      </c>
    </row>
    <row r="611" spans="2:37" ht="31.5" thickTop="1" thickBot="1" x14ac:dyDescent="0.3">
      <c r="B611" s="41" t="s">
        <v>5261</v>
      </c>
      <c r="C611" s="41" t="s">
        <v>3956</v>
      </c>
      <c r="D611" s="42" t="s">
        <v>1265</v>
      </c>
      <c r="E611" s="41" t="s">
        <v>3957</v>
      </c>
      <c r="F611" s="41" t="s">
        <v>1844</v>
      </c>
      <c r="G611" s="43" t="s">
        <v>3943</v>
      </c>
      <c r="H611" s="41" t="s">
        <v>1308</v>
      </c>
      <c r="I611" s="41" t="s">
        <v>1260</v>
      </c>
      <c r="J611" s="41" t="s">
        <v>1324</v>
      </c>
      <c r="K611" s="41" t="s">
        <v>1325</v>
      </c>
      <c r="L611" s="44">
        <v>41906</v>
      </c>
      <c r="M611" s="41" t="s">
        <v>1256</v>
      </c>
      <c r="N611" s="41">
        <v>381.46050000000002</v>
      </c>
      <c r="O611" s="41" t="s">
        <v>3958</v>
      </c>
      <c r="P611" s="41" t="s">
        <v>2664</v>
      </c>
      <c r="Q611" s="43" t="s">
        <v>2463</v>
      </c>
      <c r="R611" s="43" t="s">
        <v>2464</v>
      </c>
      <c r="S611" s="41" t="s">
        <v>1311</v>
      </c>
      <c r="T611" s="43" t="s">
        <v>3947</v>
      </c>
      <c r="U611" s="41" t="s">
        <v>1278</v>
      </c>
      <c r="V611" s="44">
        <v>42033</v>
      </c>
      <c r="W611" s="44">
        <v>42397</v>
      </c>
      <c r="X611" s="41" t="s">
        <v>1279</v>
      </c>
      <c r="Y611" s="41" t="s">
        <v>1263</v>
      </c>
      <c r="Z611" s="41" t="s">
        <v>4112</v>
      </c>
      <c r="AA611" s="41" t="s">
        <v>1256</v>
      </c>
      <c r="AB611" s="41" t="s">
        <v>4017</v>
      </c>
      <c r="AC611" s="41" t="s">
        <v>4017</v>
      </c>
      <c r="AD611" s="41" t="s">
        <v>4038</v>
      </c>
      <c r="AE611" s="41" t="s">
        <v>4054</v>
      </c>
      <c r="AF611" s="41" t="s">
        <v>1265</v>
      </c>
      <c r="AG611" s="45" t="s">
        <v>4020</v>
      </c>
      <c r="AH611" s="45" t="s">
        <v>3989</v>
      </c>
      <c r="AI611" s="45" t="s">
        <v>3989</v>
      </c>
      <c r="AJ611" s="45" t="s">
        <v>5260</v>
      </c>
      <c r="AK611" s="45" t="s">
        <v>5261</v>
      </c>
    </row>
    <row r="612" spans="2:37" ht="76.5" thickTop="1" thickBot="1" x14ac:dyDescent="0.3">
      <c r="B612" s="41" t="s">
        <v>5263</v>
      </c>
      <c r="C612" s="41" t="s">
        <v>3959</v>
      </c>
      <c r="D612" s="42" t="s">
        <v>1265</v>
      </c>
      <c r="E612" s="41" t="s">
        <v>3960</v>
      </c>
      <c r="F612" s="41" t="s">
        <v>1844</v>
      </c>
      <c r="G612" s="43" t="s">
        <v>1356</v>
      </c>
      <c r="H612" s="41" t="s">
        <v>1308</v>
      </c>
      <c r="I612" s="41" t="s">
        <v>1260</v>
      </c>
      <c r="J612" s="41" t="s">
        <v>1324</v>
      </c>
      <c r="K612" s="41" t="s">
        <v>1325</v>
      </c>
      <c r="L612" s="44">
        <v>41913</v>
      </c>
      <c r="M612" s="41" t="s">
        <v>1256</v>
      </c>
      <c r="N612" s="41">
        <v>823.6</v>
      </c>
      <c r="O612" s="41" t="s">
        <v>1273</v>
      </c>
      <c r="P612" s="41" t="s">
        <v>2775</v>
      </c>
      <c r="Q612" s="43" t="s">
        <v>1612</v>
      </c>
      <c r="R612" s="43" t="s">
        <v>1613</v>
      </c>
      <c r="S612" s="41" t="s">
        <v>1328</v>
      </c>
      <c r="T612" s="43" t="s">
        <v>1360</v>
      </c>
      <c r="U612" s="41" t="s">
        <v>1330</v>
      </c>
      <c r="V612" s="44">
        <v>42685</v>
      </c>
      <c r="W612" s="44">
        <v>43414</v>
      </c>
      <c r="X612" s="41" t="s">
        <v>1279</v>
      </c>
      <c r="Y612" s="41" t="s">
        <v>1263</v>
      </c>
      <c r="Z612" s="41" t="s">
        <v>4033</v>
      </c>
      <c r="AA612" s="41" t="s">
        <v>1256</v>
      </c>
      <c r="AB612" s="41" t="s">
        <v>4082</v>
      </c>
      <c r="AC612" s="41" t="s">
        <v>4082</v>
      </c>
      <c r="AD612" s="41" t="s">
        <v>4018</v>
      </c>
      <c r="AE612" s="41" t="s">
        <v>4054</v>
      </c>
      <c r="AF612" s="41" t="s">
        <v>1265</v>
      </c>
      <c r="AG612" s="45" t="s">
        <v>4083</v>
      </c>
      <c r="AH612" s="45" t="s">
        <v>3989</v>
      </c>
      <c r="AI612" s="45" t="s">
        <v>3989</v>
      </c>
      <c r="AJ612" s="45" t="s">
        <v>5262</v>
      </c>
      <c r="AK612" s="45" t="s">
        <v>5263</v>
      </c>
    </row>
    <row r="613" spans="2:37" ht="61.5" thickTop="1" thickBot="1" x14ac:dyDescent="0.3">
      <c r="B613" s="41" t="s">
        <v>5265</v>
      </c>
      <c r="C613" s="41" t="s">
        <v>3961</v>
      </c>
      <c r="D613" s="42" t="s">
        <v>1265</v>
      </c>
      <c r="E613" s="41" t="s">
        <v>3962</v>
      </c>
      <c r="F613" s="41" t="s">
        <v>1844</v>
      </c>
      <c r="G613" s="43" t="s">
        <v>2585</v>
      </c>
      <c r="H613" s="41" t="s">
        <v>1308</v>
      </c>
      <c r="I613" s="41" t="s">
        <v>1260</v>
      </c>
      <c r="J613" s="41" t="s">
        <v>1324</v>
      </c>
      <c r="K613" s="41" t="s">
        <v>1325</v>
      </c>
      <c r="L613" s="44">
        <v>41878</v>
      </c>
      <c r="M613" s="41" t="s">
        <v>1256</v>
      </c>
      <c r="N613" s="41">
        <v>6856.23</v>
      </c>
      <c r="O613" s="41" t="s">
        <v>1273</v>
      </c>
      <c r="P613" s="41" t="s">
        <v>2345</v>
      </c>
      <c r="Q613" s="43" t="s">
        <v>1737</v>
      </c>
      <c r="R613" s="43" t="s">
        <v>1738</v>
      </c>
      <c r="S613" s="41" t="s">
        <v>1311</v>
      </c>
      <c r="T613" s="43" t="s">
        <v>3955</v>
      </c>
      <c r="U613" s="41" t="s">
        <v>1330</v>
      </c>
      <c r="V613" s="44">
        <v>43193</v>
      </c>
      <c r="W613" s="44">
        <v>43923</v>
      </c>
      <c r="X613" s="41" t="s">
        <v>1279</v>
      </c>
      <c r="Y613" s="41" t="s">
        <v>1263</v>
      </c>
      <c r="Z613" s="41" t="s">
        <v>4030</v>
      </c>
      <c r="AA613" s="41" t="s">
        <v>1256</v>
      </c>
      <c r="AB613" s="41" t="s">
        <v>4053</v>
      </c>
      <c r="AC613" s="41" t="s">
        <v>4053</v>
      </c>
      <c r="AD613" s="41" t="s">
        <v>4077</v>
      </c>
      <c r="AE613" s="41" t="s">
        <v>4054</v>
      </c>
      <c r="AF613" s="41" t="s">
        <v>1265</v>
      </c>
      <c r="AG613" s="45" t="s">
        <v>4055</v>
      </c>
      <c r="AH613" s="45" t="s">
        <v>3989</v>
      </c>
      <c r="AI613" s="45" t="s">
        <v>3989</v>
      </c>
      <c r="AJ613" s="45" t="s">
        <v>5264</v>
      </c>
      <c r="AK613" s="45" t="s">
        <v>5265</v>
      </c>
    </row>
    <row r="614" spans="2:37" ht="31.5" thickTop="1" thickBot="1" x14ac:dyDescent="0.3">
      <c r="B614" s="41" t="s">
        <v>5267</v>
      </c>
      <c r="C614" s="41" t="s">
        <v>3963</v>
      </c>
      <c r="D614" s="42" t="s">
        <v>1265</v>
      </c>
      <c r="E614" s="41" t="s">
        <v>3957</v>
      </c>
      <c r="F614" s="41" t="s">
        <v>1844</v>
      </c>
      <c r="G614" s="43" t="s">
        <v>3943</v>
      </c>
      <c r="H614" s="41" t="s">
        <v>1308</v>
      </c>
      <c r="I614" s="41" t="s">
        <v>1260</v>
      </c>
      <c r="J614" s="41" t="s">
        <v>1324</v>
      </c>
      <c r="K614" s="41" t="s">
        <v>1325</v>
      </c>
      <c r="L614" s="44">
        <v>41906</v>
      </c>
      <c r="M614" s="41" t="s">
        <v>1256</v>
      </c>
      <c r="N614" s="41">
        <v>701.27</v>
      </c>
      <c r="O614" s="41" t="s">
        <v>3964</v>
      </c>
      <c r="P614" s="41" t="s">
        <v>2062</v>
      </c>
      <c r="Q614" s="43" t="s">
        <v>3965</v>
      </c>
      <c r="R614" s="43" t="s">
        <v>3659</v>
      </c>
      <c r="S614" s="41" t="s">
        <v>1311</v>
      </c>
      <c r="T614" s="43" t="s">
        <v>3947</v>
      </c>
      <c r="U614" s="41" t="s">
        <v>1278</v>
      </c>
      <c r="V614" s="44">
        <v>42033</v>
      </c>
      <c r="W614" s="44">
        <v>42397</v>
      </c>
      <c r="X614" s="41" t="s">
        <v>1279</v>
      </c>
      <c r="Y614" s="41" t="s">
        <v>1263</v>
      </c>
      <c r="Z614" s="41" t="s">
        <v>4112</v>
      </c>
      <c r="AA614" s="41" t="s">
        <v>1256</v>
      </c>
      <c r="AB614" s="41" t="s">
        <v>4017</v>
      </c>
      <c r="AC614" s="41" t="s">
        <v>4017</v>
      </c>
      <c r="AD614" s="41" t="s">
        <v>4038</v>
      </c>
      <c r="AE614" s="41" t="s">
        <v>4054</v>
      </c>
      <c r="AF614" s="41" t="s">
        <v>1265</v>
      </c>
      <c r="AG614" s="45" t="s">
        <v>4020</v>
      </c>
      <c r="AH614" s="45" t="s">
        <v>3989</v>
      </c>
      <c r="AI614" s="45" t="s">
        <v>3989</v>
      </c>
      <c r="AJ614" s="45" t="s">
        <v>5266</v>
      </c>
      <c r="AK614" s="45" t="s">
        <v>5267</v>
      </c>
    </row>
    <row r="615" spans="2:37" ht="31.5" thickTop="1" thickBot="1" x14ac:dyDescent="0.3">
      <c r="B615" s="41" t="s">
        <v>5269</v>
      </c>
      <c r="C615" s="41" t="s">
        <v>3966</v>
      </c>
      <c r="D615" s="42" t="s">
        <v>1265</v>
      </c>
      <c r="E615" s="41" t="s">
        <v>3967</v>
      </c>
      <c r="F615" s="41" t="s">
        <v>1844</v>
      </c>
      <c r="G615" s="43" t="s">
        <v>3486</v>
      </c>
      <c r="H615" s="41" t="s">
        <v>1308</v>
      </c>
      <c r="I615" s="41" t="s">
        <v>1260</v>
      </c>
      <c r="J615" s="41" t="s">
        <v>1439</v>
      </c>
      <c r="K615" s="41" t="s">
        <v>1325</v>
      </c>
      <c r="L615" s="44">
        <v>41920</v>
      </c>
      <c r="M615" s="41" t="s">
        <v>1256</v>
      </c>
      <c r="N615" s="41">
        <v>379.1003</v>
      </c>
      <c r="O615" s="41" t="s">
        <v>3968</v>
      </c>
      <c r="P615" s="41" t="s">
        <v>2062</v>
      </c>
      <c r="Q615" s="43" t="s">
        <v>3969</v>
      </c>
      <c r="R615" s="43" t="s">
        <v>3970</v>
      </c>
      <c r="S615" s="41" t="s">
        <v>1621</v>
      </c>
      <c r="T615" s="43" t="s">
        <v>3490</v>
      </c>
      <c r="U615" s="41" t="s">
        <v>1278</v>
      </c>
      <c r="V615" s="44">
        <v>42285</v>
      </c>
      <c r="W615" s="44">
        <v>42650</v>
      </c>
      <c r="X615" s="41" t="s">
        <v>1279</v>
      </c>
      <c r="Y615" s="41" t="s">
        <v>1263</v>
      </c>
      <c r="Z615" s="41" t="s">
        <v>4205</v>
      </c>
      <c r="AA615" s="41" t="s">
        <v>1256</v>
      </c>
      <c r="AB615" s="41" t="s">
        <v>4082</v>
      </c>
      <c r="AC615" s="41" t="s">
        <v>4082</v>
      </c>
      <c r="AD615" s="41" t="s">
        <v>4018</v>
      </c>
      <c r="AE615" s="41" t="s">
        <v>4001</v>
      </c>
      <c r="AF615" s="41" t="s">
        <v>1265</v>
      </c>
      <c r="AG615" s="45" t="s">
        <v>4083</v>
      </c>
      <c r="AH615" s="45" t="s">
        <v>3989</v>
      </c>
      <c r="AI615" s="45" t="s">
        <v>3989</v>
      </c>
      <c r="AJ615" s="45" t="s">
        <v>5268</v>
      </c>
      <c r="AK615" s="45" t="s">
        <v>5269</v>
      </c>
    </row>
    <row r="616" spans="2:37" ht="61.5" thickTop="1" thickBot="1" x14ac:dyDescent="0.3">
      <c r="B616" s="41" t="s">
        <v>5271</v>
      </c>
      <c r="C616" s="41" t="s">
        <v>3971</v>
      </c>
      <c r="D616" s="42" t="s">
        <v>1265</v>
      </c>
      <c r="E616" s="41" t="s">
        <v>3962</v>
      </c>
      <c r="F616" s="41" t="s">
        <v>1844</v>
      </c>
      <c r="G616" s="43" t="s">
        <v>2585</v>
      </c>
      <c r="H616" s="41" t="s">
        <v>1308</v>
      </c>
      <c r="I616" s="41" t="s">
        <v>1260</v>
      </c>
      <c r="J616" s="41" t="s">
        <v>1324</v>
      </c>
      <c r="K616" s="41" t="s">
        <v>1325</v>
      </c>
      <c r="L616" s="44">
        <v>41878</v>
      </c>
      <c r="M616" s="41" t="s">
        <v>1256</v>
      </c>
      <c r="N616" s="41">
        <v>447.48</v>
      </c>
      <c r="O616" s="41" t="s">
        <v>1273</v>
      </c>
      <c r="P616" s="41" t="s">
        <v>3509</v>
      </c>
      <c r="Q616" s="43" t="s">
        <v>3965</v>
      </c>
      <c r="R616" s="43" t="s">
        <v>3659</v>
      </c>
      <c r="S616" s="41" t="s">
        <v>1311</v>
      </c>
      <c r="T616" s="43" t="s">
        <v>3955</v>
      </c>
      <c r="U616" s="41" t="s">
        <v>1330</v>
      </c>
      <c r="V616" s="44">
        <v>42751</v>
      </c>
      <c r="W616" s="44">
        <v>43480</v>
      </c>
      <c r="X616" s="41" t="s">
        <v>1279</v>
      </c>
      <c r="Y616" s="41" t="s">
        <v>1263</v>
      </c>
      <c r="Z616" s="41" t="s">
        <v>4030</v>
      </c>
      <c r="AA616" s="41" t="s">
        <v>1256</v>
      </c>
      <c r="AB616" s="41" t="s">
        <v>4053</v>
      </c>
      <c r="AC616" s="41" t="s">
        <v>4053</v>
      </c>
      <c r="AD616" s="41" t="s">
        <v>4077</v>
      </c>
      <c r="AE616" s="41" t="s">
        <v>4054</v>
      </c>
      <c r="AF616" s="41" t="s">
        <v>1265</v>
      </c>
      <c r="AG616" s="45" t="s">
        <v>4055</v>
      </c>
      <c r="AH616" s="45" t="s">
        <v>3989</v>
      </c>
      <c r="AI616" s="45" t="s">
        <v>3989</v>
      </c>
      <c r="AJ616" s="45" t="s">
        <v>5270</v>
      </c>
      <c r="AK616" s="45" t="s">
        <v>5271</v>
      </c>
    </row>
    <row r="617" spans="2:37" ht="31.5" thickTop="1" thickBot="1" x14ac:dyDescent="0.3">
      <c r="B617" s="41" t="s">
        <v>5273</v>
      </c>
      <c r="C617" s="41" t="s">
        <v>3972</v>
      </c>
      <c r="D617" s="42" t="s">
        <v>1265</v>
      </c>
      <c r="E617" s="41" t="s">
        <v>3973</v>
      </c>
      <c r="F617" s="41" t="s">
        <v>1844</v>
      </c>
      <c r="G617" s="43" t="s">
        <v>3974</v>
      </c>
      <c r="H617" s="41" t="s">
        <v>1269</v>
      </c>
      <c r="I617" s="41" t="s">
        <v>1260</v>
      </c>
      <c r="J617" s="41" t="s">
        <v>1317</v>
      </c>
      <c r="K617" s="41" t="s">
        <v>1325</v>
      </c>
      <c r="L617" s="44">
        <v>41913</v>
      </c>
      <c r="M617" s="41" t="s">
        <v>1256</v>
      </c>
      <c r="N617" s="41">
        <v>0</v>
      </c>
      <c r="O617" s="41" t="s">
        <v>3975</v>
      </c>
      <c r="P617" s="41" t="s">
        <v>3867</v>
      </c>
      <c r="Q617" s="43" t="s">
        <v>3976</v>
      </c>
      <c r="R617" s="43" t="s">
        <v>3977</v>
      </c>
      <c r="S617" s="41" t="s">
        <v>3978</v>
      </c>
      <c r="T617" s="43" t="s">
        <v>3979</v>
      </c>
      <c r="U617" s="41" t="s">
        <v>1278</v>
      </c>
      <c r="V617" s="44">
        <v>43505</v>
      </c>
      <c r="W617" s="44">
        <v>43870</v>
      </c>
      <c r="X617" s="41" t="s">
        <v>1279</v>
      </c>
      <c r="Y617" s="41" t="s">
        <v>1263</v>
      </c>
      <c r="Z617" s="41" t="s">
        <v>4117</v>
      </c>
      <c r="AA617" s="41" t="s">
        <v>1256</v>
      </c>
      <c r="AB617" s="41" t="s">
        <v>4082</v>
      </c>
      <c r="AC617" s="41" t="s">
        <v>4082</v>
      </c>
      <c r="AD617" s="41" t="s">
        <v>4018</v>
      </c>
      <c r="AE617" s="41" t="s">
        <v>4023</v>
      </c>
      <c r="AF617" s="41" t="s">
        <v>1265</v>
      </c>
      <c r="AG617" s="45" t="s">
        <v>4083</v>
      </c>
      <c r="AH617" s="45" t="s">
        <v>3989</v>
      </c>
      <c r="AI617" s="45" t="s">
        <v>3989</v>
      </c>
      <c r="AJ617" s="45" t="s">
        <v>5272</v>
      </c>
      <c r="AK617" s="45" t="s">
        <v>5273</v>
      </c>
    </row>
    <row r="618" spans="2:37" ht="31.5" thickTop="1" thickBot="1" x14ac:dyDescent="0.3">
      <c r="B618" s="41" t="s">
        <v>5275</v>
      </c>
      <c r="C618" s="41" t="s">
        <v>3980</v>
      </c>
      <c r="D618" s="42" t="s">
        <v>1265</v>
      </c>
      <c r="E618" s="41" t="s">
        <v>3981</v>
      </c>
      <c r="F618" s="41" t="s">
        <v>1844</v>
      </c>
      <c r="G618" s="43" t="s">
        <v>1473</v>
      </c>
      <c r="H618" s="41" t="s">
        <v>1342</v>
      </c>
      <c r="I618" s="41" t="s">
        <v>1260</v>
      </c>
      <c r="J618" s="41" t="s">
        <v>1287</v>
      </c>
      <c r="K618" s="41" t="s">
        <v>1325</v>
      </c>
      <c r="L618" s="44">
        <v>41892</v>
      </c>
      <c r="M618" s="41" t="s">
        <v>1256</v>
      </c>
      <c r="N618" s="41">
        <v>8029.3872000000001</v>
      </c>
      <c r="O618" s="41" t="s">
        <v>3982</v>
      </c>
      <c r="P618" s="41" t="s">
        <v>2068</v>
      </c>
      <c r="Q618" s="43" t="s">
        <v>3983</v>
      </c>
      <c r="R618" s="43" t="s">
        <v>3984</v>
      </c>
      <c r="S618" s="41" t="s">
        <v>2481</v>
      </c>
      <c r="T618" s="43" t="s">
        <v>1476</v>
      </c>
      <c r="U618" s="41" t="s">
        <v>1330</v>
      </c>
      <c r="V618" s="44">
        <v>42963</v>
      </c>
      <c r="W618" s="44">
        <v>43692</v>
      </c>
      <c r="X618" s="41" t="s">
        <v>1279</v>
      </c>
      <c r="Y618" s="41" t="s">
        <v>1263</v>
      </c>
      <c r="Z618" s="41" t="s">
        <v>4081</v>
      </c>
      <c r="AA618" s="41" t="s">
        <v>1256</v>
      </c>
      <c r="AB618" s="41" t="s">
        <v>4045</v>
      </c>
      <c r="AC618" s="41" t="s">
        <v>4045</v>
      </c>
      <c r="AD618" s="41" t="s">
        <v>4000</v>
      </c>
      <c r="AE618" s="41" t="s">
        <v>4001</v>
      </c>
      <c r="AF618" s="41" t="s">
        <v>1265</v>
      </c>
      <c r="AG618" s="45" t="s">
        <v>4048</v>
      </c>
      <c r="AH618" s="45" t="s">
        <v>4039</v>
      </c>
      <c r="AI618" s="45" t="s">
        <v>3989</v>
      </c>
      <c r="AJ618" s="45" t="s">
        <v>5274</v>
      </c>
      <c r="AK618" s="45" t="s">
        <v>5275</v>
      </c>
    </row>
    <row r="619" spans="2:37" ht="37.5" thickTop="1" thickBot="1" x14ac:dyDescent="0.3">
      <c r="B619" s="41" t="s">
        <v>5277</v>
      </c>
      <c r="C619" s="41" t="s">
        <v>3985</v>
      </c>
      <c r="D619" s="42" t="s">
        <v>1304</v>
      </c>
      <c r="E619" s="41" t="s">
        <v>1257</v>
      </c>
      <c r="F619" s="41" t="s">
        <v>1306</v>
      </c>
      <c r="G619" s="43" t="s">
        <v>1478</v>
      </c>
      <c r="H619" s="41" t="s">
        <v>1308</v>
      </c>
      <c r="I619" s="41" t="s">
        <v>1270</v>
      </c>
      <c r="J619" s="41" t="s">
        <v>1271</v>
      </c>
      <c r="K619" s="41" t="s">
        <v>1272</v>
      </c>
      <c r="L619" s="44">
        <v>38427</v>
      </c>
      <c r="M619" s="44">
        <v>39717</v>
      </c>
      <c r="N619" s="41">
        <v>301903.04719999997</v>
      </c>
      <c r="O619" s="41" t="s">
        <v>1273</v>
      </c>
      <c r="P619" s="41" t="s">
        <v>1261</v>
      </c>
      <c r="Q619" s="43" t="s">
        <v>3986</v>
      </c>
      <c r="R619" s="43" t="s">
        <v>3987</v>
      </c>
      <c r="S619" s="41" t="s">
        <v>1397</v>
      </c>
      <c r="T619" s="43" t="s">
        <v>1481</v>
      </c>
      <c r="U619" s="41" t="s">
        <v>1256</v>
      </c>
      <c r="V619" s="41" t="s">
        <v>1256</v>
      </c>
      <c r="W619" s="41" t="s">
        <v>1256</v>
      </c>
      <c r="X619" s="41" t="s">
        <v>1279</v>
      </c>
      <c r="Y619" s="41" t="s">
        <v>1263</v>
      </c>
      <c r="Z619" s="41" t="s">
        <v>4044</v>
      </c>
      <c r="AA619" s="41" t="s">
        <v>1256</v>
      </c>
      <c r="AB619" s="41" t="s">
        <v>1256</v>
      </c>
      <c r="AC619" s="41" t="s">
        <v>1256</v>
      </c>
      <c r="AD619" s="41" t="s">
        <v>1256</v>
      </c>
      <c r="AE619" s="41" t="s">
        <v>1256</v>
      </c>
      <c r="AF619" s="41" t="s">
        <v>1304</v>
      </c>
      <c r="AG619" s="45" t="s">
        <v>1256</v>
      </c>
      <c r="AH619" s="45" t="s">
        <v>3989</v>
      </c>
      <c r="AI619" s="45" t="s">
        <v>3989</v>
      </c>
      <c r="AJ619" s="45" t="s">
        <v>5276</v>
      </c>
      <c r="AK619" s="45" t="s">
        <v>5277</v>
      </c>
    </row>
    <row r="620" spans="2:37" ht="15.75" thickTop="1" x14ac:dyDescent="0.25"/>
  </sheetData>
  <sheetProtection algorithmName="SHA-512" hashValue="+ntH54D1qYvpJZ6jhhbhZ8RYtB7p6FPnZa2m5kCtWRF47IfVxFbGW7zClK4DmhEfhA4u9y/WMqOCzGVuKUma+A==" saltValue="YetsanRPBD4zWbBqyUsDrA==" spinCount="100000" sheet="1" objects="1" scenarios="1" selectLockedCells="1" selectUnlockedCells="1"/>
  <mergeCells count="3">
    <mergeCell ref="C2:D4"/>
    <mergeCell ref="E2:R4"/>
    <mergeCell ref="S2:AI4"/>
  </mergeCells>
  <pageMargins left="0.7" right="0.7" top="0.75" bottom="0.75" header="0.3" footer="0.3"/>
  <pageSetup orientation="portrait"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7278EA4D5AF4F44B6B9F94A27DD40C8" ma:contentTypeVersion="2" ma:contentTypeDescription="Crear nuevo documento." ma:contentTypeScope="" ma:versionID="3f695107fd856313fae7c8c16e976bd3">
  <xsd:schema xmlns:xsd="http://www.w3.org/2001/XMLSchema" xmlns:xs="http://www.w3.org/2001/XMLSchema" xmlns:p="http://schemas.microsoft.com/office/2006/metadata/properties" xmlns:ns1="http://schemas.microsoft.com/sharepoint/v3" xmlns:ns2="4afde810-2293-4670-bb5c-117753097ca5" targetNamespace="http://schemas.microsoft.com/office/2006/metadata/properties" ma:root="true" ma:fieldsID="f80fb3e10a1309681584f0ace55822c2" ns1:_="" ns2:_="">
    <xsd:import namespace="http://schemas.microsoft.com/sharepoint/v3"/>
    <xsd:import namespace="4afde810-2293-4670-bb5c-117753097ca5"/>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CBDD1A-6F05-44F0-ADF2-F810DFDB9264}"/>
</file>

<file path=customXml/itemProps2.xml><?xml version="1.0" encoding="utf-8"?>
<ds:datastoreItem xmlns:ds="http://schemas.openxmlformats.org/officeDocument/2006/customXml" ds:itemID="{C1097B2D-887B-43F7-9094-C0788149363A}"/>
</file>

<file path=customXml/itemProps3.xml><?xml version="1.0" encoding="utf-8"?>
<ds:datastoreItem xmlns:ds="http://schemas.openxmlformats.org/officeDocument/2006/customXml" ds:itemID="{69584100-30E5-47E6-A28E-77C1524D403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50</vt:i4>
      </vt:variant>
    </vt:vector>
  </HeadingPairs>
  <TitlesOfParts>
    <vt:vector size="54" baseType="lpstr">
      <vt:lpstr>Instrucciones</vt:lpstr>
      <vt:lpstr>Base de Datos</vt:lpstr>
      <vt:lpstr>Validaciones</vt:lpstr>
      <vt:lpstr>BDContratos</vt:lpstr>
      <vt:lpstr>Amazonas</vt:lpstr>
      <vt:lpstr>Ambiental</vt:lpstr>
      <vt:lpstr>Anexo_F</vt:lpstr>
      <vt:lpstr>Antioquia</vt:lpstr>
      <vt:lpstr>Arauca</vt:lpstr>
      <vt:lpstr>Atlántico</vt:lpstr>
      <vt:lpstr>Bogotá_D.C.</vt:lpstr>
      <vt:lpstr>Bolívar</vt:lpstr>
      <vt:lpstr>Boyacá</vt:lpstr>
      <vt:lpstr>Caldas</vt:lpstr>
      <vt:lpstr>Capital_Económico_y_Competitivo</vt:lpstr>
      <vt:lpstr>Capital_Humano_y_Ambiental</vt:lpstr>
      <vt:lpstr>Capital_Social</vt:lpstr>
      <vt:lpstr>Caquetá</vt:lpstr>
      <vt:lpstr>Casanare</vt:lpstr>
      <vt:lpstr>Cauca</vt:lpstr>
      <vt:lpstr>Cesar</vt:lpstr>
      <vt:lpstr>Chocó</vt:lpstr>
      <vt:lpstr>contratos</vt:lpstr>
      <vt:lpstr>Córdoba</vt:lpstr>
      <vt:lpstr>Cundinamarca</vt:lpstr>
      <vt:lpstr>Departamentos</vt:lpstr>
      <vt:lpstr>Educación</vt:lpstr>
      <vt:lpstr>Fomento_del_Valor_Compartido_alrededor_de_la_Industria__Empleo_y_Microempresas</vt:lpstr>
      <vt:lpstr>Fortalecimiento_Comunitario</vt:lpstr>
      <vt:lpstr>Fortalecimiento_de_las_Potencialidades_Productivas_y_Económicas_de_la_Región</vt:lpstr>
      <vt:lpstr>Fortalecimiento_de_Minorías_Étnicas</vt:lpstr>
      <vt:lpstr>Fortalecimiento_Institucional</vt:lpstr>
      <vt:lpstr>Guainía</vt:lpstr>
      <vt:lpstr>Guaviare</vt:lpstr>
      <vt:lpstr>Hábitat_Agua_y_Saneamiento_Básico</vt:lpstr>
      <vt:lpstr>Huila</vt:lpstr>
      <vt:lpstr>La_Guajira</vt:lpstr>
      <vt:lpstr>Magdalena</vt:lpstr>
      <vt:lpstr>Meta</vt:lpstr>
      <vt:lpstr>Nariño</vt:lpstr>
      <vt:lpstr>Norte_de_Santander</vt:lpstr>
      <vt:lpstr>Pre_inversión</vt:lpstr>
      <vt:lpstr>Putumayo</vt:lpstr>
      <vt:lpstr>Quindío</vt:lpstr>
      <vt:lpstr>Risaralda</vt:lpstr>
      <vt:lpstr>Salud</vt:lpstr>
      <vt:lpstr>San_Andrés_y_Providencia</vt:lpstr>
      <vt:lpstr>Santander</vt:lpstr>
      <vt:lpstr>Sucre</vt:lpstr>
      <vt:lpstr>Tipo_de_PBC</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Andres Gamboa Santa</dc:creator>
  <cp:lastModifiedBy>Personal</cp:lastModifiedBy>
  <dcterms:created xsi:type="dcterms:W3CDTF">2019-05-24T13:58:53Z</dcterms:created>
  <dcterms:modified xsi:type="dcterms:W3CDTF">2020-01-20T21:29:03Z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0x01010037278EA4D5AF4F44B6B9F94A27DD40C8</vt:lpwstr>
  </property>
</Properties>
</file>