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Z:\PLANES DE ACCIÓN\PLAN DE ACCIÓN 2021\Seguimiento Plan de Acción 2021\9. Corte a Diciembre 31 de 2021\"/>
    </mc:Choice>
  </mc:AlternateContent>
  <xr:revisionPtr revIDLastSave="0" documentId="13_ncr:1_{0042F832-C772-49BC-A639-3ACDD36FFBE6}" xr6:coauthVersionLast="47" xr6:coauthVersionMax="47" xr10:uidLastSave="{00000000-0000-0000-0000-000000000000}"/>
  <bookViews>
    <workbookView xWindow="-120" yWindow="-120" windowWidth="29040" windowHeight="15840" xr2:uid="{00000000-000D-0000-FFFF-FFFF00000000}"/>
  </bookViews>
  <sheets>
    <sheet name="Septiembre" sheetId="1" r:id="rId1"/>
  </sheets>
  <externalReferences>
    <externalReference r:id="rId2"/>
    <externalReference r:id="rId3"/>
    <externalReference r:id="rId4"/>
    <externalReference r:id="rId5"/>
    <externalReference r:id="rId6"/>
  </externalReferences>
  <definedNames>
    <definedName name="owssvr__16" localSheetId="0" hidden="1">Septiembre!$A$1:$Y$98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2" i="1" l="1"/>
  <c r="AC22" i="1"/>
  <c r="AC21" i="1"/>
  <c r="AD4" i="1" l="1"/>
  <c r="AD63" i="1" l="1"/>
  <c r="AC63" i="1"/>
  <c r="Z78" i="1" l="1"/>
  <c r="AC68" i="1" l="1"/>
  <c r="AC67" i="1"/>
  <c r="AC65" i="1"/>
  <c r="AC43" i="1" l="1"/>
  <c r="AD43" i="1" s="1"/>
  <c r="T4" i="1" l="1"/>
  <c r="T94" i="1" l="1"/>
  <c r="T93" i="1"/>
  <c r="T55" i="1"/>
  <c r="T54" i="1"/>
  <c r="T13" i="1"/>
  <c r="T12" i="1"/>
  <c r="T1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16).iqy" keepAlive="1" name="owssvr (16)"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<sst xmlns="http://schemas.openxmlformats.org/spreadsheetml/2006/main" count="2152" uniqueCount="648">
  <si>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</si>
  <si>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</si>
  <si>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</si>
  <si>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</si>
  <si>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</si>
  <si>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</si>
  <si>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</si>
  <si>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</si>
  <si>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</si>
  <si>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</si>
  <si>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</si>
  <si>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</si>
  <si>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</si>
  <si>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</si>
  <si>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Unidad de Medida</t>
  </si>
  <si>
    <t>Descripción del Indicador</t>
  </si>
  <si>
    <t>Tendencia</t>
  </si>
  <si>
    <t>Periodicidad de Seguimiento</t>
  </si>
  <si>
    <t>Presupuesto Programado</t>
  </si>
  <si>
    <t>Fecha Inicio</t>
  </si>
  <si>
    <t>Fecha Fin</t>
  </si>
  <si>
    <t>Fórmula del Indicador</t>
  </si>
  <si>
    <t>Clasificación General Indicador</t>
  </si>
  <si>
    <t>ID</t>
  </si>
  <si>
    <t>No Aplica</t>
  </si>
  <si>
    <t>Asegurar la funcionalidad del Sistema de Gestión Integrado y de Control, alcanzando la mejora continua de los procesos.</t>
  </si>
  <si>
    <t>Fortalecer el desarrollo institucional para la generación de valor público</t>
  </si>
  <si>
    <t>Plan de Acción Institucional</t>
  </si>
  <si>
    <t>Otros gastos de funcionamiento</t>
  </si>
  <si>
    <t>Evaluación de la gestión institucional FURAG II (MIPG-ANH)</t>
  </si>
  <si>
    <t>Porcentaje</t>
  </si>
  <si>
    <t>Creciente</t>
  </si>
  <si>
    <t>Semestral</t>
  </si>
  <si>
    <t>Indicador Plan de Acción Institucional</t>
  </si>
  <si>
    <t>Constante</t>
  </si>
  <si>
    <t>Anual</t>
  </si>
  <si>
    <t>VICEPRESIDENCIA DE OPERACIONES, REGALÍAS Y PARTICIPACIONES</t>
  </si>
  <si>
    <t>Reservas y Operaciones (Fiscalización)</t>
  </si>
  <si>
    <t>Contribuir al desarrollo de la seguridad energética y en la generación de excedentes de exportación de hidrocarburos.</t>
  </si>
  <si>
    <t>Mantener niveles de reservas y producción de hidrocarburos</t>
  </si>
  <si>
    <t>Control de Operaciones y Gestión Volumétrica</t>
  </si>
  <si>
    <t>Evaluación de Resultados</t>
  </si>
  <si>
    <t>Plan Estratégico Institucional / Plan Nacional de Desarrollo</t>
  </si>
  <si>
    <t>Gastos de comercialización</t>
  </si>
  <si>
    <t>Producción promedio diaria de gas</t>
  </si>
  <si>
    <t>Millones de pies cúbicos de gas por día (MPCD)</t>
  </si>
  <si>
    <t>Mide la cantidad de pies cúbicos de gas comercializado que, en promedio, se extraen diariamente en el territorio nacional</t>
  </si>
  <si>
    <t>Mensual</t>
  </si>
  <si>
    <t>(No. Millones de pies cúbicos mes / No. días mes).</t>
  </si>
  <si>
    <t>Indicador Plan Nacional de Desarrollo</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</si>
  <si>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</si>
  <si>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</si>
  <si>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</si>
  <si>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</si>
  <si>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</si>
  <si>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con Valores para Resultados</t>
  </si>
  <si>
    <t>Sistema General de Regalías</t>
  </si>
  <si>
    <t>Número</t>
  </si>
  <si>
    <t>Gestión del Conocimiento y la Innovación</t>
  </si>
  <si>
    <t>Unidad</t>
  </si>
  <si>
    <t>VICEPRESIDENCIA ADMINISTRATIVA Y FINANCIERA</t>
  </si>
  <si>
    <t>Administrativo y Financiero</t>
  </si>
  <si>
    <t>Gestión Administrativa</t>
  </si>
  <si>
    <t xml:space="preserve">Administrar y gestionar de manera eficiente los recursos físicos y administrativos de la ANH </t>
  </si>
  <si>
    <t>Bienes y servicios adquiridos para el funcionamiento de la ANH</t>
  </si>
  <si>
    <t>Corresponde a los procesos de contratación adelantados para la adquisición de bienes y servicios para el funcionamiento de la entidad</t>
  </si>
  <si>
    <t>(No. de Contratos suscritos / No. de contratos a suscribir según PAA) * 100</t>
  </si>
  <si>
    <t>OFICINA ASESORA JURÍDICA</t>
  </si>
  <si>
    <t>Gestión Contractual</t>
  </si>
  <si>
    <t>Plan Anual de Adquisiciones</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</si>
  <si>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</si>
  <si>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</si>
  <si>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</si>
  <si>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VICEPRESIDENCIA DE CONTRATOS DE HIDROCARBUROS</t>
  </si>
  <si>
    <t>Seguimiento a Contratos en Exploración</t>
  </si>
  <si>
    <t>Estimular la actividad de exploración y producción de hidrocarburos</t>
  </si>
  <si>
    <t>Gestión de Contratos en Exploración</t>
  </si>
  <si>
    <t>Realizar seguimiento a contratos en exploración y producción</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</si>
  <si>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</si>
  <si>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</si>
  <si>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</si>
  <si>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</si>
  <si>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</si>
  <si>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</si>
  <si>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 xml:space="preserve">​Cuantificar los Kilómetros de sísmica 2D equivalente adquiridos durante  el 2019,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</si>
  <si>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</si>
  <si>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</si>
  <si>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</si>
  <si>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</si>
  <si>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</si>
  <si>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Nivel de Respuesta a las Solicitudes de los Operadores para la gestión de contratos de hidrocarburos</t>
  </si>
  <si>
    <t>(Número de solicitudes atendidas  / Total de solicitudes recibidas )*100</t>
  </si>
  <si>
    <t>Seguimiento de Garantías en Contrato en Exploración</t>
  </si>
  <si>
    <t xml:space="preserve">Se mide la efectividad de respuesta a los requerimientos de garantías de los contratos
</t>
  </si>
  <si>
    <t>Trimestral</t>
  </si>
  <si>
    <t>(Número de requerimientos atendidos en el período / Total de los requerimientos de garantías recibidos en el período)*100</t>
  </si>
  <si>
    <t>Bimestral</t>
  </si>
  <si>
    <t>Aprovechamiento de Hidrocarburos en Territorios Social y Ambientalmente Sostenibles a Nivel Nacional</t>
  </si>
  <si>
    <t>Proyecto de inversión DNP</t>
  </si>
  <si>
    <t>Seguimiento a Contratos en Producción</t>
  </si>
  <si>
    <t>Gestión de Contratos en Producción</t>
  </si>
  <si>
    <t>Planeación</t>
  </si>
  <si>
    <t>Gestión de Proyectos</t>
  </si>
  <si>
    <t>Asesorías realizadas para la formulación, ajuste, y seguimiento a proyectos de la ANH</t>
  </si>
  <si>
    <t xml:space="preserve">Corresponde a las sesorías realizadas para la formulación, ajuste, y seguimiento a proyectos de la ANH; en el marco del proceso de Gestión de Proyectos.
</t>
  </si>
  <si>
    <t>Cuatrimestral</t>
  </si>
  <si>
    <t>Proyectos de inversión que cuentan con seguimiento completo en el Sistema de Seguimiento a Proyectos de Inversión - SPI</t>
  </si>
  <si>
    <t>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El correspondiente al mes de diciembre se reporta en los meses de enero y febrero del año siguiente.</t>
  </si>
  <si>
    <t>Sumatoria de proyectos de inversión que cuentan con seguimiento completo en el Sistema de Seguimiento a Proyectos de Inversión - SPI</t>
  </si>
  <si>
    <t>Direccionamiento Estratégico y Planeación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</si>
  <si>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</si>
  <si>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</si>
  <si>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Generar recursos financieros que contribuyan a la prosperidad económica y social del país</t>
  </si>
  <si>
    <t>Gestión de Regalías y Derechos Económicos</t>
  </si>
  <si>
    <t>Generar recursos que contribuyan a la prosperidad del país</t>
  </si>
  <si>
    <t>Excedentes Financieros Girados a la Nación</t>
  </si>
  <si>
    <t>Excedentes financieros girados a la nación</t>
  </si>
  <si>
    <t>Millones de pesos</t>
  </si>
  <si>
    <t>Excedentes financieros transferiodos a la nacion</t>
  </si>
  <si>
    <t>sumatoria de los saldos trasladados correspondientes a excedentes financieros durante el año.</t>
  </si>
  <si>
    <t>Regalías y Derechos Económicos</t>
  </si>
  <si>
    <t>Generar recursos financieros que contribuyan a la prosperidad económica y social del país y a la sostenibilidad financiera de la ANH.</t>
  </si>
  <si>
    <t>Recaudo de Regalías del año</t>
  </si>
  <si>
    <t>Billones de pesos</t>
  </si>
  <si>
    <t>Sumatoria de regalias recaudadas en el año</t>
  </si>
  <si>
    <t>Adelantar las gestiones necesarias para la liquidación y recaudo de los Derechos Económicos</t>
  </si>
  <si>
    <t>Ingresos por Derechos Económicos</t>
  </si>
  <si>
    <t>Indica el avance en el reconocimiento del recaudo de ingresos por derechos económicos a una fecha de corte</t>
  </si>
  <si>
    <t xml:space="preserve">Sumatoria de los Ingresos recaudados por Derechos Económicos. </t>
  </si>
  <si>
    <t>Talento Humano</t>
  </si>
  <si>
    <t>Administrar el talento humano, promover su bienestar y potenciar sus habilidades y competencias</t>
  </si>
  <si>
    <t>Gestión del Talento Humano</t>
  </si>
  <si>
    <t>Plan Estratégico de Talento Humano</t>
  </si>
  <si>
    <t>Fortalecimiento de las competencias del personal ( capacitar)</t>
  </si>
  <si>
    <t>Nivel de ejecución del plan estratégico de talento humano</t>
  </si>
  <si>
    <t xml:space="preserve">encuesta de satisfacción personal capacitado </t>
  </si>
  <si>
    <t xml:space="preserve">Son las actividades de capacitación que se desarrollen en el marco de lo programado en el Plan Institucional de Capacitación </t>
  </si>
  <si>
    <t>satisfacción del personal capacitado (encuesta)</t>
  </si>
  <si>
    <t>Desarrollo de actividades de incentivos y bienestar</t>
  </si>
  <si>
    <t>Nivel de satisfacción del talento humano</t>
  </si>
  <si>
    <t xml:space="preserve">Encuesta de satisfacción </t>
  </si>
  <si>
    <t>Plan de Trabajo Anual en Seguridad y Salud en el Trabajo</t>
  </si>
  <si>
    <t xml:space="preserve">Realizar las Actividades del plan de seguridad y salud  en el trabajo </t>
  </si>
  <si>
    <t xml:space="preserve">Porcentaje de cumplimiento del plan de seguridad y salud en el trabajo </t>
  </si>
  <si>
    <t>Son las actividades del plan anual del sistema de gestión de la seguiridad y salud en el trabajo desarrolladas.</t>
  </si>
  <si>
    <t>(Actividades de los subprogramas de gestión desarrolladas/actividades de los suprogramas de gestión programadas)*100</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</si>
  <si>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</si>
  <si>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</si>
  <si>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</si>
  <si>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</si>
  <si>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Realizar la evalucion de satisfaccion del talento humano de la ANH.</t>
  </si>
  <si>
    <t xml:space="preserve">Nivel de satisfación del talento humano </t>
  </si>
  <si>
    <t>Encuesta satisfacción del talento humano y resultado de la misma</t>
  </si>
  <si>
    <t xml:space="preserve">encuesta realizadas a los funcionarios </t>
  </si>
  <si>
    <t>Contar con una entidad innovadora, flexible y con capacidad de adaptarse al cambio.</t>
  </si>
  <si>
    <t>Fortalecer las TICs para la transformación digital de la ANH</t>
  </si>
  <si>
    <t>Gestión Documental</t>
  </si>
  <si>
    <t>Información y Comunicación</t>
  </si>
  <si>
    <t>Plan Institucional de Archivos –PINAR</t>
  </si>
  <si>
    <t>Potencializar el sistema de Gestión Documental SGDEA</t>
  </si>
  <si>
    <t>Nivel de cumplimiento en la implementación de soluciones digitales</t>
  </si>
  <si>
    <t>Plan de Conservación Documental</t>
  </si>
  <si>
    <t>Potencializar el Sistema de Gestión Documental SGDEA</t>
  </si>
  <si>
    <t>Consulta en expedientes de contratos E&amp;P en el sistema de gestión documental electrónico de archivo - SGDEA</t>
  </si>
  <si>
    <t xml:space="preserve">Consiste en la organización, digitalización e indexación de los documentos de la serie Contratos E&amp;P en el Sistema de Gestión Documental Electrónico de Archivo - SGDEA para la consulta. </t>
  </si>
  <si>
    <t>(Número de Contratos E&amp;P digitalizados/Números de Contratos E&amp;P)*100</t>
  </si>
  <si>
    <t>Comunicaciones oficiales radicadas en el Sistema de Gestión Documental electrónico de archivo - SGDEA CONTROLDOC</t>
  </si>
  <si>
    <t>Consiste en la centralización de la radicación de comunicaciones oficiales en el Sistema de Gestión Documental Electrónico de Archivo- SGDEA.</t>
  </si>
  <si>
    <t>RADICACIÓN CENTRALIZADA EN EL SGDEA</t>
  </si>
  <si>
    <t>Programa de Gestión Documental</t>
  </si>
  <si>
    <t>Adaptar e implementar el documento del Sistema Integrado de Conservación SIC  de la ANH.</t>
  </si>
  <si>
    <t>Documento del Sistema Integrado de Conservación - SIC de la ANH implementado</t>
  </si>
  <si>
    <t>Consiste en la normalización en el Sistema de Gestión Integrado y de Control (SGIC) del Documento denominado Sistema Integrado de Conservación SIC de la ANH, en el que se identifican y establecen los lineamientos generales a tener en cuenta para la Conservación de los Documentos de archivo de la entidad. ​</t>
  </si>
  <si>
    <t>Documento del sic normalizado en SIGC</t>
  </si>
  <si>
    <t>Gestión Estratégica</t>
  </si>
  <si>
    <t>Asesorar la elaboración y consolidar el anteproyecto de presupuesto de inversión y funcionamiento de la entidad, y preparar información para  el Marco de Gasto de Mediano Plazo - MGMP.</t>
  </si>
  <si>
    <t>Documento con  información de recursos de inversión y funcionamiento para el anteproyecto de presupuesto consolidado</t>
  </si>
  <si>
    <t>​El anteproyecto de recursos de inversión y funcionamiento incluye la solicitud de recursos que por proyecto de inversión y dependencias realizan la ANH para la siguiente vigencia, justificando la respectiva necesidad de recursos. ​</t>
  </si>
  <si>
    <t>Documento con  información de recursos de inversión y funcionamiento para el anteproyecto de presupuesto consolidado remitido al Ministerio de Hacienda y DNP en los plazos establecidos.</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</si>
  <si>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</si>
  <si>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</si>
  <si>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</si>
  <si>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</si>
  <si>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</si>
  <si>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</si>
  <si>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</si>
  <si>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</si>
  <si>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</si>
  <si>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</si>
  <si>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</si>
  <si>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</si>
  <si>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</si>
  <si>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</si>
  <si>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Corresponde a las certificaciones que se obtienen al solicitar y recibir la visita del servicio de uditoría de seguimiento con el ente certificador, validado mediante contrato.</t>
  </si>
  <si>
    <t>(certificaciones  de mantenimiento a los sistemas de gestión / certificaciones a obetner en la vigencia )*100</t>
  </si>
  <si>
    <t>Adelantar acciones en el marco del plan de mejoramieno para cerrar las brechas de la evalución del FURAG</t>
  </si>
  <si>
    <t>Plan de mejoramiento para fortalecer la gestión y desempeño desempeño institucional implementado</t>
  </si>
  <si>
    <t>Año</t>
  </si>
  <si>
    <t>Corresponde al plan para adelantar acciones en el marco del plan de mejoramieno para cerrar las brechas de la evalución.</t>
  </si>
  <si>
    <t>Plan Anticorrupción y de Atención al Ciudadano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</si>
  <si>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</si>
  <si>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</si>
  <si>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</si>
  <si>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Seumatoria de monitoreos realizados a la implementación de las actividades del Componente Gestión del Riesgo de Corrupción, del Plan Anticorrupción y de Atención al Ciudadano   </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</si>
  <si>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</si>
  <si>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</si>
  <si>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</si>
  <si>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</si>
  <si>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</si>
  <si>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</si>
  <si>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</si>
  <si>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</si>
  <si>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</si>
  <si>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</si>
  <si>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</si>
  <si>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</si>
  <si>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Ralizar las revisiones por la Presidencia de la ANH al Sistema de Gestión Integral y de Control </t>
  </si>
  <si>
    <t xml:space="preserve">Informe de revisión por la Presidencia de la ANH al SGIC realizado </t>
  </si>
  <si>
    <t>Evaluación del Modelo Integrado de Planeación y Gestión a trvaés el FURAG</t>
  </si>
  <si>
    <t>Se  evalua el modelo a través de la herramienta FRURAG II, que arroja el resultado según la variables evaluadas.</t>
  </si>
  <si>
    <t>Resultado de la Evaluación</t>
  </si>
  <si>
    <t>Gestión Legal</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</si>
  <si>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</si>
  <si>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juridicos)*100</t>
  </si>
  <si>
    <t>Corresponde a las demandas en contra de la entidad que son notificadas y requerimientos judiciales de procesos especiales a las cuales se les da tramite oportunamente​</t>
  </si>
  <si>
    <t>(Notificaciones atendidas / Notificaciones recibidas)*100</t>
  </si>
  <si>
    <t>(Total de procedimientos atenidos / total de procedimientos) *100</t>
  </si>
  <si>
    <t>Adelantar las labores de secretaría del Consejo Directivo, coordinar el seguimiento y control de la gestión.</t>
  </si>
  <si>
    <t>Ejercer la secretaría del Consejo Directivo</t>
  </si>
  <si>
    <t>(Sesiones atendidas/ sesiones programadas)*100</t>
  </si>
  <si>
    <t>(Total de reglamentos / reglamentos expedidos)*100</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</si>
  <si>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</si>
  <si>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</si>
  <si>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</si>
  <si>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Gestión Social, HSE y de Seguridad de Contratos de Hidrocarburos</t>
  </si>
  <si>
    <t>Servicio de divulgación para la atención y disminución de la conflictividad del sector de hidrocarburos</t>
  </si>
  <si>
    <t>Contratos viabilizados con problemas de seguridad y conflictividad social y ambiental</t>
  </si>
  <si>
    <t>Fortalecer espacios de participación efectiva</t>
  </si>
  <si>
    <t>Adelantar relacionamiento interinstitucional</t>
  </si>
  <si>
    <t>Servicios de apoyo para el desarrollo de proyectos de inversión social en territorios estratégicos para el sector de hidrocarburos</t>
  </si>
  <si>
    <t>Implementar instrumentos de participación efectiva</t>
  </si>
  <si>
    <t>Integrar áreas de interés de hidrocarburos con otros usos del suelo en los instrumentos de planificación territorial (Determinantes ambientales, Planes de Ordenamiento Territorial, Planes de Ordenamiento Departamental)</t>
  </si>
  <si>
    <t>Documentos de investigación</t>
  </si>
  <si>
    <t>Desarrollar la inversión del sector hidrocarburos utilizando los instrumentos priorizados</t>
  </si>
  <si>
    <t>Identificar restricciones ambientales y sociales en áreas a ofertar</t>
  </si>
  <si>
    <t>Analizar los impactos biofísicos, sociales, culturales y económicos</t>
  </si>
  <si>
    <t>Estudios de pre inversión</t>
  </si>
  <si>
    <t>Implementar acciones de mitigación y compensación a impactos específicos</t>
  </si>
  <si>
    <t>Realizar la gestión socioambiental a los contratos de hidrocarburos y procesos misionales de la ANH.</t>
  </si>
  <si>
    <t>Nivel de respuesta a las solicitudes de los operadores en el componente socioambiental</t>
  </si>
  <si>
    <t>El indicador muestra la eficacia en la respuesta a las solicitudes del Operador allegadas a la Gerencia de Seguridad, Comunidades y Medio Ambiente</t>
  </si>
  <si>
    <t>Realizar la gestión socioambiental a los contratos de hidrocarburos y procesos misionales de la ANH</t>
  </si>
  <si>
    <t>Contratos viabilizados con problemas de seguridad y conflictividad social</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</si>
  <si>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</si>
  <si>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traves de la gestion de la GSCYMA.</t>
  </si>
  <si>
    <t>OFICINA DE TECNOLOGÍAS DE LA INFORMACIÓN</t>
  </si>
  <si>
    <t>Gestión TICs</t>
  </si>
  <si>
    <t>Plan Estratégico Tecnologías de la Información y las Comunicaciones - PETIC</t>
  </si>
  <si>
    <t>Fortalecimiento de las Tecnologías de la Información y las Comunicaciones para la Transformación Digital</t>
  </si>
  <si>
    <t>Adoptar buenas prácticas y estándares de TI para el Gobierno Electrónico, la Gestión y el cumplimiento de la Política de Gobierno Digital</t>
  </si>
  <si>
    <t>Documentos de lineamientos técnicos</t>
  </si>
  <si>
    <t>Adopción de buenas prácticas y estándares de TI para el Gobierno Electrónico, la Gestión y el cumplimiento de la Política de Gobierno Digital</t>
  </si>
  <si>
    <t>Documentos de lineamientos técnicos elaborado</t>
  </si>
  <si>
    <t>Documentos de lineamientos técnicos - estrategia de adopción y migración al protocolo IPv6 , Plan de capacidad tecnológica,  Capacidades de Gobierno, Gestión TI y Arquitectura Empresarial.</t>
  </si>
  <si>
    <t>Dt = Número de Documentos de lineamientos técnicos elaborados para diferentes tipos de necesidades</t>
  </si>
  <si>
    <t>Optimizar el diseño de arquitectura de datos ampliando su cobertura e integrar aplicaciones fortaleciendo la articulación de los procesos de negocio y la generación de datos abiertos</t>
  </si>
  <si>
    <t>Sistemas de información implementados</t>
  </si>
  <si>
    <t>Servicios de Información Implementados</t>
  </si>
  <si>
    <t>Sistemas de información implementados, servicio de interoperabilidad de los sistemas de información  misionales de la Entidad implementado en producción</t>
  </si>
  <si>
    <t>Sistemas de información actualizados de acuerdo con las capacidades tecnológicas de la entidad, portales web alineados con la política de Gobierno Digital.</t>
  </si>
  <si>
    <t>Número de Sistemas Informacion implementados</t>
  </si>
  <si>
    <t>Implantar nuevas aplicaciones con necesidades identificadas en los procesos de negocio de la entidad y módulos hacia modelos de interoperabilidad en el marco de la transformación digital de la ANH</t>
  </si>
  <si>
    <t>Modelo de interoperabilidad</t>
  </si>
  <si>
    <t>Fortalecer la infraestructura de acuerdo a la vigencia tecnológica definida, para los componentes de hardware, comunicaciones y redes de datos</t>
  </si>
  <si>
    <t>Servicios de información actualizados</t>
  </si>
  <si>
    <t>Servicios de Información Actualizados</t>
  </si>
  <si>
    <t xml:space="preserve">Sistemas de información actualizados </t>
  </si>
  <si>
    <t>Servicios de Información Actualizados en soluciones de infraestructura tecnológica que permitan soportar y mejorar el rendimiento de la operación de la ANH.</t>
  </si>
  <si>
    <t>Número de Sistemas Informacion actualizados</t>
  </si>
  <si>
    <t>Renovar y fortalecer la infraestructura tecnológica de computación en la nube y de seguridad informática</t>
  </si>
  <si>
    <t>Plan de Seguridad y Privacidad de la Información</t>
  </si>
  <si>
    <t>Seguridad de la información</t>
  </si>
  <si>
    <t>Acciones implementadas o adoptadasen el sistema de gestión de seguridad de la información desde el componente tecnológico.</t>
  </si>
  <si>
    <t>Acciones que se han ejecutado, implementado o adoptado desde el componente tecnológico para la adopción y mejoramiento del Sistema de Gestión de Seguridad de la Información​</t>
  </si>
  <si>
    <t>(Acciones Implementadas o Adoptadas / Acciones planeadas)*100</t>
  </si>
  <si>
    <t>Cumplimiento En la implementación de la estrategia de Gobierno Digital.</t>
  </si>
  <si>
    <t>Nivel de cumplimiento en la implementación de la estratégia de Gobierno Digital​</t>
  </si>
  <si>
    <t>% de implementación de los tres ejes  de la política de Gobierno Digital:
1. Arquitectura - PETI.
2. Seguridad de la Información.
3. Servicios ciudadanos.</t>
  </si>
  <si>
    <t>(% alcanzado / % esperado)</t>
  </si>
  <si>
    <t>Implementación de soluciones digitales</t>
  </si>
  <si>
    <t>Son los productos de Servicios de información implementados + Soluciones implementadas por las actualizaciones de Sistemas de Información</t>
  </si>
  <si>
    <t>VICEPRESIDENCIA TÉCNICA</t>
  </si>
  <si>
    <t>Gestión de la Información Técnica</t>
  </si>
  <si>
    <t>Asegurar la información y conocimiento para la oferta de áreas</t>
  </si>
  <si>
    <t>Identificación de Oportunidades Exploratorias</t>
  </si>
  <si>
    <t>Número de áreas ofertadas en procesos competitivos</t>
  </si>
  <si>
    <t>Los paquetes de información corresponden a archivos consolidados de información técnica espacial, geológica y geofísica, recopilada, analizada e interpretada de las áreas de hidrocarburos.</t>
  </si>
  <si>
    <t>Sumatoria de los paquetes de información generados</t>
  </si>
  <si>
    <t>Gestión del Conocimiento</t>
  </si>
  <si>
    <t>Identificación de Recursos Exploratorios de Hidrocarburos Nacional</t>
  </si>
  <si>
    <t>Integrar la información de geología y geofísica de las áreas de interés</t>
  </si>
  <si>
    <t>Servicio de evaluación del potencial mineral de las áreas de interés</t>
  </si>
  <si>
    <t>Informes técnicos de evaluación entregados </t>
  </si>
  <si>
    <t>Corresponde a los informes obtenidos del ánálisis e integración de información técnica de las cuencas sedimentarias definidas por la ANH.</t>
  </si>
  <si>
    <t>Definir las áreas a ofrecer y elaborar los productos de información para los inversionistas</t>
  </si>
  <si>
    <t>Áreas ofertadas en procesos competitivos</t>
  </si>
  <si>
    <t>Corresponde al numero de nuevas regiones de interés prospectivo para la exploración de hidrocarburos áreas</t>
  </si>
  <si>
    <t>Numero de áreas ofertadas en procesos competitivos</t>
  </si>
  <si>
    <t>Adquirir y procesar información técnica para la evaluación de las cuencas de interés misional</t>
  </si>
  <si>
    <t>Documentos de investigación realizados</t>
  </si>
  <si>
    <t>Corresponden a los documentos técnicos de investigacion en yacimientos no convencionales y convencionales en las cuencas de interés</t>
  </si>
  <si>
    <t>Mejorar la calidad de la información geológica y geofísica del país</t>
  </si>
  <si>
    <t xml:space="preserve">Documentos de investigación realizados  </t>
  </si>
  <si>
    <t>Participación Ciudadana y Comunicaciones</t>
  </si>
  <si>
    <t xml:space="preserve">Atender al ciudadano en los distintos tramites (peticiones, quejas, reclamos, sugerencias y denuncia) presentadas a la entidad, efectuando un seguimiento continuo para su priorizacion. </t>
  </si>
  <si>
    <t xml:space="preserve">Efectividad en las respuestas a las solicitudes ciudadanas presentadas a la ANH. </t>
  </si>
  <si>
    <t>El indicador mide la efectividad en las respuestas a las solicitudes ciudadanas(de todos los canales de atención) determinando que respondan a todos los requerimientos de información plasmados en las PQRSD; de acuerdo con la normatividad legal vigente y bajo parámetros de efectividad, calidad y transparencia.</t>
  </si>
  <si>
    <t>(Número de solicitudes atendidas oportunamente/ número de solicitudes presntadas)*100</t>
  </si>
  <si>
    <t xml:space="preserve">Consolidar informacion y generacion de documentos de caracterizacion de usuarios y grupos de valor a traves de bases de datos y encuestas. </t>
  </si>
  <si>
    <t xml:space="preserve">Base de datos Consolidada. </t>
  </si>
  <si>
    <t>El indicador mide el consolidado de  información y generación de documento de caracterización de usuarios y grupos de valor a través de bases de datos y encuestas. ​</t>
  </si>
  <si>
    <t>Documneto Base de datos consolidada</t>
  </si>
  <si>
    <t xml:space="preserve">caracterizar la población </t>
  </si>
  <si>
    <t xml:space="preserve">informe de caracterización colgado en pagina web ANH </t>
  </si>
  <si>
    <t>​El indicador mide el consolidado de información y generación de documento de caracterización de usuarios y grupos de valor a través de bases de datos y encuestas.</t>
  </si>
  <si>
    <t>informe de caracterización colgado en pagina web ANH</t>
  </si>
  <si>
    <t xml:space="preserve">Aplicar encuesta de satisfaccion a clientes atendidos </t>
  </si>
  <si>
    <t xml:space="preserve">informe resultados de encuesta de satisfacción </t>
  </si>
  <si>
    <t>El indicador mide el consolidado de información y generación de documento de caracterización de usuarios y grupos de valor a través de bases de datos y encuestas. ​</t>
  </si>
  <si>
    <t>Adelantar acciones para la evaluacion de la atencion de los tramites de PQRDS, y mejorar la participacion ciudadana, servicio al ciudadano y la rendicion de cuentas</t>
  </si>
  <si>
    <t>documentos plan de mejora 2020</t>
  </si>
  <si>
    <t>Documentos con informacion sobre los planes a mejorar</t>
  </si>
  <si>
    <t xml:space="preserve">Documento realizado plan de mejora </t>
  </si>
  <si>
    <t>Rendicion de cuentas</t>
  </si>
  <si>
    <t>Informe rendicion de cuentas</t>
  </si>
  <si>
    <t>El informe de rendicion de cuentas es un document que brinda informacion a la ciudadania y grupos de interes sobre la coordinacion,gestion, administracion y direccion de actividades que se han efectuado durante la viigencia 2020</t>
  </si>
  <si>
    <t xml:space="preserve">Informe rendicion de cuentas </t>
  </si>
  <si>
    <t>VICEPRESIDENCIA DE PROMOCIÓN Y ASIGNACIÓN  DE ÁREAS</t>
  </si>
  <si>
    <t>Dinamizar los procesos de asignación de áreas</t>
  </si>
  <si>
    <t>Promoción y Asignación de Áreas</t>
  </si>
  <si>
    <t>Fortalecimiento en la Implementación del Modelo de Promoción para Incrementar la Inversión Nacional</t>
  </si>
  <si>
    <t>Realizar análisis o estudios de mercados e investigaciones del sector</t>
  </si>
  <si>
    <t>Investigaciones para la Promoción y Asignación de Áreas</t>
  </si>
  <si>
    <t>nivel de satisfacción de inversionistas y operaciones</t>
  </si>
  <si>
    <t>Estudio para evaluar la satisfacción al cliente</t>
  </si>
  <si>
    <t>Presentar un estudio de mercado que le permita a la ANH contar con una evaluación de la percepción  de los inversionistas frente a los servicios prestados por la entidad</t>
  </si>
  <si>
    <t>Número de compañías encuestadas</t>
  </si>
  <si>
    <t>Evaluar las capacidades de los proponentes, operadores o compañías inversionistas.</t>
  </si>
  <si>
    <t>Número de contratos E&amp;P firmados</t>
  </si>
  <si>
    <t>Informe de evaluación de las capacidades de las compañías</t>
  </si>
  <si>
    <t>Número de compañías evaluadas</t>
  </si>
  <si>
    <t>Lineamientos para la nueva reglamentación de asignación de áreas.</t>
  </si>
  <si>
    <t>Correspondea la propuesta de modificación del Acuerdo No. 2 de 2017, incluyendo los lineamientos para la asignación de campos marginales</t>
  </si>
  <si>
    <t>Modificación del reglamento de asignación de áreas</t>
  </si>
  <si>
    <t>Reportes de validación de compañías en ranking  Top 100.</t>
  </si>
  <si>
    <t>Corresponde a las consultas especializadas a la herramienta de investigación de mercados Top 100, como insumo para realizar la evaluación de la capacidad economico financiera de las compañias</t>
  </si>
  <si>
    <t>Contratación de herramienta TOP 100</t>
  </si>
  <si>
    <t>Servicio de Traducción de documentos de compañías de E&amp;P.</t>
  </si>
  <si>
    <t>Corresponde a la prestación de servicios de traducción oficial de documentos requeridos por la ANH, necesarios para la eficiente promoción y divulgación de los recursos hidrocarburiferos del país a nivel internacional y para la asignación de áreas.</t>
  </si>
  <si>
    <t>Contratación del servicio de traducción</t>
  </si>
  <si>
    <t>Priorizar, coordinar la participación por parte de la ANH en escenarios estratégicos</t>
  </si>
  <si>
    <t>Servicio de divulgación para la promoción y posicionamiento de los recursos hidrocarburíferos</t>
  </si>
  <si>
    <t>Promoción del sector de hidrocarburos para la atracción de nuevos inversionistas</t>
  </si>
  <si>
    <t>Porcentaje de áreas asignadas en los procesos competitivos</t>
  </si>
  <si>
    <t>Corresponde a la participación estratégica de la ANH en foros, congresos y eventos priorizados a nivel nacional e internacional.</t>
  </si>
  <si>
    <t>Número de eventos estratégicos en los que participa la ANH</t>
  </si>
  <si>
    <t>Diseñar y ejecutar Plan Estratégico de Comunicaciones.</t>
  </si>
  <si>
    <t>Corresponde  a las publicaciones de pautas promocionales en medios de comunicación nacionales y extranjeros.</t>
  </si>
  <si>
    <t>Numero de pautas publicadas</t>
  </si>
  <si>
    <t>Realizar el Proceso Permanente de Asignación de Areas y la incorporación de nuevas áreas solicitadas por las empresas habilitadas</t>
  </si>
  <si>
    <t>% de áreas asignadas en los procesos competitivos</t>
  </si>
  <si>
    <t>Areas asignadas para la celebracion de Contratos.</t>
  </si>
  <si>
    <t>(Numeros de areas asignadas/ (Numeros de areas ofrecidas por iniciativa de la ANH + numeros de areas incorporadas))*100</t>
  </si>
  <si>
    <t>Realizar el analisis cualitativo y cuantitativo de la percepción general de los inversionistas y las compañias operadoras del sector de hidrocarburos</t>
  </si>
  <si>
    <t>Nivel de satisfacción de inversionistas y operaciones</t>
  </si>
  <si>
    <t>Nivel de satisfacción de inversionistas y operadores</t>
  </si>
  <si>
    <t>​Realizar un análisis cualitativo y cuantitativo anual, de la percepción del inversionista para generar estratégias de mercadeo</t>
  </si>
  <si>
    <t>Porcentaje de satisfacción</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</si>
  <si>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</si>
  <si>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</si>
  <si>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</si>
  <si>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Reservas y Operaciones</t>
  </si>
  <si>
    <t>Revisión y Consolidación de Reservas de Hidrocarburos</t>
  </si>
  <si>
    <t>Fortalecimiento de la Ciencia y Tecnología para el Sector Hidrocarburos a Nivel Nacional</t>
  </si>
  <si>
    <t>Apoyar la financiación de líneas de investigación en C&amp;T aplicada al sector hidrocarburos</t>
  </si>
  <si>
    <t>Documentos de Investigación en C&amp;T</t>
  </si>
  <si>
    <t>Reservas probadas de crudo</t>
  </si>
  <si>
    <t>Convenio suscrito para proyectos de investigación TRL superiores</t>
  </si>
  <si>
    <t>Mide el numero de convenios suscritos.</t>
  </si>
  <si>
    <t>Gestionar proyectos de investigación en C&amp;T desde convocatoria, selección, contratación de financiamiento, seguimiento técnico-financiero, hasta evaluación y calificación final de estudios</t>
  </si>
  <si>
    <t>Convocatoria o invitación a grupos de investigación</t>
  </si>
  <si>
    <t xml:space="preserve">Mide el numero de convovcatorias o invitaciones a grupos de investigación realizadas.
</t>
  </si>
  <si>
    <t>Realizar convocatoria y contratación de programas de formación en hidrocarburos</t>
  </si>
  <si>
    <t>Servicio de educación informal en temas de hidrocarburos</t>
  </si>
  <si>
    <t xml:space="preserve">Formación especializada en exploración y producción de hidrocarburos </t>
  </si>
  <si>
    <t>Espacios de formación en recobro mejorado (EOR), Yacimientos No Convencionales (YNC) y exploración y producción costa afuera (OFFSHORE) realizados</t>
  </si>
  <si>
    <t>Mide el número de espacios de formación en  recobro mejorado (EOR), Yacimientos No Convencionales (YNC) y exploración y producción costa afuera (OFFSHORE) realizados.</t>
  </si>
  <si>
    <t>Reservas probadas de crudo (petróleo)</t>
  </si>
  <si>
    <t>Millones de barriles (MBBL)</t>
  </si>
  <si>
    <t>​Mide en Millones de barriles (Mbls) el volumen de reservas probadas (1P) de crudo de la vigencia correspondiente​</t>
  </si>
  <si>
    <t>Sumatoria del valor de reservas probadas de crudo reportadas por las compañías operadoras y consolidadas por la ANH para cada vigencia.</t>
  </si>
  <si>
    <t>Años de Reservas Probadas de crudo</t>
  </si>
  <si>
    <t>​Mide en años, la vida media de las reservas probadas de crudo, como indicativo de la sostenibilidad en el abastecimiento de crudo del país.​</t>
  </si>
  <si>
    <t>Vm= (R/P); donde: Vm= Vida media de las reservas probadas en años; R= Reservas Probadas estimadas para la vigencia, en Millones de barriles por año; P= Producción anual de crudo para la vigencia, en Millones de barriles por año</t>
  </si>
  <si>
    <t xml:space="preserve">Mantener niveles de reservas y producción de hidrocarburos </t>
  </si>
  <si>
    <t>Reservas probadas de gas</t>
  </si>
  <si>
    <t xml:space="preserve">Reservas Probadas de gas </t>
  </si>
  <si>
    <t>Tera pies cúbicos de gas (TPC)</t>
  </si>
  <si>
    <t xml:space="preserve">Mide el volumen de reservas probadas (1P) de gas de la vigencia correspondiente </t>
  </si>
  <si>
    <t xml:space="preserve">Sumatoria del valor de reservas probadas de gas reportadas por las compañias operadoras y consolidadas por la ANH paracada vigencia </t>
  </si>
  <si>
    <t>Meta de la Vigencia 2021</t>
  </si>
  <si>
    <t>Seleccionar contratistas a través de las diferentes modalidades de contratación de acuerdo con la normativa vigente</t>
  </si>
  <si>
    <t>Emitir respuestas a solicitudes de conceptos jurídicos relacionados con los contratos E&amp;P y TEAS</t>
  </si>
  <si>
    <t>Contestar demandas y requerimiento de despachos judiciales</t>
  </si>
  <si>
    <t>Oportunidad en la emisión de conceptos jurídicos</t>
  </si>
  <si>
    <t>Notificaciones de procesos atendidos</t>
  </si>
  <si>
    <t>Adelantar los procedimientos para declaración de incumplimiento de los contratos y los convenios de Hidrocarburos</t>
  </si>
  <si>
    <t>Cosiste en los procedimientos para declaración de incumplimiento de los contratos y los convenios de Hidrocarburos, determinando si hay lugar a la imposición de multas o terminación de conformidad con los informes remitidos por el área encargada de llevar a cabo el seguimiento de las obligaciones contractuales.</t>
  </si>
  <si>
    <t>Actas y Acuerdos del Consejo Directivo, así como informes, conceptos, certificaciones, etc.</t>
  </si>
  <si>
    <t>Procedimientos de Incumplimiento, Autos de tramite y Actos Administrativos</t>
  </si>
  <si>
    <t xml:space="preserve">Conceptos, reglamentos e Instancias ejecutivas.  </t>
  </si>
  <si>
    <t xml:space="preserve">Consiste en asesorar a la Presidencia y demás dependencias de la entidad a través de la emisión de conceptos jurídicos, elaboración de los proyectos de cualquier tipo de regulación que tengan relación con las funciones de la ANH y gestión de controversias contractuales. </t>
  </si>
  <si>
    <t>Asesorar a la Presidencia y demás dependencias en la emisión de conceptos jurídicos, elaboración de los proyectos de cualquier tipo de regulación que tengan relación con las funciones de la ANH.</t>
  </si>
  <si>
    <t>Medirá las acciones realizadas con el objetivo de superar las alertas y retomar el contrato a su ejecución normal.</t>
  </si>
  <si>
    <t>Valor real de la ejecución/Valor de inversión programada</t>
  </si>
  <si>
    <t>(Contratos con seguimiento/contratos en alerta)*100</t>
  </si>
  <si>
    <t xml:space="preserve">Nivel de respuesta a las solicitudes de los operadores para la gestión de contratos de hidrocarburos </t>
  </si>
  <si>
    <t>Seguimiento a contratos en alerta</t>
  </si>
  <si>
    <t>Documentos de articulación y fortalecimiento con entidades (Propuestas técnico-económicas aprobadas)</t>
  </si>
  <si>
    <t>Estrategia de articulación institucional para el manejo de  la conflictividad social en el sector de hidrocarburos</t>
  </si>
  <si>
    <t>Fortalecer actores estratégicos en sitios prioritarios para las actividades de exploración y
producción de hidrocarburos</t>
  </si>
  <si>
    <t>Productos entregados resultado del plan de trabajo concertado entidades</t>
  </si>
  <si>
    <t>Los productos entregados resultado del plan de trabajo concertado entidades, son: Guías o documentos técnicos, protocolos; actas, memorias de reunión, registros de asistencia, registro fotográfico, correos electronicos, comunicaciones; y reportes servicios tecnológicos del monitoreo a conflictividad.</t>
  </si>
  <si>
    <t xml:space="preserve">Documentos formulados de políticas pública para posterior adopción e implementación </t>
  </si>
  <si>
    <t xml:space="preserve">Estrategia para la reducción de brechas en territorios con actividades de E&amp;P de Hidrocarburos </t>
  </si>
  <si>
    <t>Diálogos en territorio con oposición actividad de HC</t>
  </si>
  <si>
    <t>Fichas técnicas con diagnóstico y formulación de Proyectos  de empleabilidad y/o fortalecimiento empresarial para la reducción de brechas.</t>
  </si>
  <si>
    <t>Proyectos  implementados de empleabilidad y/o fortalecimiento empresarial para la reducción de brechas.</t>
  </si>
  <si>
    <t>Implementar los instrumentos de inversión en regiones y municipios prioritarios</t>
  </si>
  <si>
    <t>Generación de información preliminar para la viabilidad de las actividades de exploración y producción de hidrocarburos</t>
  </si>
  <si>
    <t>Documentos técnicos elaborados (Linea base hidrologia e hidrogeologia VMM-CR y Piloto Putumayo)</t>
  </si>
  <si>
    <t>Documentos técnicos elaborados
(Linea base de biodiversidad Valle Medio del Magdalena y Cesar Rancheria y Piloto Putumayo)</t>
  </si>
  <si>
    <t>Documentos técnicos elaborados de instrumentos de gestión ambiental para el desarrollo de actividades de exploración y produccion de hidrocarburos</t>
  </si>
  <si>
    <t>Integración de información técnica preliminar regional en áreas de interés de hidrocarburos</t>
  </si>
  <si>
    <t>Estudios técnicos de preinversión elaborados con autoridades ambietnales regionales</t>
  </si>
  <si>
    <t>Estudios técnicos de preinversión elaborados con autoridades ambietales nacionales e institutos de investigación</t>
  </si>
  <si>
    <t>Desarrollo de buenas prácticas ambientales para el desarrollo de actividades de exploración y producción de hidrocarburos</t>
  </si>
  <si>
    <t>Generar documentos técnicos de buenas prácticas en las actividades de exploración y producción de hidrocarburos</t>
  </si>
  <si>
    <t>Implementar los documentos técnicos de buenas prácticas que se identifiquen en las actividades de exploración y producción de hidrocarburos</t>
  </si>
  <si>
    <t>Espacio de divulgación de buenas prácticas documentado</t>
  </si>
  <si>
    <t>Carga y control de la calidad de los datos – Información espacial</t>
  </si>
  <si>
    <t>Información Técnica Espacial para los paquetes de información, actualizada</t>
  </si>
  <si>
    <t>Adquirir y procesar información técnica para la evaluación de las cuencas de interés misional y Mejorar la calidad de la información geológica y geofísica del país.</t>
  </si>
  <si>
    <t>Integrar la información de geología y geofísica de las áreas de interés, definir las áreas a ofrecer y elaborar los productos de información para los inversionistas.</t>
  </si>
  <si>
    <t>Informes técnicos de evaluación - análisis e integración de información de las cuencas sedimentarias</t>
  </si>
  <si>
    <t>Fortalecer la gestión por proyectos en la ANH</t>
  </si>
  <si>
    <t>Corresponde  a las revisiones por la Presidencia al Sistema de Gestión Integral y de control.</t>
  </si>
  <si>
    <t>Informe sobre la ejecución de proyectos elaborado</t>
  </si>
  <si>
    <t>Informe consolidado sobre el seguimiento a la ejecución de proyectos</t>
  </si>
  <si>
    <t xml:space="preserve">Correponde al informe consolidado sobre el seguimiento a la ejecución de proyectos </t>
  </si>
  <si>
    <t xml:space="preserve">Son las actividades de bienestar que se desarollan en el   marco de lo programado en el Plan Institucional de Bienestar social e Incentivos </t>
  </si>
  <si>
    <t>Sistema de gestión documental electrónico de archivo SGDEA CONTROLDOC mantenido en condiciones de operación</t>
  </si>
  <si>
    <t>​Permite controlar y evaluar el porcentaje de ejecución de mantener en condiciones de operación el Sistema de Gestión Documental Electrónico de Archivo - SGDEA ControlDoc  ​</t>
  </si>
  <si>
    <t>(Número de Módulos mantenidos en condiciones de operación/Número de Módulos por mantener en condiciones de operación)*100</t>
  </si>
  <si>
    <t>Avance Gestión Recaudo Ingresos SGR 2021</t>
  </si>
  <si>
    <t xml:space="preserve">Refiere el avance en el valor total de las regalías recaudadas en la vigencia, el monto acumulado de recursos que por concepto de regalías por la explotación de hidrocarburos son transferidos al SGR en la vigencia 2021. (Se toma de meta el valor dada en el decreto de liquidación de presupuesto 2021, que es mayor frente a lo programadas en el Plan Estratégico de la ANH "7,9") </t>
  </si>
  <si>
    <t>Auditoría procesos de Asignación e incorporación de Áreas</t>
  </si>
  <si>
    <t>Eventos estratégicos en los que participa la ANH parar promocionar oportunidades de inversión en hidrocarburos</t>
  </si>
  <si>
    <t xml:space="preserve">Promoción y Divulgación en medios de comunicación nacionales e internacionales </t>
  </si>
  <si>
    <t>Corresponde a la evaluacion de Compañías E&amp;P interesadas en el potencial geológico colombiano (verificación de capacidades jurídicas, financieras, técnica operacional, medio ambiental y en materia de responsabilidad social empresarial)</t>
  </si>
  <si>
    <t>Descripción del Avance o Justificación del Incumplimiento</t>
  </si>
  <si>
    <r>
      <t xml:space="preserve">Evidencia  
</t>
    </r>
    <r>
      <rPr>
        <sz val="8"/>
        <color theme="1"/>
        <rFont val="Calibri"/>
        <family val="2"/>
        <scheme val="minor"/>
      </rPr>
      <t>(medio que soporta y permite comprobar el avance registrado y la ubicacion del mismo - url, carpeta compartida, otro.)</t>
    </r>
  </si>
  <si>
    <t>Ejecución Presupuestal (Compromisos - cifras en pesos )</t>
  </si>
  <si>
    <t>Ejecución Presupuestal (Obligaciones - cifras en pesos)</t>
  </si>
  <si>
    <t xml:space="preserve">W:\PLAN ANTICORRUPCIÓN\PLAN ANTICORRUPCIÓN 2021\2. Monitoreo Cutrimestrales
</t>
  </si>
  <si>
    <t>W:\PLAN ANTICORRUPCIÓN\PLAN ANTICORRUPCIÓN 2021\2. Monitoreo Cutrimestrales</t>
  </si>
  <si>
    <t xml:space="preserve">Reuniones convocadas a través de la plataforma Teams, y correos electrónicos insitucionales.
https://suifp.dnp.gov.co/
</t>
  </si>
  <si>
    <t>N/A</t>
  </si>
  <si>
    <t xml:space="preserve">Renovación, adquisición de licenciamiento de aplicaciones o sistemas de computación, aseguramiento de la información. </t>
  </si>
  <si>
    <t>Plataforma Sinergia
Seguimiento a Contratos Misionales\SIG\2021\2_GSCE\1_Indicadores\4_Sinergia</t>
  </si>
  <si>
    <t>​Seguimiento a Contratos Misionales\SIG\2021\2_GSCE\1_Indicadores</t>
  </si>
  <si>
    <t>​Seguimiento a Contratos Misionales\SIG\2021\3_GSCYMA\1_Indicadores</t>
  </si>
  <si>
    <t>Seguimiento a Contratos Misionales\SIG\2021\3_GSCYMA\1_Indicadores</t>
  </si>
  <si>
    <t xml:space="preserve"> Seguimiento a Contratos Misionales\SIG\2021\2_GSCP\1_Indicadores</t>
  </si>
  <si>
    <t>​​El indicador muestra la eficacia en la respuesta a las solicitudes del Operador allegadas a la Gerencia de Seguimiento a Contratos en Exploración</t>
  </si>
  <si>
    <t>Los productos entregados resultado del plan de trabajo concertado entidades, son: Guías o documentos técnicos, protocolos; actas, memorias de reunión, registros de asistencia, registro fotográfico, correos electrónicos, comunicaciones; y reportes servicios tecnológicos del monitoreo a conflictividad.</t>
  </si>
  <si>
    <t>No. Eventos de divulgación realizados</t>
  </si>
  <si>
    <t>Proyectos apoyados</t>
  </si>
  <si>
    <t>No. De proyectos apoyados</t>
  </si>
  <si>
    <t>No. De Eventos de divulgación realizados</t>
  </si>
  <si>
    <t xml:space="preserve">No. De Documentos técnicos elaborados </t>
  </si>
  <si>
    <t>No. de proyectos apoyados</t>
  </si>
  <si>
    <t xml:space="preserve">No. de Documentos técnicos elaborados </t>
  </si>
  <si>
    <t>Estudios de pre inversión realizados</t>
  </si>
  <si>
    <t>No. De Estudios de pre inversión realizados</t>
  </si>
  <si>
    <t>No. De Estudios de pre inversión realizado</t>
  </si>
  <si>
    <t>El indicador muestra la eficacia en la respuesta a las solicitudes de el Operador por parte de la gerencia de seguimiento a contratos en producción.</t>
  </si>
  <si>
    <t>Número de Trámites Atendidos Acumulados en el mes/Número de Trámites Recibidos Acumulados en el mes.</t>
  </si>
  <si>
    <t>Seguimiento Oportuno de los Planes de Explotación de Contratos en Producción</t>
  </si>
  <si>
    <t>Días</t>
  </si>
  <si>
    <t>Con este indicador la GSCP pretende medir la oportuna ejecución a los informes de verificación a los PLEX.</t>
  </si>
  <si>
    <t>Promedio de días en la gestión de los PLEX y/o actualizaciones.</t>
  </si>
  <si>
    <t>Seguimiento a Contratos Misionales\SIG\2021\2_GSCP\1_Indicadores</t>
  </si>
  <si>
    <t>Eventos de divulgación realizados</t>
  </si>
  <si>
    <t xml:space="preserve">No. Espacio de divulgación de buenas prácticas documentados </t>
  </si>
  <si>
    <t>SIGECO</t>
  </si>
  <si>
    <t>https://www.anh.gov.co/Atencion-al-ciudadano/Paginas/Rendicion-de-cuentas.aspx</t>
  </si>
  <si>
    <t xml:space="preserve">Correos electrónicos remitidos a planeacion@anh.gov.co, y cristian.vargas@anh.gov.co; en las fechas 18 de marzo de 2021, 03 y 04 de mayo de 2021. </t>
  </si>
  <si>
    <t>Los expedientes digitales de los contratos se encuentran en la carpeta del servidor de la ANH: Seguimiento_GALC(//servicios.anh.gov.co//sservicios)(Y:)</t>
  </si>
  <si>
    <t>Reporte de Plan Anual de Adquisiciones y análisis realizado en la hoja de Excel adjunta denominada "PAA- ADMTIVA".</t>
  </si>
  <si>
    <t>3.Sistema de Gestión Documental Electrónico de Archivo - SGDEA CONTROLDOC http://controldoc.anh.gov.co/controldoc</t>
  </si>
  <si>
    <t>Base datos de la contratacion Administrativa de
 la OAJ Y:\BASE DE DATOS DE LA ENTIDAD 2003 A 2021\BASE DE DATOS DE LA ENTIDAD​ y en Plataforma SECO I y SECOP II​</t>
  </si>
  <si>
    <t>Base datos conceptos carpeta:  \\misdocumentos\sperfiles\maribel.rodriguez\My Documents\SIGECO\PROCESO GESTION LEGAL\INDICADORES\Indicadores GL 2021
Reportes indicador en SIGECO</t>
  </si>
  <si>
    <t>Aplicativo EKOGUI Y Base de datos Estado de 
procesos judiciales Z:\Procesos-   Carpetas de procesos y Reparto, Z:\Conciliaciones, Z:\Arbitraje​ </t>
  </si>
  <si>
    <t xml:space="preserve">Apoyos visuales utilizados y listados de asistencia. 
W:\PIC -Formación y Capacitación\2021         </t>
  </si>
  <si>
    <t xml:space="preserve">Este indicador estrategico es la sumatoria del porcentaje de avance de todos los planes que integran el Plan estartegico de Talento Humano, </t>
  </si>
  <si>
    <t>Corresponde al avance de los procesos contractuales aprobados para el Área Administrativa en el Plan Anual de Adquisiciones, con corte al 30 de  Junio  de 2021.</t>
  </si>
  <si>
    <t>El giro se realizo el 9 de febrero de 2021, con las ordenes de pago Nro 19571321 y 19588221</t>
  </si>
  <si>
    <t>Relacion pagos SIIF</t>
  </si>
  <si>
    <t>Con Rad Id 589243 de marzo 30 de 2021, se radico en el Ministerio de Hacienda y Credito Publico, el documento que soporta las cifras de funcionamiento e inversion solicitadas en el Anteproyecto de Presupuesto para la vigencia 2022</t>
  </si>
  <si>
    <t>This PC:Planecion-publica - Sistemade Gestión Integral-Auditorias.
Aplicativo SIGECO.</t>
  </si>
  <si>
    <t xml:space="preserve">Documento informe de la revisión por la presidencia al Sistema de Gestión Integral y de Control </t>
  </si>
  <si>
    <t>This PC:Planecion-publica - Sistemade Gestión Integral-Revisión por la Presidencia.</t>
  </si>
  <si>
    <t>Evaluación en revisión por parte del DAFP</t>
  </si>
  <si>
    <t>Avance reportado en la última medición</t>
  </si>
  <si>
    <r>
      <t xml:space="preserve">Avance Cuantitativo Meta 
</t>
    </r>
    <r>
      <rPr>
        <sz val="8"/>
        <color rgb="FFFF0000"/>
        <rFont val="Calibri"/>
        <family val="2"/>
        <scheme val="minor"/>
      </rPr>
      <t>(solo numeros sin signo %)</t>
    </r>
  </si>
  <si>
    <t>PRESIDENCIA - GERENCIA DE ASUNTOS LEGALES</t>
  </si>
  <si>
    <t>Columna1</t>
  </si>
  <si>
    <t xml:space="preserve"> - Entre los días 1° y 18 de junio se llevo a cabo el ciclo de auditoria interna al Sistema de Gestión Integral y de Control
 - En el mes de Julio se llevó a cabo la auditoría de renovación de certificados y certificación de la Norma ISO 45001:2018, Auditoría realizada por el ICONTEC.</t>
  </si>
  <si>
    <t>Se realzaron las auditorías de renovación de los certificados ISO 9001:2015 - ISO 14001:2015 y se certificó una nueva Norma ISO 45001:2018, en el mes de Noviembre en ceremonia de ICONTEC se entregaran los nuevos certificados</t>
  </si>
  <si>
    <t>https://app.powerbi.com/view?r=eyJrIjoiZGE2MzQ1YTQtYWI3ZC00YTdiLWJkY2ItNzI2YmU3YzQ1ZTk5IiwidCI6IjU1MDNhYWMyLTdhMTUtNDZhZi1iNTIwLTJhNjc1YWQxZGYxNiIsImMiOjR9&amp;pageName=ReportSection396d1cd03a850a004c59</t>
  </si>
  <si>
    <t>* Se ajusto el servicio de Web Service que se tiene entre ControlDoc y Silviaa para la radicación automática en el SGDEA ControlDoc luego de la ubicacion en la carpeta de correo respectiva  por parte del responsable de las PQRS, con lo cual se centraliza la asignación a la bandeja del usuario de Participación Ciudadana del sistema para los tramites respectivos.
* Se realizo el ajuste y puesta en producción de la funcionalidad de Bandeja de Correo en ControlDoc, desde el cual se centralizó la radicación de correos electrónico de terceros allegados al buzón de correo electrónico de correspondenciaanh@anh.gov.co destinado para ello.
* Se centralizó la radicación automática de Resoluciones y Circulares de la Agencia desde el SGDEA ControlDoc, como también de otros registros tales como Acta Finalización de Contratos, Actas de Reuniones, Constitución de Rezagos Presupuestales, entre otros.
* Se centralizó la radicación automática de los documentos relacionados con el PROGRAMAS DE TRABAJOS DE EXPLOTACIÓN - PTE VIGENCIA 2021 de la Vicepresidencia de Contrato de Hidrocarburos, para lo cual se realizó el ajuste y puesta en producción del Web Service PTE desde el cual los terceros allegan la información del PTE a través del consumo del servicio en ControlDoc para la radicación y gestión de los mismos por la VCH en el SGDEA ControlDoc.
* Se centralizó la radicación automática de los documentos relacionados con las FORMAS 4CR, 5CR Y 6CR  y se vienen realizando pruebas funcionales para las FORMAS 7CR,10CR, 10ACR, Programa Abandono e Informe de Suspensiones de la VORP, para lo cual se realizó el ajuste y puesta en producción del Web Service con SOLAR desde el cual los terceros allegan la información de las formas a través de SOLAR y este realiza el consumo del servicio en ControlDoc para la radicación y gestión de los mismos por la VORP en el SGDEA ControlDoc.</t>
  </si>
  <si>
    <t>​1.URL EVIDENCIA:http://controldoc.anh.gov.co/Controlpqr/CiudadanoPQR/Paginas/Login.aspx
2. SGDEA CONTROLDOC, SOLAR y Correo Electrónico Sandra Milena Garcia VORP
3.Sistema de Gestión Documental Electrónico de Archivo - SGDEA CONTROLDOC http://controldoc.anh.gov.co/controldoc</t>
  </si>
  <si>
    <t>Plataforma Sinergia - DNP</t>
  </si>
  <si>
    <t xml:space="preserve">Informes PQRSD 2021. 
Ubicación seguimiento a PQRSD 2021
https://www.anh.gov.co/Atencion-al-ciudadano/Paginas/Peticiones,-Quejas,-Reclamos-y-Solicitudes.aspx </t>
  </si>
  <si>
    <t>\\servicios.anh.gov.co\sservicios (Y:\)</t>
  </si>
  <si>
    <t>https://spi.dnp.gov.co/Consultas/ResumenEjecutivoEntidad.aspx?id=img_Por%20Entidad</t>
  </si>
  <si>
    <t xml:space="preserve">Página web de la ANH. </t>
  </si>
  <si>
    <t>Contratos E&amp;P:  Col 1, Col 2, Col 6 y Col 7</t>
  </si>
  <si>
    <r>
      <t>1.</t>
    </r>
    <r>
      <rPr>
        <sz val="11"/>
        <rFont val="Calibri"/>
        <family val="2"/>
        <scheme val="minor"/>
      </rPr>
      <t xml:space="preserve"> Se  programó y celebró sesión extraordinaria No.14 que se celebró el 9 de noviembre de 2021.
</t>
    </r>
    <r>
      <rPr>
        <b/>
        <sz val="11"/>
        <rFont val="Calibri"/>
        <family val="2"/>
        <scheme val="minor"/>
      </rPr>
      <t xml:space="preserve">2. </t>
    </r>
    <r>
      <rPr>
        <sz val="11"/>
        <rFont val="Calibri"/>
        <family val="2"/>
        <scheme val="minor"/>
      </rPr>
      <t xml:space="preserve">Se  programó y celebró sesión extraordinaria No.15 que se celebró el 12 de noviembre de 2021.
</t>
    </r>
    <r>
      <rPr>
        <b/>
        <sz val="11"/>
        <rFont val="Calibri"/>
        <family val="2"/>
        <scheme val="minor"/>
      </rPr>
      <t xml:space="preserve">3. </t>
    </r>
    <r>
      <rPr>
        <sz val="11"/>
        <rFont val="Calibri"/>
        <family val="2"/>
        <scheme val="minor"/>
      </rPr>
      <t>Se  programó y celebró sesión ordinaria No.16 que se celebró el 24 de noviembre de 2021.</t>
    </r>
  </si>
  <si>
    <t>Las actas que dan cuenta de las sesiones extraordinarias No. 14 y 15 fueron  aprobadas en la sesión ordinaria de Consejo Directivo No. 16 que se celebró el 24 de noviembre de 2021 y se encuentra en trámites de firma ante el Ministerio de Minas y Energía.</t>
  </si>
  <si>
    <t xml:space="preserve">Informe caracterización 2021 
https://www.anh.gov.co/Atencion-al-ciudadano/Paginas/Caracterizacion_de_usuarios.aspx </t>
  </si>
  <si>
    <t>Informes encuesta 2021. 
https://www.anh.gov.co/Atencion-al-ciudadano/EncuestasANH/Paginas/Encuestas_Opinion.aspx</t>
  </si>
  <si>
    <t xml:space="preserve">La ANH suscribió el contrato 593 de 2021 cuyo objeto consiste en “Contratar el servicio de auditoría externa para verificar y validar el correcto desarrollo de las audiencias de depósito de ofertas y contraofertas del cuarto ciclo del Proceso”. </t>
  </si>
  <si>
    <t>Contrato No. 629 de 2021</t>
  </si>
  <si>
    <t>Suscripción del contrato No. 299 de 2021 y las publicaciones en Petroleum Economist (4), Upstream (1) y Financial Times (3).</t>
  </si>
  <si>
    <t>Correos electrónicos remitidos a cristian.vargas@anh.gov.co; laura.sierra@contratistas.anh.gov.co, y  
Presentaciones ubicadas en las carpetas compartidas: 
Z:\SPI\2021
Z:\PRESENTACIONES VAF\2021</t>
  </si>
  <si>
    <t xml:space="preserve">A la fecha de seguimiento (31/12/2021) se realizó la medición efectiva de las peticiones presentadas de enero a diciembre de 2021. Los informes trimestrales de 2021 se encuentran disponibles en la página web de la ANH. </t>
  </si>
  <si>
    <t xml:space="preserve">A la fecha de seguimiento (31/12/2021) se elaboró el documento de caracterización de usuarios ANH 2021.  </t>
  </si>
  <si>
    <t xml:space="preserve">A la fecha de seguimiento (31/12/2021) se elaboró el documento de caracterización de usuarios ANH 2021. El documento se encuentra publicado en la página web de la ANH. </t>
  </si>
  <si>
    <t>A la fecha de seguimiento (31/12/2021), se elaboró el informe de la encuesta de satisfacción de usuarios 2021. El informe se encuentra publicado en la página web de la ANH.</t>
  </si>
  <si>
    <t xml:space="preserve">A la fecha de seguimiento (31/12/2021), se cumplieron con las actividades del Plan de  Mejoramiento para subsanar la no conformidad derivada del proceso de auditoría interna. </t>
  </si>
  <si>
    <t xml:space="preserve">A la fecha de seguimiento (31/12/2021), se informa que la audiencia de Rendición de Cuentas vigencia 2020 se realizó el 27 de mayo de 2021. El Informe de Resultados de la Audiencia de Rendición de Cuentas se encuentra  publicado en la página web de la entidad. </t>
  </si>
  <si>
    <t>Durante el año 2021 se realizó apoyo  para gestiones presupuestales en solicitudes de vigencias futuras de la VCH, VT y la VORP, además se presto asesoria y soporte para  ajustes en los proyectos respectivos para programación 2022; se atendió la actualización del registro del proyecto de C&amp;T a cargo de la VORP, con autorización de trámite de vigencia futura.  Igualmente en el SUIFP del DNP se desmarco el trazador construcción de paz del proyecto de la VCH y se actualizó  valores utilizados de vigencia furura del proyecto de la VT; se atendio con la regionalización y distribución de recursos 2022, según cuota de inversión comunicada a la ANH. También, se acompañaron reuniones con el SGC para la segunda solicitud de vigencia futura de la VT; se realizó la actualización de los responsables de seguimiento, gestionó accesos al SPI y se prestó soporte para el registro de información; se atendio con respuesta a  solicitudes de información, como la rendición de cuentas y actuación especial de proyectos de inversión ANH, para atender a la CGR.</t>
  </si>
  <si>
    <t>Se elaboraron informes correspondientes a la ejecución de los proyectos de inversión al mes de noviembre, sobre avance financiero y de metas estimando datos reportados dentro del seguimiento de ejecución para la vigencia 2021; para ser incluidos en presentaciones de la Vicepresidencia Administrativa y Financiera- VAF. El total de 12 informes incluye lo correspondiente a la jecución del mes de diciembre de 2020, debido a que el cierre de la vigencia 2020 culminó en el mes de enero de 2021.</t>
  </si>
  <si>
    <t>​Desde el Grupo de Planeación se orientó y consolidó el anteproyecto de inversión que incluye la solicitud de recursos  por proyecto que realizan las dependencias para la vigencia 2022, justificando la respectiva necesidad de recursos, con destino al Grupo Financiero de la ANH y Ministerio de Hacienda. ​También, se apoyó y atendio con la estructuración del Marco de Gasto de Mediano Plazo-MGMP, en los recursos de inversión 2021-2025, y metas del Plan Nacional de Desarrollo, con destino al Ministerio de Minas y Energía.</t>
  </si>
  <si>
    <t>A 31 de diciembre se verificó el siguiente avance en la perforación de pozos:
1. Contrato E&amp;P VIM-5,Pozo: Flauta-1, Inició perforación 22-ene-21; T.D.: 10-feb-21, A3.
2. Contrato de Asociación Recetor, Pozo: Liria-YW12, Inició perforación 14-feb-20; T.D.: 07-mar-21, A2c
3. Contrato E&amp;P LLA-79, Pozo: Limotón-1, Inició perforación 13-mar-21; T.D.: 25-mar-21, A3
4. Contrato E&amp;E Esperanza, Pozo Milano-1, Inició perforación 10-mar-21; T.D.: 25-mar-21, A3 
5. Contrato E&amp;P LLA-34, Pozo Batará-1, Inició perforación 7-abr-21; T.D.: 25-abr-21, A2c
6. Convenio Tisquirama (Ecopetrol), Pozo Chimuelo-1, Inició perforación 27-abr-21; T.D: 19-may-21, A2c
7. Contrato E&amp;P VIM-21, Pozo Aguas Vivas-1, Inició perforación 23-may-21; T.D: 29-may-21
8. Contrato E&amp;P LLA-32, Pozo Groot-1, Inició perforación 20-may-21; T.D: 31-may-21
9. Contrato E&amp;P VIM-1; Pozo Basilea-1,Inició perforación 19-may-21; T.D: 22-jun-21, A3
10. Contrato E&amp;P LLA-32, Pozo Carcayu-1, Inició perforación 16-jun-21; T.D: 27-jun-21,A3
11. Contrato E&amp;P MIDAS; Pozo Ayombero Sur-1-1,Inició perforación 1-jul-21; T.D: 9-jul-21, A-2a
12. Contrato E&amp;P RC-7; Pozo Basari-1,Inició perforación 3-jun-21; T.D: 17-jul-21, A3
13. Contrato E&amp;P LLA-34; Pozo Guerrere-1,Inició perforación 21-jul-21; T.D: 9-agol-21, A-2c
14. Contrato E&amp;P LLA-34; Pozo Tigui Este-1,Inició perforación 22-jul-21; T.D: 11-ago-21, A-2a
15. Contrato de Asociación FORTUNA; Pozo perla Negra-1,Inició perforación 19-jul-21; T.D: 22-ago-21, A3
16. Contrato Asoc FORTUNA; Pozo Perla Negra-1ML1-1,Inició perforación 8-sep-21; T.D:14-sep-21, A-3
17. Contrato E&amp;P LLA-58; Pozo Iván-1,Inició perforación 13-sep-21; T.D: 20-sep-21, A-3
18. Contrato E&amp;P PERDICES; Pozo Carnaval-1, Inició perforación 15-sep-21; T.D:1-oct-21, A-3
19. Contrato E&amp;P LLA-23; Pozo Pumara-2, Inició perforación 20-sep-21; T.D:4-oct-21, A-3
20. Contrato E&amp;P VIM-5; Pozo Corneta-1, Inició perforación 15-oct-21; T.D: 21-oct-21, A-2a
21. Contrato E&amp;P VIM-1; Pozo Planadas-1, Inició perforación 30-jul-21; T.D:29-oct-21, A-3
22. Contrato E&amp;P LLA-58; Pozo Ivan Sur-1, Inició perforación 29-oct-21; T.D:3-nov-21, A-3
23. Contrato Asoc La Cira- Infantas; Pozo La Cira 3540, Inició perforación 4-nov-21; T.D:17-nov-21, A-2b
23. Contrato E&amp;P Platanillo; Pozo Alea Oeste-1 ST1, Inició perforación 11-nov-21; T.D:30-nov-21, A-2a
24. Contrato E&amp;P Platanillo; Pozo Alea Oeste-1 ST1, Inició perforación 11-nov-21; T.D:30-nov-21, A-2a
25. Contrato Asoc Tolima; Pozo Ibamaca-1, Inició perforación 28-nov-21; T.D: 08-dic-21, A-3</t>
  </si>
  <si>
    <t>A 31 de diciembre se verificó el siguiente avance en la adquisición sísmica:
Contrato E&amp;P CPO-5
Programa Sísmico: CPO5-SW3D-2020
Total sísmica 3D: 257,82 Km²
Total Km Programa Sísmico:  412,512 Km 2D Equivalente
Fecha de Inicio Topografía: 28-dic-20
Fecha de Inicio Perforación: 18-ene-21
Fecha de Inicio Registro: 10-feb-21
Avance Sísmica: 100% 
Contrato E&amp;P PUT-8
Programa: PUT-8 NORTE 3D
Total sísmica 3D: 112 Km² 
Total Total Km Programa Sísmico: 179,2 Km 2D Equivalente
Fecha de Inicio Topografía: 12-dic-20
Fecha de Inicio Perforación: 22-dic-20
Fecha de Inicio Registro: 26-mar-21
Avance Sísmica: 100% 
Contrato E&amp;P SSJN-7
Programa: MAYUPA 3D
Total sísmica 3D: 196,7 Km²
Total Km Programa Sísmico:  314,72 Km 2D Equivalente
Fecha de Inicio Topografía: 6-feb-21
Fecha de Inicio Perforación: 5-mar-21
Fecha de Inicio Registro: 3-jun-21
Avance Sísmica: 100%
Contratación Directa ANH
Programa: REPELÓN 2D 2021
Total sísmica 2D: 286 Km
Total Km Programa Sísmico:  286 Km 2D Equivalente
Fecha de Inicio Topografía: 13-oct-21
Fecha de Inicio Perforación: 31-oct-21
Fecha de Inicio Registro: 8-nov-21
Avance Sísmica:51,47%
Contrato E&amp;P SN-18
Programa: SN-18-2D-2020
Total sísmica 2D: 83,98 Km
Total Km Programa Sísmico:  83,98 Km 2D Equivalente
Fecha de Inicio Topografía: 15-ago-21
Fecha de Inicio Perforación:  7-sep-21
Fecha de Inicio Registro: 25-sep-21
Avance Sísmica: 100%
Contrato E&amp;P SN-26
Programa: PILÓN 3D
Total sísmica 3D: 99,1 Km²
Total Km Programa Sísmico:  158,56 Km 2D Equivalente
Fecha de Inicio Topografía: 15-jun-21
Fecha de Inicio Perforación:  8-jul-21
Fecha de Inicio Registro: 28-nov-21
Avance Sísmica: 3,14%
Contrato E&amp;P VMM-46
Programa: VMM-46-3D-2021
Total sísmica 3D: 286,18 Km²
Total Km Programa Sísmico:  457,89 Km 2D Equivalente
Fecha de Inicio Topografía: 5-oct-21
Fecha de Inicio Perforación:  23-oct-21
Fecha de Inicio Registro: 8-dic-21
Avance Sísmica: 67,25%</t>
  </si>
  <si>
    <t>​A 31 de diciembre se verificó que se han ejecutado inversiones para la actividad de pozos exploratorios, Sísmica por un valor de USD  162.238.857 dólares estadounidenses que corresponden a un avance del  43,15%.</t>
  </si>
  <si>
    <t>El indicador de trámites de la GSCE muestra un cumplimiento del 82%  respecto a la meta establecida para el mes de diciembre (se estableció una meta del 90% en la respuesta de los trámites).  Se respondieron 356 del total de los 481 trámites que se tenían acumulados al corte del 31 de diciembre de 2021. Cabe resaltar que la gestión de tramites de la GSCE incremento en el ultimo mes como se evidencia en el reporte de los meses anteriores, esto se debe a los lineamiento establecidos por la gerencia y el buen desarrollo de las actividades del personal de la GSCE.</t>
  </si>
  <si>
    <t>El indicador de trámites de garantias de la GSCE muestra un cumplimiento del 83%  respecto a la meta establecida para el cuarto trimestre (se estableció una meta del 85% en la gestión de garantías). Se respondieron 1091 del total de los 1551 trámites que se tenían acumulados al corte del 31 de diciembre 2021.  Respecto de la meta de indicadores acordada para el año 2021, se deja la salvedad que la misma podrá aumentarse o disminuirse dependiendo de los avances del proceso de contratación del personal de apoyo (DIRECTA O OUTSOURCING). Actualmente el equipo de garantías de la GSCE está conformado por tres personas, una de planta y dos contratistas.</t>
  </si>
  <si>
    <t>En el cuarto trimestre del 2021 se evidencia un cumplimiento del indicador de alertas del 100 %, esto quiere decir que de los 39 contratos en que se evidenciaron en alerta se realizó algún tipo de gestión a la totalidad de los contratos, este indicador muestra la eficiencia de la GSCE en cuanto a generar algún tipo de alerta o gestión para prevenir que los  contratos lleguen a un incumplimiento de las obligaciones pactadas en los contratos. Cabe resaltar que para este indicador la GSCE aumento el tiempo de Alerta de 6 meses a 1 año. Se evidenció que, para el segundo tercer del año 2021  este indicador cumplió la meta establecida.</t>
  </si>
  <si>
    <t>El indicador de trámites de la GSCYMA muestra un cumplimiento mayor al de 100%  respecto a la meta establecida para el mes de Diciembre (se estableció una meta del 90% en la respuesta de los trámites).  Se respondieron 327 del total de los 337 trámites que se tenían acumulados al corte del 31 de Diciembre de 2021. este resultado evidencia la gran labor desempeñada por el equipo de la GSCYMA pues no se contaba con el personal suficiente para la atención de tramites.La GSCYMA, implemento un tablero de contros (Dashboard de Tramites), esta herramiente, permite realizar el seguimiento detallado de la gestión de cada uno de los tramites allegados a la gerencia.</t>
  </si>
  <si>
    <t xml:space="preserve">Mediante las actividades de seguimiento de la Gerencia de Seguridad, Comunidades y En el año 2021 la Gerencia SCYMA tenía como meta levantar la suspensión de 10 contratos, sin embargo, la Gerencia de Seguridad de Comunidades y Medio Ambiente, considero pertinente solicitar ante el Departamento Nacional de Planeación a través de la Oficina de Planeación de la ANH la modificación de la meta establecida del indicador “Número de Contratos viabilizados” en ese sentido la GSCYMA, propuso modificar la meta del indicador “Número de Contratos viabilizados que se encontraban suspendidos por problemas de seguridad y conflictividad social y ambiental” a un total de 32 en el cuatrienio.
Mediante las actividades de seguimiento de la Gerencia de Seguridad, Comunidades y Medio Ambiente - GSCYMA de la Agencia Nacional de Hidrocarburos - ANH, durante el 2021 se viabilizaron viabilizado 3 contratos, los cuales en compromisos exploratorios han viabilizado una cifra superior a los USD $10 millones de dólares atendidos en diferentes regiones del país, principalmente en departamentos como Casanare, Putumayo, Meta, Caquetá, La Guajira, Sucre, Boyacá, entre otros.
El contexto actual de los contratos suspendidos se define de la siguiente Manera:
•	Conflictividad Social: 11
•	Consulta Previa: 5
•	Orden Judicial: 9
•	Orden Público:8
•	Tramite ambiental: 3
•	Obras Civiles: 1
•	Ordenamiento Territorial: 3
•	Total: 40
Es importante resaltar, que el estado inicial de los contratos suspendidos ha tenido una variación desde inicio de año, donde inicialmente se encontraban 56 Contratos suspendidos, como parte del seguimiento que realiza la Gerencia se han logrado viabilizar 3. Como parte de la gestión para lograr el cumplimiento de la meta 2021 de la viabilización de los contratos suspendidos, la GSCYMA ha realizado distintas actividades como gestionar conjuntamente con MME quienes lideran la gestión territorial por medio de la Estrategia Territorial las actividades concernientes a los contratos suspendidos por conflictividad social, por otra parte, se definió la viabilidad de cada uno de los contratos suspendidos que se encuentran definidos entre Largo Plazo, Mediano plazo y corto plazo, asimismo, con la con la articulación institucional por medio de los convenios entre la ANH y las autoridades ambientales se busca la definición de los determinantes que están siendo causales de suspensión de los contratos por aspectos ambientales.
Adicionalmente, para llevar el control de los contratos suspendidos y poder realizar análisis territoriales por departamentos, operadoras, recursos exploratorios atrapados, causas de conflictividad, entre otras, y de esta forma tomar decisiones que favorezcan la dinamización de ofertas de áreas y la movilización de compromisos y recursos exploratorios, la Gerencia SCYMA </t>
  </si>
  <si>
    <t>Durante el último mes de la vigencia y con ocasión al vencimiento en la obligación contractual de presentación de PTE, se recibió un gran número de  solicitudes de plazo adicional para el cumplimiento de esta obligación (19 de 27 solicitudes recibidas), evidenciando que los hitos contractuales son los periodos de mayor demanda en materia de trámites.
Finalmente se observa en el resultado obtenido, que este indicador a pesar de ser de implementación reciente en la GSCP, refleja un alto compromiso con la atención del usuario externo.</t>
  </si>
  <si>
    <t>Los resultados obtenidos en el cuarto trimestre para este indicador, son producto de la presentación de ocho (8) Planes de Explotación - PLEX Iniciales: Boranda, Cedrillo, Pendare Norte, Indico, Azogue, Frankmave, Magdalena Medio (Flamencos) y  Piedemonte; los informes de verificación correspondientes fueron gestionados en un lapso de tiempo óptimo, lo que permitó mantener el estándar del indicador y reflejando la madurez del mismo.</t>
  </si>
  <si>
    <r>
      <t>En el segundo semestre se da un cumplimiento a la meta  del 100%   segun reporte generado en la base de datos de contratacion dado que se recibieron radicados 278 solicitudes, de las cuales se  formalizaron de la siguiente manera: 269</t>
    </r>
    <r>
      <rPr>
        <b/>
        <sz val="11"/>
        <rFont val="Calibri"/>
        <family val="2"/>
        <scheme val="minor"/>
      </rPr>
      <t xml:space="preserve"> </t>
    </r>
    <r>
      <rPr>
        <sz val="11"/>
        <rFont val="Calibri"/>
        <family val="2"/>
        <scheme val="minor"/>
      </rPr>
      <t xml:space="preserve"> contratos y </t>
    </r>
    <r>
      <rPr>
        <b/>
        <sz val="11"/>
        <rFont val="Calibri"/>
        <family val="2"/>
        <scheme val="minor"/>
      </rPr>
      <t xml:space="preserve"> 9 </t>
    </r>
    <r>
      <rPr>
        <sz val="11"/>
        <rFont val="Calibri"/>
        <family val="2"/>
        <scheme val="minor"/>
      </rPr>
      <t>órdenes de compra  en aplicación de los términos previstos en la contratación administrativa de conformidad con la ley 80 de 1993 y demás normas concordantes.</t>
    </r>
  </si>
  <si>
    <r>
      <t>En el cuar trimestre  del año 2021 se da un cumplimiento de la meta del 111</t>
    </r>
    <r>
      <rPr>
        <b/>
        <sz val="11"/>
        <rFont val="Calibri"/>
        <family val="2"/>
        <scheme val="minor"/>
      </rPr>
      <t>%</t>
    </r>
    <r>
      <rPr>
        <sz val="11"/>
        <rFont val="Calibri"/>
        <family val="2"/>
        <scheme val="minor"/>
      </rPr>
      <t xml:space="preserve"> por lo siguiente: se resolvieron en total 41 conceptos con un promedio de respuesta de 3,7 días por trámite,  lo que se encuentra dentro del margen de respuesta oportuna establecido por la OAJ en  los Acuerdos de Niveles de Servicio adoptados desde el año 2020, correspondiente a 15 dìas hàbiles.</t>
    </r>
  </si>
  <si>
    <t xml:space="preserve">En el segundo semestre se da un cumplimiento de la meta  al 100% según el reporte en el sistema litigioso del Estado denominado Ekogui, se notificaron 8 demandas,  1 conciliaciones prejudiciales y  57  acciones de tutela, las cuales se atendieron en tiempo conforme a los términos legales. Igualmente se  recibieron  1729  requerimientos judiciales en procesos de restitución de tierras, los cuales se atendieron en los términos legales.  Se atendieron 23 Derechos de petición. 
Se cumplió con los términos procesales acorde con la naturaleza de cada una de las acciones que fueran presentadas a favor o en contra  de la ANH, tanto en etapa  extra judicial como judicial </t>
  </si>
  <si>
    <r>
      <t xml:space="preserve">Se recibieron 10 solicitudes de inicio de procesos para la Declaración de Incumplimiento:
</t>
    </r>
    <r>
      <rPr>
        <b/>
        <sz val="11"/>
        <rFont val="Calibri"/>
        <family val="2"/>
        <scheme val="minor"/>
      </rPr>
      <t>1. VMM-17</t>
    </r>
    <r>
      <rPr>
        <sz val="11"/>
        <rFont val="Calibri"/>
        <family val="2"/>
        <scheme val="minor"/>
      </rPr>
      <t xml:space="preserve">. Id. 592267.
</t>
    </r>
    <r>
      <rPr>
        <b/>
        <sz val="11"/>
        <rFont val="Calibri"/>
        <family val="2"/>
        <scheme val="minor"/>
      </rPr>
      <t>2. VMM-15</t>
    </r>
    <r>
      <rPr>
        <sz val="11"/>
        <rFont val="Calibri"/>
        <family val="2"/>
        <scheme val="minor"/>
      </rPr>
      <t xml:space="preserve">. Id. 624485
</t>
    </r>
    <r>
      <rPr>
        <b/>
        <sz val="11"/>
        <rFont val="Calibri"/>
        <family val="2"/>
        <scheme val="minor"/>
      </rPr>
      <t>3. LLA-18</t>
    </r>
    <r>
      <rPr>
        <sz val="11"/>
        <rFont val="Calibri"/>
        <family val="2"/>
        <scheme val="minor"/>
      </rPr>
      <t xml:space="preserve">. Id. 624488
</t>
    </r>
    <r>
      <rPr>
        <b/>
        <sz val="11"/>
        <rFont val="Calibri"/>
        <family val="2"/>
        <scheme val="minor"/>
      </rPr>
      <t>4. ROSABLANCA</t>
    </r>
    <r>
      <rPr>
        <sz val="11"/>
        <rFont val="Calibri"/>
        <family val="2"/>
        <scheme val="minor"/>
      </rPr>
      <t xml:space="preserve">. Id. 624494
</t>
    </r>
    <r>
      <rPr>
        <b/>
        <sz val="11"/>
        <rFont val="Calibri"/>
        <family val="2"/>
        <scheme val="minor"/>
      </rPr>
      <t>5. JOROPO</t>
    </r>
    <r>
      <rPr>
        <sz val="11"/>
        <rFont val="Calibri"/>
        <family val="2"/>
        <scheme val="minor"/>
      </rPr>
      <t xml:space="preserve">. Id. Id: 812099
</t>
    </r>
    <r>
      <rPr>
        <b/>
        <sz val="11"/>
        <rFont val="Calibri"/>
        <family val="2"/>
        <scheme val="minor"/>
      </rPr>
      <t>6. YD PUT 1</t>
    </r>
    <r>
      <rPr>
        <sz val="11"/>
        <rFont val="Calibri"/>
        <family val="2"/>
        <scheme val="minor"/>
      </rPr>
      <t xml:space="preserve">. Id: 940595
</t>
    </r>
    <r>
      <rPr>
        <b/>
        <sz val="11"/>
        <rFont val="Calibri"/>
        <family val="2"/>
        <scheme val="minor"/>
      </rPr>
      <t xml:space="preserve">7. COR 12 </t>
    </r>
    <r>
      <rPr>
        <sz val="11"/>
        <rFont val="Calibri"/>
        <family val="2"/>
        <scheme val="minor"/>
      </rPr>
      <t xml:space="preserve">Id: 812111
</t>
    </r>
    <r>
      <rPr>
        <b/>
        <sz val="11"/>
        <rFont val="Calibri"/>
        <family val="2"/>
        <scheme val="minor"/>
      </rPr>
      <t xml:space="preserve">8. COR 33 </t>
    </r>
    <r>
      <rPr>
        <sz val="11"/>
        <rFont val="Calibri"/>
        <family val="2"/>
        <scheme val="minor"/>
      </rPr>
      <t xml:space="preserve">Id: 833886
</t>
    </r>
    <r>
      <rPr>
        <b/>
        <sz val="11"/>
        <rFont val="Calibri"/>
        <family val="2"/>
        <scheme val="minor"/>
      </rPr>
      <t xml:space="preserve">9. LA POLA </t>
    </r>
    <r>
      <rPr>
        <sz val="11"/>
        <rFont val="Calibri"/>
        <family val="2"/>
        <scheme val="minor"/>
      </rPr>
      <t xml:space="preserve">Id. 1021419
</t>
    </r>
    <r>
      <rPr>
        <b/>
        <sz val="11"/>
        <rFont val="Calibri"/>
        <family val="2"/>
        <scheme val="minor"/>
      </rPr>
      <t xml:space="preserve">10. LLA 27 </t>
    </r>
    <r>
      <rPr>
        <sz val="11"/>
        <rFont val="Calibri"/>
        <family val="2"/>
        <scheme val="minor"/>
      </rPr>
      <t>Id. 1112374
Se profirió comunicación de incio de Procedimiento de incumplimiento del Contrato VMM-17 con Id. 681508, Joropo con Id. Id: 834970. Se proyectó la comunicación de inicio del Contrato VMM15, Rosablanca, y LLA 27. Se dió a la Vicepresidencia de Contratos de Hidrocarburos con Id. 995509 traslado de descargos del proceso Joropo.</t>
    </r>
  </si>
  <si>
    <r>
      <t xml:space="preserve">​Se realizó el 16 de junio de 2021 una actualización al SGDEA ControlDoc cuya versión actual es V1-TFS-5013, en donde se mejoró el módulo de Tareas Documentales, Funcionalidad Adjuntos, Activación de Notificaciones,  Servicio Web  Silviaa (PQRSD), Módulo Anulaciones y Módulo de Reportes, entre otros; con lo cual se realizó la estabilización del sistema por parte del Tercero Control Online y se realizó la entrega del sitio para el cierre del Contrato 350 de 2020. Adicionalmente, por parte del GIT Administrativo se esta realizando la recolección de necesidades de las diferentes áreas en cuanto al SGDEA ControlDoc, a fin de remitir dichas necesidades a la OTI para que adelanten las gestiones pertinentes conforme a su competencia y así se pueda realizar el levantamiento de requerimientos, desarrollo, pruebas y puesta en producción mediante una actualización, que permita la mejora y potencialización del sistema SGDEA con base en la información recolectada y conforme a las necesidades actuales de la Agencia para la vigencia 2022.
</t>
    </r>
    <r>
      <rPr>
        <b/>
        <sz val="11"/>
        <rFont val="Calibri"/>
        <family val="2"/>
        <scheme val="minor"/>
      </rPr>
      <t>NOTA: Se resalta que la periodicidad del seguimiento para esta actividad es semestral</t>
    </r>
  </si>
  <si>
    <r>
      <t xml:space="preserve">Actualmente se esta adelantando la organización física de los expedientes de la serie Contratos Misionales, a la fecha del corte (3er cuatrimestre) se han organizado:
</t>
    </r>
    <r>
      <rPr>
        <b/>
        <sz val="11"/>
        <rFont val="Calibri"/>
        <family val="2"/>
        <scheme val="minor"/>
      </rPr>
      <t xml:space="preserve">Contratos TEA: 104/104 </t>
    </r>
    <r>
      <rPr>
        <sz val="11"/>
        <rFont val="Calibri"/>
        <family val="2"/>
        <scheme val="minor"/>
      </rPr>
      <t xml:space="preserve">
</t>
    </r>
    <r>
      <rPr>
        <b/>
        <sz val="11"/>
        <rFont val="Calibri"/>
        <family val="2"/>
        <scheme val="minor"/>
      </rPr>
      <t>Contratos de Asociación: 106/106
Convenios: 86/86
Contratos E&amp;E: 26/41</t>
    </r>
    <r>
      <rPr>
        <sz val="11"/>
        <rFont val="Calibri"/>
        <family val="2"/>
        <scheme val="minor"/>
      </rPr>
      <t xml:space="preserve">
No se ha procedido con la digitalizacion ya que este proceso debe ser realizado una vez termine la organización física de todos los contrato, esto a fin de evitar reprocesos por la aparición de documentos adicionales para incluir en los expedientes ya organizados. 
</t>
    </r>
    <r>
      <rPr>
        <b/>
        <sz val="11"/>
        <rFont val="Calibri"/>
        <family val="2"/>
        <scheme val="minor"/>
      </rPr>
      <t>NOTA: Se resalta que la periodicidad del seguimiento para esta actividad es semestral</t>
    </r>
  </si>
  <si>
    <t>Se tiene programado que por parte del nuevo Contratista del Outsourcing de Gestión Documental, se inicie para el segúndo trimestre de 2022 la elaboración de la versión No. 1 del documento del Sistema Integrado de Conservación SIC de la ANH, en el que se identifican y establecen los lineamientos generales a tener en cuenta para la Conservación de los Documentos de archivo de la entidad para la normalización en el Sistema Integrado de Gestión y Control como en SIGECO. ​</t>
  </si>
  <si>
    <t>Se recibió correo de la Contadora de la entidad con el reporte de la gestión de impuestos de la ANH al mes de diciembre de 2021</t>
  </si>
  <si>
    <t>Correo electrónico</t>
  </si>
  <si>
    <t>Se genera documento con los Planes de Mejoramiento para cerrar los hallazgos generados en  Auditoría de renovación realizada por el ICONTEC. El docuemnto con los planes se envío al ente certificador para su revisión y aprobación. Los planes fueron aprobados y cargados en el aplicativo SIGECO.</t>
  </si>
  <si>
    <t>Se realizó Monitoreo a 31 de Diciembre de 2021</t>
  </si>
  <si>
    <t>Durante lo corrido de la vigencia 2021, desde la Vicepresidencia Técnica se elaboraron paquetes de información para 28 bloques, los cuales se pusieron a disposición del EPIS-SGC.
Los paquetes de información técnica espacial, geológica y geofísica se consolidaron, analizaron e interpretaron para los siguientes bloques:
CHO S 5-2, CHO_S_1-2, CHO_S_3-2, CHO OFF 4, CHO OFF 5, TUM OFF 1, TUM OFF 2, CPO 18, LLA 141, LLA 146 - CPO 10, LLA 97, LLA 110, LLA 131, SSJS 1-1, SSJS 1-2, SSJS 7-1, URA 1-1, VIM 2-1, VIM 8-1, VIM 40, VIM 41, VMM 19-1, VMM 28-1, VMM 59, VSM 4, VSM 5, VSM 7, VSM 37.
Por otro lado durante la vigencia 2021 se atendieron desde el equipo de la Gerencia de Gestión de la Información Técnica, 1563 trámites entres los cuales se encuentran los siguientes: 
97 trámites para actualización del mapa de Tierras
98 verificaciones espaciales RIE
107 verificaciones espaciales RAYET
123 alinderaciones
86 delimitaciones de áreas Exoloración/Explotación - Evaluación
338 análiis espaciales para PQRS, derechos de petición y tutelas
558 análisis espaciales para solicitudes internas, 
113 análisis espaciales para ronda
43 análisis de Balances de entrega de información para liquidación de contratos.</t>
  </si>
  <si>
    <t>La data de los paquetes de información se dejó a disposición del EPIS-SGC en la siguiente ruta de acceso compartido:
 \\192.168.120.101\IntercambioSgsAnh\RONDA-2021 VT-ANH\RONDA_2021
La información de los trámites atendidos por la Gerencia de Gestión de la infromación Técnica se puede consultar en las siguientes rutas de acceso compartido:
\\filex.anh.gov.co\sfile\Gestion de la Informacion Tecnica\InfoConceptos
Servidor  (\\servicios.anh.gov.co\sservicios)  en las siguientes carpetas:
Datos Geograficos\temp2021\SALIDAS GRAFICAS
Datos Geograficos\TIERRAS\CEC_MS\MAPA
Datos Geograficos\MXDS
Datos Geograficos\PREDIOS\NOTIFICACIONES_JUDICIALES
Datos Geograficos\GDB\SOCIO-AMBIENTAL
Datos Geograficos\TIERRAS\ALINDERACIONES_MS</t>
  </si>
  <si>
    <r>
      <rPr>
        <b/>
        <sz val="11"/>
        <rFont val="Calibri"/>
        <family val="2"/>
        <scheme val="minor"/>
      </rPr>
      <t>LOS 'INFORMES TÉCNICOS DE EVALUACIÓN' CORRESPONDEN A LOS CONVENIOS ANH-SGC</t>
    </r>
    <r>
      <rPr>
        <sz val="11"/>
        <rFont val="Calibri"/>
        <family val="2"/>
        <scheme val="minor"/>
      </rPr>
      <t>:
'Aunar esfuerzos técnicos, humanos, administrativos, financieros y logísticos para la Integración y análisis de información crudos pesados en Llanos y Caguán - Fase II'.  Se liberaron $101.411.860 por saldos no utilizados.
'Aunar esfuerzos técnicos, humanos, administrativos, financieros y logísticos para el Análisis de corredores prospectivos en la cuenca de los Llanos en integración en las cuencas del Caribe'.    Se liberaron $87.113.679 por saldos no utilizados.  TERMINA EN ENERO-2022.
'Aunar esfuerzos técnicos, humanos, administrativos, financieros y logísticos para la actualización, compilación y generación de los mapas nacionales de magnetometría y gravimetría y la actualización, compilación y generación del atlas de geoquímica orgánica nacional'.  Se liberaron $871.024.042 por saldos no utilizados.</t>
    </r>
  </si>
  <si>
    <r>
      <rPr>
        <u/>
        <sz val="11"/>
        <rFont val="Calibri"/>
        <family val="2"/>
        <scheme val="minor"/>
      </rPr>
      <t>CONVENIOS</t>
    </r>
    <r>
      <rPr>
        <sz val="11"/>
        <rFont val="Calibri"/>
        <family val="2"/>
        <scheme val="minor"/>
      </rPr>
      <t>:
239; 241; 245
C-2106-1900-2-0-2106014-02
Carpeta compartida: GestiondeConocimiento-Publica (\\servicios.anh.gov.co\sservicios)/CONTRATOS 2021</t>
    </r>
  </si>
  <si>
    <t>Contratos de Prestación de Servicios - II semestre 2021.  Se suscribieron 16 contratos, de los cuales se terminaron 15 a 31-dic-2021.  Al contrato 423 se realizó una prórroga hasta enero de 2022 y adicionó $3.635100.  Se realizó liberación de saldos por $73.552.629,15 de recursos que no se utilizarían (RPs).</t>
  </si>
  <si>
    <r>
      <rPr>
        <u/>
        <sz val="11"/>
        <rFont val="Calibri"/>
        <family val="2"/>
        <scheme val="minor"/>
      </rPr>
      <t>CONTRATOS</t>
    </r>
    <r>
      <rPr>
        <sz val="11"/>
        <rFont val="Calibri"/>
        <family val="2"/>
        <scheme val="minor"/>
      </rPr>
      <t>:
249; 398
400; 402; 408; 409; 410; 411
420; 423; 425; 437; 438; 451; 455; 561
C-2106-1900-2-0-2106014-02
Carpeta compartida: GestiondeConocimiento-Publica (\\servicios.anh.gov.co\sservicios)/CONTRATOS 2021</t>
    </r>
  </si>
  <si>
    <r>
      <rPr>
        <b/>
        <sz val="11"/>
        <rFont val="Calibri"/>
        <family val="2"/>
        <scheme val="minor"/>
      </rPr>
      <t>LOS 'DOCUMENTOS DE INVESTIGACIÓN' ESTÁN EN LA FASE DE TERMINACIÓN Y ENTREGA.  LOS CONVENIOS FINALIZAN EL 31-dic-2021.
Convenios ANH con el SGC</t>
    </r>
    <r>
      <rPr>
        <sz val="11"/>
        <rFont val="Calibri"/>
        <family val="2"/>
        <scheme val="minor"/>
      </rPr>
      <t xml:space="preserve">:
- 'Caracterización estratigráfica, integración y análisis de información adquirida en las unidades generadoras en la formación la Luna - centro y norte VMM, con el fin de determinar el potencial YRG (Fase II)'.
- 'Caracterización de reservorios en la cuenca Sinú-San Jacinto - Fase II'.  Reducción del contrato, se liberó de RP $436.217.026.
- 'Evaluación de la cuenca paleozoico - Fase III'.  Reducción del contrato, se liberó de RP $621.873.568.
- 'Unificación de la información geológica de superficie en un sistema integral basado en la cartografía, adquisición de un programa de geofísica, viabilidad y perforación de pozos Slim Holes y estratigráficos en cuenca del VIM Sinú San Jacinto'
- 'Unificación información geológica de superficie en un sistema integral basado en la cartografía para la Subcuenca de Caguán'
- 'Validar la línea base hidrogeológica regional para los proyectos pilotos de investigación integral-Ppii (proyectos Kalé y Platero) en el Valle Medio del Magdalena, Municipio de Puerto Wilches, Santander' NO SE REALIZARÁ EL PROYECTO.  No se ha realizado la reducción presupuestal.
</t>
    </r>
    <r>
      <rPr>
        <b/>
        <sz val="11"/>
        <rFont val="Calibri"/>
        <family val="2"/>
        <scheme val="minor"/>
      </rPr>
      <t>Convenios ANH con Universidades</t>
    </r>
    <r>
      <rPr>
        <sz val="11"/>
        <rFont val="Calibri"/>
        <family val="2"/>
        <scheme val="minor"/>
      </rPr>
      <t xml:space="preserve">:
- 'Evaluación del potencial exploratorio de las unidades cenozoicas del Valle Superior del Magdalena - Fase II'
- 'Estudio geológico en la parte sur de la cuenca Valle Medio del Magdalena, con el fin de actualizar el modelo de evolución geológica, definir los sistemas petrolíferos y evaluar la prospectividad del crudo y gas - Fase II'
- 'Evaluación de la prospectividad del gas en las cuencas onshore colombianas con producción comercial - Fase II
- Integración geológica, evaluación de los sistemas petrolíferos y prospectividad de las cuencas frontera de Colombia: Valle Medio del Magdalena sector norte y Cesar-Ranchería'
</t>
    </r>
    <r>
      <rPr>
        <b/>
        <sz val="11"/>
        <rFont val="Calibri"/>
        <family val="2"/>
        <scheme val="minor"/>
      </rPr>
      <t>Convenios ANH con DIMAR</t>
    </r>
    <r>
      <rPr>
        <sz val="11"/>
        <rFont val="Calibri"/>
        <family val="2"/>
        <scheme val="minor"/>
      </rPr>
      <t xml:space="preserve">:
- 'Adquisición de muestras de piston core y heat flow en el norte y occidente de la cuenca Colombia'
- 'Adquisición y procesamiento de información batimétrica en aguas profundas en sectores de los bloques Col 7 y Gua Off 3 en el Caribe' 
</t>
    </r>
    <r>
      <rPr>
        <b/>
        <sz val="11"/>
        <rFont val="Calibri"/>
        <family val="2"/>
        <scheme val="minor"/>
      </rPr>
      <t>Contratos de prestación de servicios profesionales especializados</t>
    </r>
    <r>
      <rPr>
        <sz val="11"/>
        <rFont val="Calibri"/>
        <family val="2"/>
        <scheme val="minor"/>
      </rPr>
      <t xml:space="preserve">.  Reducción de los contratos, se liberan RP $1.867.833 en prestación de servicios y $10.725.388 en prestación de servicios especializados PGA y PGS Cuenca Colombia.
Convenios vigencias futuras ANH con el SGC:
</t>
    </r>
    <r>
      <rPr>
        <b/>
        <sz val="11"/>
        <rFont val="Calibri"/>
        <family val="2"/>
        <scheme val="minor"/>
      </rPr>
      <t>CONVENIOS No. 633 y 634</t>
    </r>
    <r>
      <rPr>
        <sz val="11"/>
        <rFont val="Calibri"/>
        <family val="2"/>
        <scheme val="minor"/>
      </rPr>
      <t>.  Se consideran dentro de los compromisos contractuales de la vigencia, pero no modifica la meta del indicador.</t>
    </r>
  </si>
  <si>
    <r>
      <rPr>
        <u/>
        <sz val="11"/>
        <rFont val="Calibri"/>
        <family val="2"/>
        <scheme val="minor"/>
      </rPr>
      <t>CONTRATOS</t>
    </r>
    <r>
      <rPr>
        <sz val="11"/>
        <rFont val="Calibri"/>
        <family val="2"/>
        <scheme val="minor"/>
      </rPr>
      <t xml:space="preserve">:
169; 170 (Otrosi); 171 (Otrosi)
200 (Otrosi); 204 (Otrosi); 210 (Otrosi)
211 (Otrosi); 214 (Otrosi); 
498, 499; 500; 501
</t>
    </r>
    <r>
      <rPr>
        <u/>
        <sz val="11"/>
        <rFont val="Calibri"/>
        <family val="2"/>
        <scheme val="minor"/>
      </rPr>
      <t>CONVENIOS</t>
    </r>
    <r>
      <rPr>
        <sz val="11"/>
        <rFont val="Calibri"/>
        <family val="2"/>
        <scheme val="minor"/>
      </rPr>
      <t>:
191; 215; 216; 220; 225
235; 236; 252; 310 (no se ejecutó); 337; 394; 463
CONVENIOS VIGENCIAS FUTURAS:
633 y 634
C-2106-1900-2-0-2106002-02
Carpeta compartida: GestiondeConocimiento-Publica (\\servicios.anh.gov.co\sservicios)/CONTRATOS 2021</t>
    </r>
  </si>
  <si>
    <r>
      <rPr>
        <b/>
        <sz val="11"/>
        <rFont val="Calibri"/>
        <family val="2"/>
        <scheme val="minor"/>
      </rPr>
      <t>Convenios ANH con el SGC</t>
    </r>
    <r>
      <rPr>
        <sz val="11"/>
        <rFont val="Calibri"/>
        <family val="2"/>
        <scheme val="minor"/>
      </rPr>
      <t>:
- 'Aunar recursos técnicos, humanos y financieros, en el marco de las competencias y funciones de cada entidad, con el fin de adelantar las acciones encaminadas a la identificación, preservación y carga de muestras de superficie con el objetivo de mejorar la calidad y la organización de la información técnica' ANH-SGC
- 'Aunar recursos técnicos, humanos y financieros para el fortalecimiento de capacidades y de habilidades en ciencia, tecnología e innovación en la generación del conocimiento hidrocarburifero del subsuelo colombiano en las cuencas de interés para la ANH con la vinculación de jóvenes investigadores e innovadores de pregrado y recién graduados' ANH-MINCIENCIAS.</t>
    </r>
  </si>
  <si>
    <r>
      <rPr>
        <u/>
        <sz val="11"/>
        <rFont val="Calibri"/>
        <family val="2"/>
        <scheme val="minor"/>
      </rPr>
      <t>CONVENIOS</t>
    </r>
    <r>
      <rPr>
        <sz val="11"/>
        <rFont val="Calibri"/>
        <family val="2"/>
        <scheme val="minor"/>
      </rPr>
      <t>:
262 y 638
C-2106-1900-2-0-2106002-02
Carpeta compartida: GestiondeConocimiento-Publica (\\servicios.anh.gov.co\sservicios)/CONTRATOS 2021</t>
    </r>
  </si>
  <si>
    <t>La ANH realizó el estudio inhouse, dentro de la política de austeridad del gasto. El mencionado estudio se adelantó mediante la realización de encuestas a operadoras y contratistas.</t>
  </si>
  <si>
    <t>Z:\2021\PROYECTO DE INVERSION Y PPTO 2021\SPI\15 _ DICIEMBRE</t>
  </si>
  <si>
    <r>
      <t>Hasta el mes de junio de 2021 se realizó el lanzamiento oficial de la Ronda Colombia 2021 - Ciclo IV. A partir de este evento se dinamizó el cumplimiento del indicador, con la habilitación y evaluación de ofertas presentadas por los interesados. 
Según el Acuerdo 06 de 2021 ANH, "</t>
    </r>
    <r>
      <rPr>
        <i/>
        <sz val="11"/>
        <rFont val="Calibri"/>
        <family val="2"/>
        <scheme val="minor"/>
      </rPr>
      <t>Los participantes habilitados en el Tercer Ciclo (Lista publicada el 22 de octubre de 2020) continuarán habilitados sin necesidad de actualizar la información</t>
    </r>
    <r>
      <rPr>
        <sz val="11"/>
        <rFont val="Calibri"/>
        <family val="2"/>
        <scheme val="minor"/>
      </rPr>
      <t xml:space="preserve">.", lo que equivale a 16 compañías. En el Ciclo IV se habilitaron 4 compañías adicionales. En total, al cierre de la vigencia se habilitaron 20 compañías. </t>
    </r>
  </si>
  <si>
    <t xml:space="preserve"> - El contratista adelantó los términos de referencia del Proceso Permanente de Asignación de Áreas - Ciclo IV.
- El contratista ha realizado asesoria, soporte jurídico y acompañamiento a la entidad en los diferentes escenarios frente a potenciales inversionistas.
- El contratista ha participado en el proceso de los Contratos Especiales Proyectos de Inversión - CEPI.
- El contratista presentó propuesta de ajuste al reglamento de asignación de áreas para viabilizar nueva propuesta de minuta denominada Contrato de Exploración con opción de producción, así como el concepto de valor económico exclusividad (VEE)
- El contratista presentó el proyecto de modificación de acuerdo de asignación de áreas. 
- El contratista atendió las recomendaciones del Consejo Directivo de la ANH, relacionado con los comentarios y ajustes del reglamento de asignación de áreas.
- Gestionó el proyecto de adenda del PPAA - Ciclo IV
- Gestionó el proyecto para la modificación del Acuerdo 02
 - Gestionó la Adenda No.20 de los términos de referencia del PPAA.
- Gestionó las Adendas No. 21 y 22.
 - Gestionó la Adenda 23 (TDR y Minuta de contrato)
 - Gestionó las Adendas 24, 25 y 26
 - Gestionó la Adenda 27
 - Brindó acompañamiento a los eventos de Oferta y Contraoferta del IV ciclo de la Ronda Colombia 2021.</t>
  </si>
  <si>
    <t xml:space="preserve"> - Reuniones vía Teams
 - Página web de la ANH
 - Registro asistencia eventos de Oferta y Contraoferta. </t>
  </si>
  <si>
    <t>Contrato 593 de 2021</t>
  </si>
  <si>
    <t xml:space="preserve">La ANH gestionó la suscripción de la herramienta Top 100, a través del Contrato 586 de 2021 cuyo objeto consiste en ”Contratar la suscripción a la herramienta de investigación de mercados TOP 100". </t>
  </si>
  <si>
    <t>Contrato 586 de 2021</t>
  </si>
  <si>
    <t>La ANH suscribió el Contrato No. 629 de 2021, cuyo objeto es la "traducción oficial de documentos de la Agencia Nacional de Hidrocarburos".</t>
  </si>
  <si>
    <t>Eventos: 1er diálogo territorial PPII; Ceraweek; AAPG; Lanzamiento RC 2021;  Congreso Geología; Offshore Caribbean Hub; 2 Road Shows RC 2021,  Enercol; Congreso derecho energía, Expodubai, EIF, Foro Nal gas,First EAGE, Third EAGE, cumbre, Naturgas, Acipet y ACGGP .
Es de resaltar que se dio cumplimiento a la meta definida en la actividad de “Priorizar, coordinar la participación por parte de la ANH en escenarios estratégicos”, superando a la fecha los 16 eventos inicialmente definidos, llegando a diciembre de 2021 a un cumplimiento del 118%, correspondiente a 19 eventos.</t>
  </si>
  <si>
    <t xml:space="preserve">Sucripción de los contratos Nos. 066, 177, 229, 299, 307, 477, 502, 503, 531, 536, 539, 573 , 582, 610, 613,  618, 627, 631 y 637  de 2021 </t>
  </si>
  <si>
    <t xml:space="preserve">La ANH suscribió el Contrato con la firma IHS Global INC, cuyo objeto consistió en contratar la Agencia de Comunicaciones para el diseño y la ejecución de la estrategia de promoción de la Ronda Colombia (RC) 2021. </t>
  </si>
  <si>
    <t xml:space="preserve">Se asignaron 30 de las 53 áreas nominadas y ofertadas en el IV ciclo de la Ronda Colombia 2021. </t>
  </si>
  <si>
    <t>Areas Nominadas: CPE 2-2, VMM 10-1, VMM 4-2, LLA 111, CPO 11-2, CPO 4-1, LLA 112, LLA 113, LLA 16-1, LLA 4-1, LLA 43-1, LLA 74, LLA 81, LLA 95, SSJN 3-1, VIM 10-2, VIM 42, VIM 46, VMM 14-1, VMM 4-1, VMM 53, VMM 65, VSM 13-2, VSM 14-1, 
Areas Ofertadas: CPO 10, SSJS 1-1, VIM 41, VSM 37, LLA 141, VSM 4</t>
  </si>
  <si>
    <t>La ANH realizó la conversión de Contratos TEA a Contratos E&amp;P. 
Nota: En el IV ciclo de la Ronda Colombia 2021 se asignaron 30 áreas y la suscripción de los contratos  se estima realizarse en el mes de enero del año 2022.</t>
  </si>
  <si>
    <t xml:space="preserve">Mintrabajo -   Capacitación normatividad contratación laboral “Dec 1668 y Res 145 y 334” en Neiva, Aipe, Yaguara y Palemo en el Departamento del Hula. Acompañamiento a Gran Tierra, en reunión informativa con Autoridades locales y JAC, proyecto Llanos 85, Casanare Tema: Comunidades indígenas, Afro y comité de garantías
Vice Participación -  Informe de espacios de Diálogo Social e Intercultural, con comunidades étnicas, organizaciones comunales y sociedad civil en el marco de los Proyectos Piloto de Investigación Integral (PPII) en los Yacimientos No Convencionales (YNC). Documento individual de apoyo al informe de espacios de Diálogo Social e Intercultural, con comunidades étnicas, organizaciones comunales y sociedad civil en el marco de los Proyectos Piloto de Investigación Integral (PPII) en los Yacimientos No Convencionales (YNC), si el territorio designado tiene estos PPII. </t>
  </si>
  <si>
    <t>Anexo Resumen Ejecutivo Informe mensual DNP 03-dic-2021</t>
  </si>
  <si>
    <t>SIC -  Se avanzó en la ejecución de  estrategias como la atención de la conflictividad social, la creación de espacios de fortalecimiento de actores sobre normatividad relacionada con la Libre Competencia y la elaboración y socialización de la cartilla Buenas prácticas en contratación de bienes y servicios en el sector de hidrocarburos” para este mes se destaca la participación en espacios en Hato Corozal, Puerto Boyaca, y Acacias.
Vice Relaciones Políticas -  se realizaron 10 espacios de diálogo, en las que los objetivos principales fueron: dar a conocer la ETH en lugares de posibles conflictos, prevenir y atender vías de hecho, así como cerrar los compromisos adquiridos del semestre.</t>
  </si>
  <si>
    <t>TRUST - Cincuenta y seis (56) mapas fácticos de tendencias y señales de entorno semanales que identifiquen y hagan seguimiento a: (i) megatendencias; (ii) tendencias fuertes y débiles; (iii) señales fuertes, débiles, continuas e intermitentes; (iv) campos de incertidumbre; o según lo acordado en el Plan de Trabajo</t>
  </si>
  <si>
    <t>DANCP - Se atendieron 30 procesos consultivos con 28 comunidades étnicas presentes en el área de influencia de los proyectos. Este apoyo indica que durante el período se logró atender al 100% de las reuniones de consulta previa convocadas de los proyectos E&amp;P de las áreas de la ANH, lo cual impacta de manera positiva en el sector al garantizar los derechos de las comunidades étnicas asentadas en el área de influencia de los proyectos.</t>
  </si>
  <si>
    <t>Proyecto ANLA: Se realizó el Monitoreo participativo de 33 puntos de agua en el Valle del Magdalena Medio, con el acompañamiento y apoyo de 224 personas de la región. Asimismo, se contó con la participación de 198 miembros de la comunidad en el muestreo de 56 puntos hídricos en el departamento del  Meta.
2. Divulgación de resultados del piloto de monitoreo participativo de recurso hídrico superficial a la alcaldía de Puerto López y veredas La Balsa y Pachaquiaro del municipio de Puerto López y veredas Santa Rosa y Pompeya del municipio de Villavicencio - Meta.
3.Socializar las acciones de Espacios de Diálogo Territorial adelantadas por parte de la ANLA en pro de la transformación positiva de conflictos socio ambientales relacionadas con inversión forzosa de no menos del 1% y compensaciones ambientales a las comunidades del área de influencia directa de los proyectos del sector de hidrocarburos – Casanare.
4. Acompañamiento Técnico a los Inspectores Ambientales Regionales – IAR para la documentación de Impactos Socioeconómicos y ambientales dados por Contingencia presentada en el Municipio de Castilla La Nueva en el Bloque Cubarral LAM0227 Meta.
5. Mesa de dialogo Andino amazónica con el fin de socializar por parte de ANLA las licencias otorgadas, licencias en trámite y demás información relacionada con los proyectos de hidrocarburos para este espacio, dando cumplimiento a los compromisos de la última mesa de dialogo facilitando una jornada de trabajo entre ANH y ANLA.</t>
  </si>
  <si>
    <t xml:space="preserve">Dos (2) documentos, uno por cada mes, con un análisis de cada una de las áreas seleccionadas (Arauca, Casanare, Putumayo, Meta, Caquetá, La Guajira y Valle Medio del Magdalena), en que se incorporan los resultados del monitoreo y se identifiquen las tendencias y señales que permiten anticipar situaciones de conflictividad y se emiten recomendaciones para prevenirlas o controlarlas. </t>
  </si>
  <si>
    <t xml:space="preserve">Proyecto INVEMAR. Se recibió Informe FINAL con todos los productos pactados en el Convenio: Un documento con el Estudio Ambiental Estratégico para el área GUA OFF 13., Base de datos sobre la información geomorfológica obtenida en campo.  Bases de datos con información de recursos biológicos (aves) obtenida en campo. </t>
  </si>
  <si>
    <t>Finalizaron los proyectos con las Corporaciones Autónmomas Regionales CVS, CORPOAMAZONÍA, CAS, COSPORINOQUIA, CORPOGUAJIRA, CORPONOR, CORPOCESAR, CORPOBOYACÁ, CORANTIOQUÍA</t>
  </si>
  <si>
    <t>Proyecto Humboldt se prorrogó para lograr analizar la totalidad de las muestras colectdas en campo y cumplir con las características de los productos pactados</t>
  </si>
  <si>
    <t xml:space="preserve">Dos (2) Informes, uno por cada mes, con el consolidado de los informes quincenales de Análisis de Tendencias y Señales y recomendaciones para su prevención y/o control por cada una de las áreas seleccionadas (Arauca, Casanare, Putumayo, Meta, Caquetá, La Guajira y Valle Medio del Magdalena). Se emitirán durante el término acordado en el Plan de Trabajo. </t>
  </si>
  <si>
    <t>PROYECTO INVEMAR.  Mapas de sensibilidad ambiental a hidrocarburos que represente: 1. El índice de sensibilidad ambiental a hidrocarburos (ISA-HC), 2. Los recursos biológicos sensibles y 3. Los recursos de importancia socioeconómica.  Un documento con el análisis preliminar de los aspectos generales biológicos, oceanográficos y geomorfológicos en el área del Cañón de Sanquianga, Pacífico colombiano.</t>
  </si>
  <si>
    <t>Asimismo, se realizaron los ajustes solicitados por el Ministerio del Interior a los siguientes docuemntos:
• Documentos de lineamientos generales para la gestión de la conflictividad social [comunidades étnicas y actores sociales] en el sector de Hidrocarburos.  
• Guía de Cultura del Diálogo Social en Colombia.  
• Guía de Prevención del Conflicto Social. 
• Guía de Gestión Estratégica de la Conflictividad Social. 
• Guía de Gestión de Oferta Institucional y Proyectos para el desarrollo social y comunitario.</t>
  </si>
  <si>
    <t xml:space="preserve">Durante el mes de diciembre, se avanzó en la elaboración de los siguientes docuemntos, los cuales hacen parte de la Guia de Diálogo Social:
1. Democratización de información: definición de roles para el acceso a plataformas de información por parte de los actores sociales involucrados en el proceso de diálogo que facilite su acceso a la información.  
2. Documento con recomendaciones para la unificación del Sistema de Monitoreo y Seguimiento de Política para la gestión de la conflictividad y el diálogo social desde la identificación, atención, seguimiento, monitoreo, respuesta a la conflictividad social y la creación de roles para el monitoreo desde las comunidades y los actores sociales de lo acordado.  
3. Documento con recomendaciones para la estructuración de la Política para la gestión de la conflictividad y el diálogo social. </t>
  </si>
  <si>
    <t>•	Contrato 596 de 2021- Formular el Modelo de Gestión y Gobierno de TI, el Plan de Capacidad tecnológica y la Arquitectura de datos maestros de la ANH, para alinear las tecnologías de la información con la estrategia del negocio, en ejecución.
•	Contrato 625 DE 2021 - Fortalecer la infraestructura, seguridad y soporte de los servicios de TI de la ANH (componente formulación DRP en la nube), en ejecución.</t>
  </si>
  <si>
    <t>Informe de gestión 2021-OTI</t>
  </si>
  <si>
    <t>•	SII-1. Fase 1 de 2 - Rediseño, desarrollo e implementación del sistema de liquidación de regalías y derechos económicos, producto recibido finalizando diciembre de 2021, su desarrollo fue completamente inhouse permitiendo la optimización recursos y un ahorro presupuestal importante.
•	SII-2. Rediseño, desarrollo e implementación de los módulos correspondientes al manejo de las Formas Ministeriales, producto recibido finalizando diciembre de 2021, al igual que el SII-1 su desarrollo fue inhouse con un ahorro presupuestal importante.</t>
  </si>
  <si>
    <t>•	SII-3. Análisis diseño, desarrollo e implementación del Geoportal de la ANH, dando cumplimiento a los lineamientos de la ICDE, este producto ha significado para la entidad un desafío que implica la modificación completa del portal web de la entidad para garantizar la capacidad tecnológica necesaria para albergar las tecnologías vigentes y que se proyectan como futuros estándares en la elaboración geo portales y soporte de registro de datos geográficos. La entrega del producto esta prevista para el primer trimestre del 2022 y se viene trabajando en el contrato 615 de 2021.
•	SII-4. Inclusión de tecnología Blockchain en procesos misionales de ANH, las treinta (30) ofertas de la Ronda Colombia 2021 se gestionaron a través del portal desarrollado con tecnología Blockchain para la ANH mediante el contrato 485 de 2021, debido a que los eventos se realizaron en el mes de diciembre de 2021, la respectiva facturación por parte del proveedor se movió para la vigencia 2022 afectando el registro como meta obtenida a 31 de diciembre de 2021.
•	SII-5. Fase 1 de 2 - Implementar el modelo de toma remota de información de facilidades como apoyo al proceso de fiscalización, producto obtenido a través del contrato 523 de 2021 en el mes de octubre de 2021.
•	SII-6. Fase 1 de 2 - Análisis diseño, desarrollo e implementación del sistema para la integración de la información de los procesos de negocio de la ANH, el producto se está trabajando como objeto del contrato 595 de 2021 en razón a la complejidad y la importancia del levantamiento de requerimientos y un diseño realizado de forma detallada se amplió su plazo de ejecución hasta el primer trimestre de la vigencia 2022.
•	SII-7. Fase 1 de 2 - Análisis, diseño, desarrollo e implementación del sistema de contratos de hidrocarburos, producto recibido finalizando diciembre de 2021, al igual que el SII-1 y SII-2 el desarrollo se realizó con personas naturales mediante la estructura de proyecto inhouse con un ahorro presupuestal significativo.</t>
  </si>
  <si>
    <t>•	Productos SIA-1. Adquisición de licenciamiento de software para la gestión de TIC producto recibido el 28 de diciembre de 2021 obligación generada en el SIIF para pago en la primera semana de febrero de 2022. Productos del contrato 625 de 2021.
•	Productos SIA-2. Ampliar las capacidades de la infraestructura de los datacenter de la ANH, SIA-4. Centro de monitoreo y control para la administración, seguimiento y visualización de información petrotécnica y operacional y SIA-5. Implementación Datacenter de contingencia en cloud están cubiertos dentro del contrato 625 de 2021 y su entrega esta prevista para el primer trimestre del 2022, las razones que afectaron su registro en la vigencia 2021 son la siguientes: la inexistencia de inventario en el país de los equipos tecnológicos adquiridos por la crisis mundial que se presenta actualmente en la escases de materias primas para la elaboración de procesadores, la escases de contenedores por el represamiento de mercancías en los principales puertos del planeta producto de la recuperación de la demanda de bienes tecnológicos y de lujo.
•	SIA-3. Renovar el parque tecnológico de la ANH, sistemas de vídeo conferencia y multimedia, las actividades para la obtención del producto se están desarrollando mediante el contrato 591 de 2021, por la situación mencionada en el punto anterior su recepción esta prevista para el primer trimestre de la vigencia 2022.</t>
  </si>
  <si>
    <t>•SIA-7. Fortalecer la plataforma de seguridad de la información de la ANH, gestionada en dispositivos finales y servicios web, producto recibido el 28 de diciembre de 2021 obligación generada en el SIIF para pago en la primera semana de febrero de 2022
•SIA-6. Optimización de la infraestructura tecnológica de respaldo de la información de la ANH on premise, producto recibido en septiembre de 2021 mediante Otrosí al contrato 482 de 2021.</t>
  </si>
  <si>
    <t>Avance en las actividades de los servicios de Información Implementados y los servicios de Información Actualizados. Se ha recibido un total de 7 productos de 14 que equivalen al 14%.</t>
  </si>
  <si>
    <t>​La producción comercializada promedio día de gas durante el mes de noviembre de 2021 fue de 1.102 Millones de pies cúbicos (Mpcpd).  A 30 de noviembre, la producción promedio del 2021 alcanza los 1.083,4 Mpcpd.</t>
  </si>
  <si>
    <t>La producción promedio diaria de crudo durante el mes de noviembre fue de 746,8 mil barriles (kilo barriles).  A 30 de noviembre, la producción diaria promedio del año asciende a 735,4 Kbpd,</t>
  </si>
  <si>
    <t xml:space="preserve">Se suscribieron los dos convenios definidos para 2021: Convenio 624 del 14-dic con IAvH y Convenio 743/636 del 7-dic con Minciencias. Frente a la apropiación total de la vigencia de 16 mil millones, se obtuvo un porcentaje comprometido y obligado del 94% y un porcentaje pagado del 84,7%. Sobre el valor obligado se pagó un 90%. </t>
  </si>
  <si>
    <t>\\servicios.anh.gov.co\sservicios\Grupo Reservas Y Operaciones\2021\CIENCIA Y TECNOLOGÍA\1.1. CONVENIO  624 DE 2021_ IAvH
\\servicios.anh.gov.co\sservicios\Grupo Reservas Y Operaciones\2021\CIENCIA Y TECNOLOGÍA\1. CONVENIOS MINCIENCIAS\4. CONVENIO 636 ANH-745 MINCIENCIAS  DE 2021</t>
  </si>
  <si>
    <t>El valor total de $436.893.204 corresponde a $392.427.682 de la gestión con Minciencias de los proyectos de investigación en C&amp;T desde convocatoria, selección, contratación de financiamiento, seguimiento técnico-financiero, hasta evaluación y calificación final de estudios, más $44.465.522 del seguimiento a ejecución de proyectos de C&amp;T financiados en lineas investigación del sector hidrocarburos del IAvH (estos últimos no obligados)</t>
  </si>
  <si>
    <t>\\servicios.anh.gov.co\sservicios\Grupo Reservas Y Operaciones\2021\CIENCIA Y TECNOLOGÍA\1.1. CONVENIO  624 DE 2021_ IAvH
\\servicios.anh.gov.co\sservicios\Grupo Reservas Y Operaciones\2021\CIENCIA Y TECNOLOGÍA\1. CONVENIOS MINCIENCIAS\4. CONVENIO 636 ANH-745 MINCIENCIAS  DE 2021
Evidencia cadena de valor actualizada: \\servicios.anh.gov.co\sservicios\Grupo Reservas Y Operaciones\2021\CIENCIA Y TECNOLOGÍA\2. AJUSTE FICHA EBI 2021-2022\10. DOC CARGUE JULIO    Archivo: Anexo 1_ Cadena de valor ficha EBI C&amp;T-22-07-2021</t>
  </si>
  <si>
    <t>\\servicios.anh.gov.co\sservicios\Grupo Reservas Y Operaciones\2021\CIENCIA Y TECNOLOGÍA\1.2. CURSOS ESPECIALIZADOS\1. CURSO GEOMÁTICA
Archivo: Formato ANH-569-CD-2021 Acta de inicio</t>
  </si>
  <si>
    <t>Los recursos ejecutados fueron asignados al Contrato 628 de 2021 suscrito con la Universidad de San Buenaventura para el curso de Geomática, geoestadística y sensores remotos por valor de $ 79.000.000, mediante el cual se capacitaron 30 personas.</t>
  </si>
  <si>
    <t xml:space="preserve">En diciembre de 2021, como parte de la divulgación sobre el informe de recursos y reservas, se continuó enviando observaciones de las revisiones sobre el IRR a algunas  compañías operadoras. 
En este mes también se finalizó y entregó, por parte del equipo de la Gerencia de Reservas y Operaciones (GRO) de la ANH, el documento "Informe final de Recursos y Reservas con corte 31-dic-2020", radicado con Id 1110231, el cual consolida el análisis técnico de toda la información entregada por las compañías operadoras que realizan actividades de exploración y explotación de hidrocarburos en el país.
El valor del indicador correspondiente al año 2021 (con corte a 31-dic.), será oficializado en mayo de 2022, ya que las compañías operadoras reportan la información a la ANH el 1-abr-2022, luego, ésta es consolidada y reportada por la ANH al MME el 30-abr-2022, quien la oficializa en mayo de 2022. </t>
  </si>
  <si>
    <t>La información se publica en la página web de la ANH, link:: https://www.anh.gov.co/Operaciones-Regal%c3%adas-y-Participaciones/SiteAssets/estadisticas-del-sector/modulo-de-gestion-de-reservas/Histo%cc%81rico%20de%20Reservas%202020.pdf
-Evidencias del Plan de Revisión de los Informes de Recursos y Reservas:
\\servicios.anh.gov.co\sservicios\Grupo Reservas Y Operaciones\2021\IRR CORTE 31-DIC-2020\Plan de Revisión IRR\Revisión informes 2021
\\servicios.anh.gov.co\sservicios\Grupo Reservas Y Operaciones\2021\IRR CORTE 31-DIC-2020\Plan de Revisión IRR\Prospectos
-Evidencias de Divulgación sobre el informe de recursos y reservas: 
Solicitudes de aclaración acerca de IRR: 
\\servicios.anh.gov.co\sservicios\Grupo Reservas Y Operaciones\2021\IRR CORTE 31-DIC-2020\CARTAS Y CORREOS ENVIADOS A OPERADORAS
Envío de observaciones del IRR a compañías operadoras:
\\servicios.anh.gov.co\sservicios\Grupo Reservas Y Operaciones\2021\IRR CORTE 31-DIC-2020\Plan de Revisión IRR\Cartas a enviar a las operadoras
Evidencias elaboración del Informe Final de Recursos y Reservas IRR 2019 (Libro de Reservas):
\\servicios.anh.gov.co\sservicios\Grupo Reservas Y Operaciones\2021\IRR CORTE 31-DIC-2020\Informe Final IRR 2020</t>
  </si>
  <si>
    <t>A corte de Diciembre de 2021 se ha recaudo y transferido al SGR un total de COP$6.428.480.488,973 por concepto de regalías por la explotación de hidrocarburos</t>
  </si>
  <si>
    <t>Comunicaciones remitidas al MHCP según radicados: Id. Id: 576038, 584168, 590813, 667807, 695539, 753666, 811893, 859606, 917375, 996210, 1064860 y 1114113.</t>
  </si>
  <si>
    <t xml:space="preserve">A 31 de diciembre de 2021 se han reconocido $1.495.849.073.651,96, según cifras remitidas por la Vicepresidencia administrativa y financiera </t>
  </si>
  <si>
    <t>Ejecución presupuestal SIIF a 30 de septiembre de 2021 y recaudo por D.E. Tello y la Jagua, según correo de la VAF del 26 de enero de 2022.</t>
  </si>
  <si>
    <t>Se atendió el 98% de las solicitudes recibidas de los contratistas y operadores y que en su mayoría correspondían a solicitud de generación de certificados de retención , se recibieron en total 680 durante todo el 2021.</t>
  </si>
  <si>
    <t>Los 5 proyectos de inversión presentaron seguimiento completo en el sistema SPI del DNP al mes de diciembre de 2021, en la apropiación agregada de $280.459 millones, se presentó un Avance Financiero agregado de 61,1%, Avance Físico del Producto agregado de 58,8%; y un Avance Gestión agregado de  62,6%. De forma complementaria se reportó lo correspondiente al avance cualitativo  y de las gestiones adelantadas en los 5 proyectos para obtener en la vigencia los productos  y cumplir las metas respectivas, adjuntado el respectivo informe ejecutivo;  con un reporte en el SPI completó en el 100%. Se aclara que los reportes realizados para los 5 proyectos en el SPI son datos acumulados de enero a diciembre de 2021, y en cuanto al reporte del mes de diciembre de 2021, éste se efectuó posterior al cierre presupuestal del  SIIF del Ministerio de Hacienda, rgistrando información en el SPI a finales del mes de enero de 2022, según Circular 0031-4 de 2021 del DNP.</t>
  </si>
  <si>
    <t>(Asesorías realizadas para la formulación, ajuste, y seguimiento a proyectos de la ANH/ Asesorías solicitadas por las dependencias)*100</t>
  </si>
  <si>
    <t>Corresponde a la primera fase de evaluación técnica G&amp;G y preparación de paquetes de información para 28 bloques, en el Grupo Gestión del Conocimiento: CHO S 5-2, CHO_S_1-2, CHO_S_3-2, CHO OFF 4, CHO OFF 5, TUM OFF 1, TUM OFF 2, CPO 18, LLA 141, LLA 146 - CPO 10, LLA 97, LLA 110, LLA 131, SSJS 1-1, SSJS 1-2, SSJS 7-1, URA 1-1, VIM 2-1, VIM 8-1, VIM 40, VIM 41, VMM 19-1, VMM 28-1, VMM 59, VSM 4, VSM 5, VSM 7, VSM 37 (relacionado con el indicador de la línea 64).  Los recursos requeridos para este objetivo son las contrataciones de prestación de servicios de profesionales especializados, lineas 67 y 68; y los recursos de la línea 64, que se encuentra estrechamente ligado a este objetivo en una fase final.
NOTA: las 28 áreas fueron iniciativa de la ANH, a través de la VT; 25 áreas adicionales fueron propuestas por los privadas, para las cuales la VT debió realizar un trabajo de revisión G&amp;G y parametros geoespaciales.  En total se adjudicaron 30 áreas.</t>
  </si>
  <si>
    <t>Carpeta compartida: GestiondeConocimiento-Publica (\\servicios.anh.gov.co\sservicios)/</t>
  </si>
  <si>
    <t xml:space="preserve">MME: Taller REcorramos JUntos la Ruta de la Integridad (programa Anticorrupción Sectorial) (julio 8)
ACIPET: 
culminó el curso de "Ingenieria de yacimiento Convencionales y No convencionales" con una duración de 40 horas para 30 personas (julio 6)
Se adelanto y culmino el curso sobre Reservorios Arenosos y Calcáreos de hidrocarburos en Colombia (julio 7 -Agosto 6)
Se inicio curso sobre Evaluación de Recursos y Reservas dex Hidrocarburos en Yacimientos no Convencionales (9 de agosto y finaliza a principios de septiembre)
ICONTEC:
Realización del curso "Indicadores de Gestión del Sistema de Gestión de Calidad" (julio 21 a 30)  
Realización del curso "Fundamentos  de Gestión de Proyectos bajo norma GTC ISO 21500:2013" (agosto 18 a 27)
BERLITZ: desde julio 23 de 2021 se inicio el curso de inglés para los 40 servidores seleccionados, las licencias tienen una duración de 12 meses, de tal forma que se extenderan hasta julio de 2022.
Por instrucción del Vicepresidente Adminsitrativo y Financiero tres (3) temas de apoyo, se desarrollran la próxima vigencia y el de Contratación Estatal se adelantaran a través de la Oficina Asesora Jurídica, con recurso humano propio.            
Del total de 17 eventos planteados inicialmente en el PIC, se llevaran a cabo en esta vigencia 12: ejecutados </t>
  </si>
  <si>
    <t>ICETEX: 
se firmo el otrosó 9 de 2021 del convenio CONV 186 DE 2013 (0245) de 02/09/2013 por $250 millones.  se realizó la convocatoria y realización de tres (3) nuevas adjudicaciones.
COMPENSAR:
Realización de los exámens médicos ocupacionales de ingreso y egreso de los servidores. 
Se programo para el día 11 de Noviembre una capacitación con el fin de sensibilizar y brindar herramientas acerca de las funciones, responsabilidades y alcance de la comisión, resaltando las fortalezas comunicativas como resultado relaciones armoniosas y la capacidad de tener una visión compartida.                                                             En el mes de Noviembre, se llevó a cabo una Jornada Lúdico-Recreativa para los hijos de los servidores que se encontraban afiliados a la caja de compensación familiar – COMPENSAR, y consistió en otorgar un bono de bienestar para los hijos de los servidores afiliados a la Caja, (22 de Noviembre).                                                                                   Se llevo a cabo el 16 de diciembre el reconociemnto a mejores servidores 2021 seguun EDL.                                                                                                                 el 10 de diciembre se llevo a cabo la celebración de fin de año de manera presencial 
Se han realizado 24 actividades de 45 previstas. Se realizo OTROSI al contrato de compensar para ejecutar en la vigencia 2022.</t>
  </si>
  <si>
    <t xml:space="preserve">Correos electrónicos de soporte
Informes de la Gestión adelantada por Compensar
informe de supervisión
listado de entregas y registro fotográfico de las actividades adelantadas
</t>
  </si>
  <si>
    <t>En la ejecución de las actividades del plan de trabajo para el cuarto trimestre, de 25 actividades previstas se realizaron 24, teniendo como porcentaje de cumplimiento un 99%.
En la parte contractual:  De los 5 contratos aprobados por el presidente, Se están desarrollando los siguientes:
1. Contratar la compra de elementos de protección personal para las personas que van a realizar actividades de campos petroleros y están clasificadas como riesgo V: se realizó ejecución del contrato y acomodación en las bodega dispuesta en el 4 piso, adicional se gestiono un otro si para este contrato en la vigencia del 2022 . 
2. Aplicación de las pruebas para covid a servidores que salen a comisiones: se continuo con la ejecución de este contrato, se gestiono el pago de las pruebas realizadas en la vigencia del 2021 y se gstiono el otro si de este para la vigencia del 2022.
3. Suministros de elementos para primeros auxilios y atención de emergencias frente al covid-19: se recibieron los ultimos elementos necesarios de este contrato acorde con las necesidades de la entidad, se realizó pago y finalización del mismo
4. Se enviaron 15 informes al COPASST para validación para autorización de Trabajo autonomo en casa
5. se realizó el plan estrategico de SST para la vigencia 2022, incluyendo el plan anual.
6. se realizó la contratación por prestación de servicios profesionales especializados para la implementación y ejecución del SGSST</t>
  </si>
  <si>
    <t>La documentación reposa en el siguiente link: 
Y:\S saludyseguridad@anh.gov.co\\misdocumentos\sperfiles\My Documents\Contratación\2021
Documentación del contrato radicada por Controldoc</t>
  </si>
  <si>
    <t>No se llevó a cabo en la vigencia 2021, encuesta de satisfacción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</si>
</sst>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 #,##0_-;_-* &quot;-&quot;_-;_-@_-"/>
    <numFmt numFmtId="165" formatCode="_-* #,##0.00_-;\-* #,##0.00_-;_-* &quot;-&quot;??_-;_-@_-"/>
    <numFmt numFmtId="166" formatCode="_-[$$-240A]* #,##0_-;\-[$$-240A]* #,##0_-;_-[$$-240A]* &quot;-&quot;_-;_-@_-"/>
    <numFmt numFmtId="167" formatCode="#,##0.0"/>
    <numFmt numFmtId="168" formatCode="_-[$$-240A]* #,##0.0_-;\-[$$-240A]* #,##0.0_-;_-[$$-240A]* &quot;-&quot;_-;_-@_-"/>
    <numFmt numFmtId="169" formatCode="_-[$$-240A]* #,##0.00_-;\-[$$-240A]* #,##0.00_-;_-[$$-240A]* &quot;-&quot;_-;_-@_-"/>
    <numFmt numFmtId="170" formatCode="0.0%"/>
    <numFmt numFmtId="171" formatCode="0.0"/>
  </numFmts>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u/>
      <sz val="11"/>
      <color theme="10"/>
      <name val="Calibri"/>
      <family val="2"/>
      <scheme val="minor"/>
    </font>
    <font>
      <b/>
      <sz val="11"/>
      <name val="Calibri"/>
      <family val="2"/>
      <scheme val="minor"/>
    </font>
    <font>
      <sz val="8"/>
      <name val="Calibri"/>
      <family val="2"/>
      <scheme val="minor"/>
    </font>
    <font>
      <sz val="11"/>
      <name val="Tahoma"/>
      <family val="2"/>
    </font>
    <font>
      <sz val="8"/>
      <color rgb="FFFF0000"/>
      <name val="Calibri"/>
      <family val="2"/>
      <scheme val="minor"/>
    </font>
    <font>
      <sz val="10"/>
      <name val="Calibri"/>
      <family val="2"/>
      <scheme val="minor"/>
    </font>
    <font>
      <sz val="11"/>
      <color rgb="FF000000"/>
      <name val="Calibri"/>
      <family val="2"/>
    </font>
    <font>
      <u/>
      <sz val="11"/>
      <name val="Calibri"/>
      <family val="2"/>
      <scheme val="minor"/>
    </font>
    <font>
      <i/>
      <sz val="11"/>
      <name val="Calibri"/>
      <family val="2"/>
      <scheme val="minor"/>
    </font>
    <font>
      <sz val="11"/>
      <color theme="1"/>
      <name val="Calibri"/>
      <family val="2"/>
    </font>
    <font>
      <sz val="11"/>
      <name val="Tahoma"/>
      <charset val="134"/>
    </font>
    <font>
      <sz val="11"/>
      <name val="Calibri"/>
      <charset val="134"/>
      <scheme val="minor"/>
    </font>
    <font>
      <sz val="11"/>
      <name val="Calibri"/>
      <family val="2"/>
      <charset val="13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D9E1F2"/>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8EA9DB"/>
      </bottom>
      <diagonal/>
    </border>
    <border>
      <left/>
      <right/>
      <top/>
      <bottom style="thin">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0" xfId="0" applyAlignment="1">
      <alignment vertical="center"/>
    </xf>
    <xf numFmtId="0" fontId="0" fillId="0" borderId="0" xfId="0" applyAlignment="1">
      <alignment vertical="center" wrapText="1"/>
    </xf>
    <xf numFmtId="1" fontId="18" fillId="0" borderId="0" xfId="0" applyNumberFormat="1" applyFont="1" applyAlignment="1">
      <alignment vertical="center"/>
    </xf>
    <xf numFmtId="49" fontId="18" fillId="0" borderId="0" xfId="0" applyNumberFormat="1" applyFont="1" applyAlignment="1">
      <alignment vertical="center"/>
    </xf>
    <xf numFmtId="4" fontId="18" fillId="0" borderId="0" xfId="0" applyNumberFormat="1" applyFont="1" applyAlignment="1">
      <alignment vertical="center"/>
    </xf>
    <xf numFmtId="0" fontId="18" fillId="0" borderId="0" xfId="0" applyFont="1" applyAlignment="1">
      <alignment vertical="center" wrapText="1"/>
    </xf>
    <xf numFmtId="166" fontId="18" fillId="0" borderId="0" xfId="0" applyNumberFormat="1" applyFont="1" applyAlignment="1">
      <alignment vertical="center"/>
    </xf>
    <xf numFmtId="14" fontId="18" fillId="0" borderId="0" xfId="0" applyNumberFormat="1" applyFont="1" applyAlignment="1">
      <alignment vertical="center"/>
    </xf>
    <xf numFmtId="166" fontId="18" fillId="0" borderId="0" xfId="0" applyNumberFormat="1" applyFont="1" applyFill="1" applyAlignment="1">
      <alignment vertical="center"/>
    </xf>
    <xf numFmtId="49" fontId="18" fillId="0" borderId="0" xfId="0" applyNumberFormat="1" applyFont="1" applyAlignment="1">
      <alignment vertical="center" wrapText="1"/>
    </xf>
    <xf numFmtId="4" fontId="18" fillId="0" borderId="0" xfId="0" applyNumberFormat="1" applyFont="1" applyFill="1" applyAlignment="1">
      <alignment vertical="center"/>
    </xf>
    <xf numFmtId="0" fontId="18" fillId="0" borderId="0" xfId="0" applyFont="1" applyAlignment="1">
      <alignment vertical="center"/>
    </xf>
    <xf numFmtId="49" fontId="18" fillId="0" borderId="0" xfId="0" applyNumberFormat="1" applyFont="1" applyFill="1" applyAlignment="1">
      <alignment vertical="center"/>
    </xf>
    <xf numFmtId="0" fontId="0" fillId="0" borderId="0" xfId="0" applyAlignment="1">
      <alignment horizontal="center" vertical="center" wrapText="1"/>
    </xf>
    <xf numFmtId="166" fontId="18" fillId="0" borderId="0" xfId="0" applyNumberFormat="1" applyFont="1" applyAlignment="1">
      <alignment vertical="center" wrapText="1"/>
    </xf>
    <xf numFmtId="0" fontId="0" fillId="0" borderId="0" xfId="0" applyAlignment="1">
      <alignment horizontal="center" vertical="center"/>
    </xf>
    <xf numFmtId="0" fontId="17" fillId="0" borderId="0" xfId="0" applyFont="1" applyFill="1" applyAlignment="1">
      <alignment vertical="center" wrapText="1"/>
    </xf>
    <xf numFmtId="4" fontId="18" fillId="0" borderId="0" xfId="0" applyNumberFormat="1" applyFont="1" applyAlignment="1">
      <alignment vertical="center" wrapText="1"/>
    </xf>
    <xf numFmtId="0" fontId="18" fillId="0" borderId="0" xfId="0" applyFont="1" applyAlignment="1">
      <alignment wrapText="1"/>
    </xf>
    <xf numFmtId="4" fontId="18" fillId="0" borderId="0" xfId="0" applyNumberFormat="1" applyFont="1" applyAlignment="1">
      <alignment horizontal="right" vertical="center" wrapText="1"/>
    </xf>
    <xf numFmtId="3" fontId="0" fillId="0" borderId="0" xfId="0" applyNumberFormat="1" applyAlignment="1">
      <alignment horizontal="center" vertical="center"/>
    </xf>
    <xf numFmtId="49" fontId="18" fillId="0" borderId="0" xfId="0" applyNumberFormat="1" applyFont="1" applyAlignment="1">
      <alignment vertical="center"/>
    </xf>
    <xf numFmtId="166" fontId="18" fillId="0" borderId="0" xfId="0" applyNumberFormat="1" applyFont="1" applyAlignment="1">
      <alignment vertical="center"/>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xf>
    <xf numFmtId="49" fontId="18" fillId="0" borderId="0" xfId="0" applyNumberFormat="1" applyFont="1" applyAlignment="1">
      <alignment horizontal="left" vertical="center" wrapText="1"/>
    </xf>
    <xf numFmtId="49" fontId="20" fillId="0" borderId="0" xfId="43" applyNumberFormat="1" applyAlignment="1">
      <alignment horizontal="center" vertical="center" wrapText="1"/>
    </xf>
    <xf numFmtId="166" fontId="18" fillId="0" borderId="0" xfId="0" applyNumberFormat="1" applyFont="1" applyAlignment="1">
      <alignment vertical="center"/>
    </xf>
    <xf numFmtId="49" fontId="18" fillId="0" borderId="0" xfId="0" applyNumberFormat="1" applyFont="1" applyAlignment="1">
      <alignment vertical="center" wrapText="1"/>
    </xf>
    <xf numFmtId="167" fontId="18" fillId="0" borderId="0" xfId="0" applyNumberFormat="1" applyFont="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168" fontId="18" fillId="0" borderId="0" xfId="0" applyNumberFormat="1" applyFont="1" applyAlignment="1">
      <alignment vertical="center"/>
    </xf>
    <xf numFmtId="167" fontId="18" fillId="0" borderId="0" xfId="42" applyNumberFormat="1" applyFont="1" applyAlignment="1">
      <alignment horizontal="center" vertical="center"/>
    </xf>
    <xf numFmtId="9" fontId="18" fillId="0" borderId="0" xfId="42" applyFont="1" applyAlignment="1">
      <alignment vertical="center"/>
    </xf>
    <xf numFmtId="9" fontId="18" fillId="37" borderId="0" xfId="0" applyNumberFormat="1" applyFont="1" applyFill="1" applyAlignment="1">
      <alignment vertical="center"/>
    </xf>
    <xf numFmtId="9" fontId="18" fillId="33" borderId="0" xfId="0" applyNumberFormat="1" applyFont="1" applyFill="1" applyAlignment="1">
      <alignment vertical="center"/>
    </xf>
    <xf numFmtId="9" fontId="18" fillId="36" borderId="0" xfId="0" applyNumberFormat="1" applyFont="1" applyFill="1" applyAlignment="1">
      <alignment vertical="center"/>
    </xf>
    <xf numFmtId="9" fontId="23" fillId="37" borderId="0" xfId="0" applyNumberFormat="1" applyFont="1" applyFill="1" applyAlignment="1">
      <alignment vertical="center"/>
    </xf>
    <xf numFmtId="9" fontId="18" fillId="0" borderId="0" xfId="0" applyNumberFormat="1" applyFont="1" applyFill="1" applyAlignment="1">
      <alignment vertical="center"/>
    </xf>
    <xf numFmtId="49" fontId="20" fillId="0" borderId="0" xfId="43" applyNumberFormat="1" applyAlignment="1">
      <alignment vertical="center" wrapText="1"/>
    </xf>
    <xf numFmtId="49" fontId="25" fillId="0" borderId="0" xfId="0" applyNumberFormat="1" applyFont="1" applyAlignment="1">
      <alignment vertical="center" wrapText="1"/>
    </xf>
    <xf numFmtId="167" fontId="18" fillId="0" borderId="0" xfId="0" applyNumberFormat="1" applyFont="1" applyBorder="1" applyAlignment="1">
      <alignment horizontal="center" vertical="center"/>
    </xf>
    <xf numFmtId="49" fontId="18" fillId="0" borderId="0" xfId="0" applyNumberFormat="1" applyFont="1" applyBorder="1" applyAlignment="1">
      <alignment vertical="center"/>
    </xf>
    <xf numFmtId="166" fontId="18" fillId="0" borderId="0" xfId="0" applyNumberFormat="1" applyFont="1" applyBorder="1" applyAlignment="1">
      <alignment vertical="center"/>
    </xf>
    <xf numFmtId="49" fontId="18" fillId="0" borderId="0" xfId="0" applyNumberFormat="1" applyFont="1" applyBorder="1" applyAlignment="1">
      <alignment vertical="center" wrapText="1"/>
    </xf>
    <xf numFmtId="3" fontId="18" fillId="0" borderId="0" xfId="0" applyNumberFormat="1" applyFont="1" applyBorder="1" applyAlignment="1">
      <alignment horizontal="center" vertical="center"/>
    </xf>
    <xf numFmtId="166" fontId="18" fillId="0" borderId="0" xfId="0" applyNumberFormat="1" applyFont="1" applyFill="1" applyBorder="1" applyAlignment="1">
      <alignment vertical="center"/>
    </xf>
    <xf numFmtId="49" fontId="20" fillId="0" borderId="0" xfId="43" applyNumberFormat="1" applyAlignment="1">
      <alignment vertical="center"/>
    </xf>
    <xf numFmtId="170" fontId="18" fillId="0" borderId="0" xfId="42" applyNumberFormat="1" applyFont="1" applyAlignment="1">
      <alignment horizontal="center" vertical="center"/>
    </xf>
    <xf numFmtId="49" fontId="18" fillId="0" borderId="0" xfId="0" applyNumberFormat="1" applyFont="1" applyAlignment="1">
      <alignment vertical="center"/>
    </xf>
    <xf numFmtId="166" fontId="18" fillId="0" borderId="0" xfId="0" applyNumberFormat="1" applyFont="1" applyAlignment="1">
      <alignment vertical="center"/>
    </xf>
    <xf numFmtId="169" fontId="18" fillId="0" borderId="0" xfId="0" applyNumberFormat="1" applyFont="1" applyAlignment="1">
      <alignment vertical="center"/>
    </xf>
    <xf numFmtId="4" fontId="18" fillId="0" borderId="0" xfId="0" applyNumberFormat="1" applyFont="1" applyAlignment="1">
      <alignment horizontal="center" vertical="center"/>
    </xf>
    <xf numFmtId="0" fontId="18" fillId="0" borderId="0" xfId="0" applyFont="1" applyAlignment="1">
      <alignment horizontal="justify" vertical="top" wrapText="1"/>
    </xf>
    <xf numFmtId="166" fontId="18" fillId="0" borderId="0" xfId="0" applyNumberFormat="1" applyFont="1" applyAlignment="1">
      <alignment vertical="center"/>
    </xf>
    <xf numFmtId="49" fontId="18" fillId="0" borderId="0" xfId="0" applyNumberFormat="1" applyFont="1" applyAlignment="1">
      <alignment vertical="center" wrapText="1"/>
    </xf>
    <xf numFmtId="166" fontId="18" fillId="0" borderId="0" xfId="0" applyNumberFormat="1" applyFont="1" applyAlignment="1">
      <alignment vertical="center" wrapText="1"/>
    </xf>
    <xf numFmtId="49" fontId="18" fillId="0" borderId="0" xfId="0" applyNumberFormat="1" applyFont="1" applyAlignment="1">
      <alignment vertical="top" wrapText="1"/>
    </xf>
    <xf numFmtId="167"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18" fillId="0" borderId="0" xfId="0" applyNumberFormat="1" applyFont="1" applyAlignment="1">
      <alignment horizontal="center" vertical="center" wrapText="1"/>
    </xf>
    <xf numFmtId="3" fontId="18" fillId="0" borderId="0" xfId="0" applyNumberFormat="1" applyFont="1" applyAlignment="1">
      <alignment horizontal="center" vertical="center"/>
    </xf>
    <xf numFmtId="165" fontId="18" fillId="0" borderId="0" xfId="49" applyFont="1" applyFill="1" applyAlignment="1">
      <alignment vertical="center" wrapText="1"/>
    </xf>
    <xf numFmtId="9" fontId="18" fillId="0" borderId="0" xfId="42" applyFont="1" applyFill="1" applyAlignment="1">
      <alignment vertical="center" wrapText="1"/>
    </xf>
    <xf numFmtId="0" fontId="20" fillId="0" borderId="0" xfId="43" applyFill="1" applyAlignment="1">
      <alignment wrapText="1"/>
    </xf>
    <xf numFmtId="49" fontId="18" fillId="0" borderId="0" xfId="0" applyNumberFormat="1" applyFont="1" applyAlignment="1">
      <alignment horizontal="justify" vertical="center" wrapText="1"/>
    </xf>
    <xf numFmtId="0" fontId="18" fillId="0" borderId="0" xfId="0" applyFont="1" applyAlignment="1">
      <alignment horizontal="justify" vertical="center" wrapText="1"/>
    </xf>
    <xf numFmtId="167" fontId="18" fillId="0" borderId="0" xfId="0" applyNumberFormat="1" applyFont="1" applyAlignment="1">
      <alignment horizontal="center" vertical="center"/>
    </xf>
    <xf numFmtId="49" fontId="18" fillId="0" borderId="0" xfId="0" applyNumberFormat="1" applyFont="1" applyAlignment="1">
      <alignment vertical="center" wrapText="1"/>
    </xf>
    <xf numFmtId="167" fontId="18" fillId="0" borderId="0" xfId="0" applyNumberFormat="1" applyFont="1" applyAlignment="1">
      <alignment vertical="center" wrapText="1"/>
    </xf>
    <xf numFmtId="49" fontId="21" fillId="0" borderId="0" xfId="0" applyNumberFormat="1" applyFont="1" applyBorder="1" applyAlignment="1">
      <alignment vertical="center" wrapText="1"/>
    </xf>
    <xf numFmtId="3" fontId="18" fillId="0" borderId="11" xfId="0" applyNumberFormat="1" applyFont="1" applyBorder="1" applyAlignment="1">
      <alignment horizontal="center" vertical="center"/>
    </xf>
    <xf numFmtId="0" fontId="0" fillId="0" borderId="0" xfId="0" applyAlignment="1">
      <alignment vertical="center" wrapText="1"/>
    </xf>
    <xf numFmtId="49" fontId="18" fillId="0" borderId="0" xfId="0" applyNumberFormat="1" applyFont="1" applyAlignment="1">
      <alignment vertical="center" wrapText="1"/>
    </xf>
    <xf numFmtId="3" fontId="18" fillId="0" borderId="0" xfId="0" applyNumberFormat="1" applyFont="1" applyAlignment="1">
      <alignment horizontal="center" vertical="center"/>
    </xf>
    <xf numFmtId="167" fontId="18" fillId="0" borderId="0" xfId="0" applyNumberFormat="1" applyFont="1" applyAlignment="1">
      <alignment horizontal="center" vertical="center"/>
    </xf>
    <xf numFmtId="169" fontId="18" fillId="0" borderId="0" xfId="0" applyNumberFormat="1" applyFont="1" applyAlignment="1">
      <alignment vertical="center" wrapText="1"/>
    </xf>
    <xf numFmtId="171" fontId="18" fillId="0" borderId="0" xfId="42" applyNumberFormat="1" applyFont="1" applyAlignment="1">
      <alignment horizontal="center" vertical="center"/>
    </xf>
    <xf numFmtId="49" fontId="18" fillId="0" borderId="0" xfId="0" applyNumberFormat="1" applyFont="1" applyFill="1" applyAlignment="1">
      <alignment vertical="center" wrapText="1"/>
    </xf>
    <xf numFmtId="49" fontId="18" fillId="0" borderId="0" xfId="0" applyNumberFormat="1" applyFont="1" applyFill="1" applyAlignment="1">
      <alignment horizontal="justify" vertical="center" wrapText="1"/>
    </xf>
    <xf numFmtId="167" fontId="29" fillId="34" borderId="10" xfId="46" applyNumberFormat="1" applyFont="1" applyFill="1" applyBorder="1" applyAlignment="1">
      <alignment horizontal="center" vertical="center" wrapText="1"/>
    </xf>
    <xf numFmtId="0" fontId="29" fillId="34" borderId="10" xfId="46" applyFont="1" applyFill="1" applyBorder="1" applyAlignment="1">
      <alignment vertical="center" wrapText="1"/>
    </xf>
    <xf numFmtId="167" fontId="26" fillId="35" borderId="10" xfId="0" applyNumberFormat="1" applyFont="1" applyFill="1" applyBorder="1" applyAlignment="1">
      <alignment horizontal="center" vertical="center" wrapText="1"/>
    </xf>
    <xf numFmtId="0" fontId="26" fillId="35" borderId="10" xfId="0" applyFont="1" applyFill="1" applyBorder="1" applyAlignment="1">
      <alignment vertical="center" wrapText="1"/>
    </xf>
    <xf numFmtId="49" fontId="18" fillId="0" borderId="0" xfId="43" applyNumberFormat="1" applyFont="1" applyBorder="1" applyAlignment="1">
      <alignment vertical="center" wrapText="1"/>
    </xf>
    <xf numFmtId="166" fontId="18" fillId="0" borderId="0" xfId="43" applyNumberFormat="1" applyFont="1" applyBorder="1" applyAlignment="1">
      <alignment vertical="center" wrapText="1"/>
    </xf>
    <xf numFmtId="0" fontId="18" fillId="0" borderId="0" xfId="0" applyFont="1" applyAlignment="1">
      <alignment vertical="top" wrapText="1"/>
    </xf>
    <xf numFmtId="3" fontId="0" fillId="0" borderId="0" xfId="0" applyNumberFormat="1" applyAlignment="1">
      <alignment horizontal="center" vertical="center" wrapText="1"/>
    </xf>
    <xf numFmtId="167" fontId="0" fillId="0" borderId="0" xfId="0" applyNumberFormat="1" applyAlignment="1">
      <alignment horizontal="center" vertical="center" wrapText="1"/>
    </xf>
    <xf numFmtId="4" fontId="0" fillId="0" borderId="0" xfId="0" applyNumberFormat="1" applyAlignment="1">
      <alignment horizontal="center" vertical="center" wrapText="1"/>
    </xf>
    <xf numFmtId="167" fontId="30" fillId="0" borderId="0" xfId="42" applyNumberFormat="1" applyFont="1" applyAlignment="1">
      <alignment horizontal="center" vertical="center"/>
    </xf>
    <xf numFmtId="49" fontId="30" fillId="0" borderId="0" xfId="0" applyNumberFormat="1" applyFont="1" applyAlignment="1">
      <alignment vertical="center" wrapText="1"/>
    </xf>
    <xf numFmtId="166" fontId="30" fillId="0" borderId="0" xfId="0" applyNumberFormat="1" applyFont="1" applyAlignment="1">
      <alignment vertical="center"/>
    </xf>
    <xf numFmtId="167" fontId="30" fillId="0" borderId="0" xfId="0" applyNumberFormat="1" applyFont="1" applyAlignment="1">
      <alignment horizontal="center" vertical="center"/>
    </xf>
    <xf numFmtId="49" fontId="30" fillId="0" borderId="0" xfId="0" applyNumberFormat="1" applyFont="1" applyAlignment="1">
      <alignment horizontal="left" vertical="center" wrapText="1"/>
    </xf>
    <xf numFmtId="49" fontId="30" fillId="0" borderId="0" xfId="0" applyNumberFormat="1" applyFont="1" applyAlignment="1">
      <alignment vertical="center"/>
    </xf>
    <xf numFmtId="167" fontId="31" fillId="0" borderId="0" xfId="0" applyNumberFormat="1" applyFont="1" applyAlignment="1">
      <alignment horizontal="center" vertical="center"/>
    </xf>
    <xf numFmtId="49" fontId="31" fillId="0" borderId="0" xfId="0" applyNumberFormat="1" applyFont="1" applyAlignment="1">
      <alignment vertical="center"/>
    </xf>
    <xf numFmtId="166" fontId="31" fillId="0" borderId="0" xfId="0" applyNumberFormat="1" applyFont="1" applyAlignment="1">
      <alignment vertical="center"/>
    </xf>
    <xf numFmtId="49" fontId="32" fillId="0" borderId="0" xfId="0" applyNumberFormat="1" applyFont="1" applyAlignment="1">
      <alignment vertical="center"/>
    </xf>
  </cellXfs>
  <cellStyles count="5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3" builtinId="8"/>
    <cellStyle name="Incorrecto" xfId="7" builtinId="27" customBuiltin="1"/>
    <cellStyle name="Millares" xfId="49" builtinId="3"/>
    <cellStyle name="Millares [0] 2" xfId="44" xr:uid="{71A6A2B0-1721-4564-BF78-DC43734965B6}"/>
    <cellStyle name="Millares 2" xfId="45" xr:uid="{AB24CE17-6E6F-42A1-8DD7-1834899C8C9A}"/>
    <cellStyle name="Millares 2 2" xfId="48" xr:uid="{DB5355AD-5720-4CC1-817B-F3D1A4E2EBDD}"/>
    <cellStyle name="Millares 3" xfId="47" xr:uid="{3230D0E4-C757-45F2-AF4F-3D358C378929}"/>
    <cellStyle name="Millares 4" xfId="51" xr:uid="{BFED2267-D80B-4653-8783-E24C87AA2F46}"/>
    <cellStyle name="Millares 5" xfId="52" xr:uid="{64616E5B-A4E7-4557-8F5B-49ABCFA67322}"/>
    <cellStyle name="Millares 6" xfId="53" xr:uid="{3CB0C39F-9588-45F5-83A1-19BC912EAE81}"/>
    <cellStyle name="Neutral" xfId="8" builtinId="28" customBuiltin="1"/>
    <cellStyle name="Normal" xfId="0" builtinId="0"/>
    <cellStyle name="Normal 2" xfId="46" xr:uid="{FF702ED1-BCB2-4D43-8DCC-15C9D131B06D}"/>
    <cellStyle name="Notas" xfId="15" builtinId="10" customBuiltin="1"/>
    <cellStyle name="Porcentaje" xfId="42" builtinId="5"/>
    <cellStyle name="Porcentaje 2" xfId="50" xr:uid="{2C1D92AE-800B-4E45-9689-375EC050C1F2}"/>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3">
    <dxf>
      <font>
        <strike val="0"/>
        <outline val="0"/>
        <shadow val="0"/>
        <u val="none"/>
        <vertAlign val="baseline"/>
        <sz val="11"/>
        <color auto="1"/>
        <name val="Calibri"/>
        <family val="2"/>
        <scheme val="minor"/>
      </font>
      <numFmt numFmtId="13" formatCode="0%"/>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1"/>
        <color auto="1"/>
        <name val="Calibri"/>
        <family val="2"/>
        <scheme val="minor"/>
      </font>
      <numFmt numFmtId="166"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166" formatCode="_-[$$-240A]* #,##0_-;\-[$$-240A]* #,##0_-;_-[$$-240A]* &quot;-&quot;_-;_-@_-"/>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67" formatCode="#,##0.0"/>
      <alignment horizontal="center"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72"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72" formatCode="d/mm/yyyy"/>
      <alignment horizontal="general" vertical="center" textRotation="0" indent="0" justifyLastLine="0" shrinkToFit="0" readingOrder="0"/>
    </dxf>
    <dxf>
      <font>
        <strike val="0"/>
        <outline val="0"/>
        <shadow val="0"/>
        <u val="none"/>
        <vertAlign val="baseline"/>
        <sz val="11"/>
        <color auto="1"/>
        <name val="Calibri"/>
        <family val="2"/>
        <scheme val="minor"/>
      </font>
      <numFmt numFmtId="166" formatCode="_-[$$-240A]* #,##0_-;\-[$$-240A]* #,##0_-;_-[$$-240A]* &quot;-&quot;_-;_-@_-"/>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4" formatCode="#,##0.00"/>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30" formatCode="@"/>
      <alignment horizontal="general" vertical="center" textRotation="0" indent="0" justifyLastLine="0" shrinkToFit="0" readingOrder="0"/>
    </dxf>
    <dxf>
      <font>
        <strike val="0"/>
        <outline val="0"/>
        <shadow val="0"/>
        <u val="none"/>
        <vertAlign val="baseline"/>
        <sz val="11"/>
        <color auto="1"/>
        <name val="Calibri"/>
        <family val="2"/>
        <scheme val="minor"/>
      </font>
      <numFmt numFmtId="1" formatCode="0"/>
      <alignment horizontal="general" vertical="center" textRotation="0" indent="0" justifyLastLine="0" shrinkToFit="0" readingOrder="0"/>
    </dxf>
    <dxf>
      <font>
        <strike val="0"/>
        <outline val="0"/>
        <shadow val="0"/>
        <u val="none"/>
        <vertAlign val="baseline"/>
        <sz val="11"/>
        <color auto="1"/>
        <name val="Calibri"/>
        <family val="2"/>
        <scheme val="minor"/>
      </font>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438150</xdr:colOff>
          <xdr:row>25</xdr:row>
          <xdr:rowOff>695325</xdr:rowOff>
        </xdr:from>
        <xdr:to>
          <xdr:col>27</xdr:col>
          <xdr:colOff>1352550</xdr:colOff>
          <xdr:row>25</xdr:row>
          <xdr:rowOff>1371600</xdr:rowOff>
        </xdr:to>
        <xdr:sp macro="" textlink="">
          <xdr:nvSpPr>
            <xdr:cNvPr id="1102" name="Objeto 2"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1714500</xdr:colOff>
          <xdr:row>25</xdr:row>
          <xdr:rowOff>695325</xdr:rowOff>
        </xdr:from>
        <xdr:to>
          <xdr:col>27</xdr:col>
          <xdr:colOff>2628900</xdr:colOff>
          <xdr:row>25</xdr:row>
          <xdr:rowOff>1371600</xdr:rowOff>
        </xdr:to>
        <xdr:sp macro="" textlink="">
          <xdr:nvSpPr>
            <xdr:cNvPr id="1103" name="Objeto 3"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457200</xdr:colOff>
          <xdr:row>26</xdr:row>
          <xdr:rowOff>285750</xdr:rowOff>
        </xdr:from>
        <xdr:to>
          <xdr:col>27</xdr:col>
          <xdr:colOff>1371600</xdr:colOff>
          <xdr:row>26</xdr:row>
          <xdr:rowOff>971550</xdr:rowOff>
        </xdr:to>
        <xdr:sp macro="" textlink="">
          <xdr:nvSpPr>
            <xdr:cNvPr id="1104" name="Object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1485900</xdr:colOff>
          <xdr:row>26</xdr:row>
          <xdr:rowOff>266700</xdr:rowOff>
        </xdr:from>
        <xdr:to>
          <xdr:col>27</xdr:col>
          <xdr:colOff>2400300</xdr:colOff>
          <xdr:row>26</xdr:row>
          <xdr:rowOff>1000125</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447675</xdr:colOff>
          <xdr:row>26</xdr:row>
          <xdr:rowOff>1104900</xdr:rowOff>
        </xdr:from>
        <xdr:to>
          <xdr:col>27</xdr:col>
          <xdr:colOff>1371600</xdr:colOff>
          <xdr:row>26</xdr:row>
          <xdr:rowOff>1790700</xdr:rowOff>
        </xdr:to>
        <xdr:sp macro="" textlink="">
          <xdr:nvSpPr>
            <xdr:cNvPr id="1106" name="Object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647700</xdr:colOff>
          <xdr:row>27</xdr:row>
          <xdr:rowOff>171450</xdr:rowOff>
        </xdr:from>
        <xdr:to>
          <xdr:col>27</xdr:col>
          <xdr:colOff>1562100</xdr:colOff>
          <xdr:row>27</xdr:row>
          <xdr:rowOff>847725</xdr:rowOff>
        </xdr:to>
        <xdr:sp macro="" textlink="">
          <xdr:nvSpPr>
            <xdr:cNvPr id="1109" name="Objeto 2"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1924050</xdr:colOff>
          <xdr:row>27</xdr:row>
          <xdr:rowOff>190500</xdr:rowOff>
        </xdr:from>
        <xdr:to>
          <xdr:col>27</xdr:col>
          <xdr:colOff>2838450</xdr:colOff>
          <xdr:row>27</xdr:row>
          <xdr:rowOff>866775</xdr:rowOff>
        </xdr:to>
        <xdr:sp macro="" textlink="">
          <xdr:nvSpPr>
            <xdr:cNvPr id="1110" name="Objeto 3"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fanador\AppData\Local\Microsoft\Windows\INetCache\Content.Outlook\AMBE0LBL\Avance%20Plan%20de%20Acci&#243;n%20Inst%20ANH%20-%20al%2031-05-2021-%20G.%20ADM%20Y%20G.%20DOCUMEN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S%20DE%20ACCI&#211;N/PLAN%20DE%20ACCI&#211;N%202021/Seguimiento%20Plan%20de%20Acci&#243;n%202021/1.%20Corte%20a%20Abril%2030%20de%202021/09.%20Vicepresidencia%20de%20Contratos%20de%20Hidrocarburos/2_Plan%20de%20Acci&#243;n%20Institucional%20ANH%202021_seguimiento%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misdocumentos\sperfiles\alexandra.galvis\My%20Documents\2021\GESTI&#211;N%20DOCUMENTAL%202021\PLAN%20DE%20ACCI&#211;N%202021\AVANCE%20PLAN%20DE%20ACCI&#211;N%203ER%20CUATRIMESTRE%202021\CONTRATOS%20CONVENIOS-INFOR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misdocumentos\sperfiles\alexandra.galvis\My%20Documents\2021\GESTI&#211;N%20DOCUMENTAL%202021\PLAN%20DE%20ACCI&#211;N%202021\AVANCE%20PLAN%20DE%20ACCI&#211;N%203ER%20CUATRIMESTRE%202021\CONTRATOS%20E&amp;E-INFORM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oleObject" Target="file:///\\misdocumentos\sperfiles\alexandra.galvis\My%20Documents\2021\GESTI&#211;N%20DOCUMENTAL%202021\PLAN%20DE%20ACCI&#211;N%202021\AVANCE%20PLAN%20DE%20ACCI&#211;N%203ER%20CUATRIMESTRE%202021\CONTRATOS%20TEA-FU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PAA- ADMTIVA"/>
    </sheetNames>
    <sheetDataSet>
      <sheetData sheetId="0" refreshError="1"/>
      <sheetData sheetId="1">
        <row r="24">
          <cell r="D24">
            <v>1794000000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ssvr (16)"/>
      <sheetName val="Hoja2"/>
    </sheetNames>
    <sheetDataSet>
      <sheetData sheetId="0"/>
      <sheetData sheetId="1">
        <row r="5">
          <cell r="D5">
            <v>504222811.14181811</v>
          </cell>
          <cell r="E5">
            <v>201689124.45672724</v>
          </cell>
          <cell r="F5">
            <v>403378248.91345447</v>
          </cell>
          <cell r="K5">
            <v>442716210.12000012</v>
          </cell>
          <cell r="M5">
            <v>664074315.18000007</v>
          </cell>
        </row>
        <row r="16">
          <cell r="D16">
            <v>906144483.3811667</v>
          </cell>
          <cell r="E16">
            <v>906144483.3811667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 icon="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 icon="1" preferPic="1"/>
    </oleItems>
  </oleLin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 icon="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16)" backgroundRefresh="0" connectionId="1" xr16:uid="{00000000-0016-0000-0000-000000000000}" autoFormatId="16" applyNumberFormats="0" applyBorderFormats="0" applyFontFormats="0" applyPatternFormats="0" applyAlignmentFormats="0" applyWidthHeightFormats="0">
  <queryTableRefresh nextId="47" unboundColumnsRight="6">
    <queryTableFields count="31">
      <queryTableField id="37" name="ID" tableColumnId="1"/>
      <queryTableField id="5" name="Proceso Sistema Integral de Gestión y Control - SGIC" tableColumnId="2"/>
      <queryTableField id="6" name="Dimensión MIPG" tableColumnId="3"/>
      <queryTableField id="1" name="Dependencia" tableColumnId="4"/>
      <queryTableField id="2" name="Grupo Interno de Trabajo" tableColumnId="5"/>
      <queryTableField id="3" name="Objetivo Estratégico" tableColumnId="6"/>
      <queryTableField id="4" name="Estrategia" tableColumnId="7"/>
      <queryTableField id="13" name="Indicador Estratégico" tableColumnId="8"/>
      <queryTableField id="7" name="Plan o Programa" tableColumnId="9"/>
      <queryTableField id="9" name="Fuente Presupuestal" tableColumnId="10"/>
      <queryTableField id="8" name="Proyecto de Inversión DNP" tableColumnId="11"/>
      <queryTableField id="11" name="Producto Cadena de Valor DNP" tableColumnId="12"/>
      <queryTableField id="10" name="Actividad Cadena de Valor DNP" tableColumnId="13"/>
      <queryTableField id="12" name="Nombre Proyecto Interno o Gestión General" tableColumnId="14"/>
      <queryTableField id="14" name="Indicador del Entregable o Producto" tableColumnId="16"/>
      <queryTableField id="15" name="Meta de la Vigencia 2020" tableColumnId="17"/>
      <queryTableField id="16" name="Unidad de Medida" tableColumnId="18"/>
      <queryTableField id="17" name="Descripción del Indicador" tableColumnId="19"/>
      <queryTableField id="34" name="Fórmula del Indicador" tableColumnId="20"/>
      <queryTableField id="25" name="Presupuesto Programado" tableColumnId="21"/>
      <queryTableField id="26" name="Fecha Inicio" tableColumnId="22"/>
      <queryTableField id="27" name="Fecha Fin" tableColumnId="23"/>
      <queryTableField id="22" name="Tendencia" tableColumnId="24"/>
      <queryTableField id="23" name="Periodicidad de Seguimiento" tableColumnId="25"/>
      <queryTableField id="35" name="Clasificación General Indicador" tableColumnId="37"/>
      <queryTableField id="41" dataBound="0" tableColumnId="15"/>
      <queryTableField id="42" dataBound="0" tableColumnId="26"/>
      <queryTableField id="43" dataBound="0" tableColumnId="27"/>
      <queryTableField id="44" dataBound="0" tableColumnId="28"/>
      <queryTableField id="45" dataBound="0" tableColumnId="29"/>
      <queryTableField id="46" dataBound="0" tableColumnId="30"/>
    </queryTableFields>
    <queryTableDeletedFields count="14">
      <deletedField name="Tipo de elemento"/>
      <deletedField name="Ruta de acceso"/>
      <deletedField name="Avance Cuantitativo"/>
      <deletedField name="Descripción del Avance o Justificación del Incumplimiento"/>
      <deletedField name="Evidencia del Avance Registrado"/>
      <deletedField name="Ejecución Presupuestal Compromiso"/>
      <deletedField name="Ejecución Presupuestal Obligación"/>
      <deletedField name="Cambios Solicitados por la Dependencia"/>
      <deletedField name="Creado"/>
      <deletedField name="Creado por"/>
      <deletedField name="Modificado"/>
      <deletedField name="Modificado por"/>
      <deletedField name="Estado de aprobación"/>
      <deletedField name="Cuenca Sedimentari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owssvr__16" displayName="Tabla_owssvr__16" ref="A1:AE98" tableType="queryTable" totalsRowShown="0" headerRowDxfId="32" dataDxfId="31">
  <autoFilter ref="A1:AE98" xr:uid="{6D5BF258-0A2A-4C50-848D-11D597DE5E46}"/>
  <tableColumns count="31">
    <tableColumn id="1" xr3:uid="{00000000-0010-0000-0000-000001000000}" uniqueName="ID" name="ID" queryTableFieldId="37" dataDxfId="30"/>
    <tableColumn id="2" xr3:uid="{00000000-0010-0000-0000-000002000000}" uniqueName="Proceso_x005f_x0020_Sistema_x005f_x0020_Inte" name="Proceso Sistema Integral de Gestión y Control - SGIC" queryTableFieldId="5" dataDxfId="29"/>
    <tableColumn id="3" xr3:uid="{00000000-0010-0000-0000-000003000000}" uniqueName="Dimensi_x005f_x00f3_n_x005f_x0020_MIPG" name="Dimensión MIPG" queryTableFieldId="6" dataDxfId="28"/>
    <tableColumn id="4" xr3:uid="{00000000-0010-0000-0000-000004000000}" uniqueName="Dependencia" name="Dependencia" queryTableFieldId="1" dataDxfId="27"/>
    <tableColumn id="5" xr3:uid="{00000000-0010-0000-0000-000005000000}" uniqueName="Grupo_x005f_x0020_Interno_x005f_x0020_de_x00" name="Grupo Interno de Trabajo" queryTableFieldId="2" dataDxfId="26"/>
    <tableColumn id="6" xr3:uid="{00000000-0010-0000-0000-000006000000}" uniqueName="Objetivo_x005f_x0020_Estrat_x005f_x00e9_gico" name="Objetivo Estratégico" queryTableFieldId="3" dataDxfId="25"/>
    <tableColumn id="7" xr3:uid="{00000000-0010-0000-0000-000007000000}" uniqueName="Estrategia" name="Estrategia" queryTableFieldId="4" dataDxfId="24"/>
    <tableColumn id="8" xr3:uid="{00000000-0010-0000-0000-000008000000}" uniqueName="Indicador_x005f_x0020_Estrat_x005f_x00e9_gic" name="Indicador Estratégico" queryTableFieldId="13" dataDxfId="23"/>
    <tableColumn id="9" xr3:uid="{00000000-0010-0000-0000-000009000000}" uniqueName="Plan_x005f_x0020_o_x005f_x0020_Programa" name="Plan o Programa" queryTableFieldId="7" dataDxfId="22"/>
    <tableColumn id="10" xr3:uid="{00000000-0010-0000-0000-00000A000000}" uniqueName="Fuente_x005f_x0020_Presupuestal" name="Fuente Presupuestal" queryTableFieldId="9" dataDxfId="21"/>
    <tableColumn id="11" xr3:uid="{00000000-0010-0000-0000-00000B000000}" uniqueName="Proyecto_x005f_x0020_de_x005f_x0020_Inversi_" name="Proyecto de Inversión DNP" queryTableFieldId="8" dataDxfId="20"/>
    <tableColumn id="12" xr3:uid="{00000000-0010-0000-0000-00000C000000}" uniqueName="Producto_x005f_x0020_Cadena_x005f_x0020_de_x" name="Producto Cadena de Valor DNP" queryTableFieldId="11" dataDxfId="19"/>
    <tableColumn id="13" xr3:uid="{00000000-0010-0000-0000-00000D000000}" uniqueName="Actividad_x005f_x0020_Cadena_x005f_x0020_de_" name="Actividad Cadena de Valor DNP" queryTableFieldId="10" dataDxfId="18"/>
    <tableColumn id="14" xr3:uid="{00000000-0010-0000-0000-00000E000000}" uniqueName="Nombre_x005f_x0020_Proyecto_x005f_x0020_Inte" name="Nombre Proyecto Interno o Gestión General" queryTableFieldId="12" dataDxfId="17"/>
    <tableColumn id="16" xr3:uid="{00000000-0010-0000-0000-000010000000}" uniqueName="Indicador_x005f_x0020_del_x005f_x0020_Entreg" name="Indicador del Entregable o Producto" queryTableFieldId="14" dataDxfId="16"/>
    <tableColumn id="17" xr3:uid="{00000000-0010-0000-0000-000011000000}" uniqueName="Meta_x005f_x0020_de_x005f_x0020_la_x005f_x0020_Vig" name="Meta de la Vigencia 2021" queryTableFieldId="15" dataDxfId="15"/>
    <tableColumn id="18" xr3:uid="{00000000-0010-0000-0000-000012000000}" uniqueName="Unidad_x005f_x0020_de_x005f_x0020_Medida" name="Unidad de Medida" queryTableFieldId="16" dataDxfId="14"/>
    <tableColumn id="19" xr3:uid="{00000000-0010-0000-0000-000013000000}" uniqueName="Descripci_x005f_x00f3_n_x005f_x0020_del_x002" name="Descripción del Indicador" queryTableFieldId="17" dataDxfId="13"/>
    <tableColumn id="20" xr3:uid="{00000000-0010-0000-0000-000014000000}" uniqueName="F_x005f_x00f3_rmula_x005f_x0020_del_x005f_x0020_In" name="Fórmula del Indicador" queryTableFieldId="34" dataDxfId="12"/>
    <tableColumn id="21" xr3:uid="{00000000-0010-0000-0000-000015000000}" uniqueName="Presupuesto_x005f_x0020_Programado" name="Presupuesto Programado" queryTableFieldId="25" dataDxfId="11"/>
    <tableColumn id="22" xr3:uid="{00000000-0010-0000-0000-000016000000}" uniqueName="Fecha_x005f_x0020_Inicio" name="Fecha Inicio" queryTableFieldId="26" dataDxfId="10"/>
    <tableColumn id="23" xr3:uid="{00000000-0010-0000-0000-000017000000}" uniqueName="Fecha_x005f_x0020_Fin" name="Fecha Fin" queryTableFieldId="27" dataDxfId="9"/>
    <tableColumn id="24" xr3:uid="{00000000-0010-0000-0000-000018000000}" uniqueName="Tendencia" name="Tendencia" queryTableFieldId="22" dataDxfId="8"/>
    <tableColumn id="25" xr3:uid="{00000000-0010-0000-0000-000019000000}" uniqueName="Periodicidad_x005f_x0020_de_x005f_x0020_Segu" name="Periodicidad de Seguimiento" queryTableFieldId="23" dataDxfId="7"/>
    <tableColumn id="37" xr3:uid="{00000000-0010-0000-0000-000025000000}" uniqueName="Indicador_x005f_x0020_Plan_x005f_x0020_Nacio" name="Clasificación General Indicador" queryTableFieldId="35" dataDxfId="6"/>
    <tableColumn id="15" xr3:uid="{F96D4254-27F1-49E6-8037-0DBA7991AE4D}" uniqueName="15" name="Avance Cuantitativo Meta _x000a_(solo numeros sin signo %)" queryTableFieldId="41" dataDxfId="5"/>
    <tableColumn id="26" xr3:uid="{D773E6BC-9706-41CD-BDFC-4FF5F8317764}" uniqueName="26" name="Descripción del Avance o Justificación del Incumplimiento" queryTableFieldId="42" dataDxfId="4"/>
    <tableColumn id="27" xr3:uid="{96DC8018-790B-4DBB-B31F-9AB01F380F23}" uniqueName="27" name="Evidencia  _x000a_(medio que soporta y permite comprobar el avance registrado y la ubicacion del mismo - url, carpeta compartida, otro.)" queryTableFieldId="43" dataDxfId="3"/>
    <tableColumn id="28" xr3:uid="{E2E62B00-2F07-4F95-9E4E-EEFEB10CD8E1}" uniqueName="28" name="Ejecución Presupuestal (Compromisos - cifras en pesos )" queryTableFieldId="44" dataDxfId="2"/>
    <tableColumn id="29" xr3:uid="{9C33800C-E183-4D1F-8B13-CE1491B55ACC}" uniqueName="29" name="Ejecución Presupuestal (Obligaciones - cifras en pesos)" queryTableFieldId="45" dataDxfId="1"/>
    <tableColumn id="30" xr3:uid="{0E0918DD-760B-4019-8238-0DC306E62C1F}" uniqueName="30" name="Columna1" queryTableFieldId="46"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image" Target="../media/image2.emf"/><Relationship Id="rId18" Type="http://schemas.openxmlformats.org/officeDocument/2006/relationships/oleObject" Target="../embeddings/oleObject4.bin"/><Relationship Id="rId3" Type="http://schemas.openxmlformats.org/officeDocument/2006/relationships/hyperlink" Target="https://spi.dnp.gov.co/Consultas/ResumenEjecutivoEntidad.aspx?id=img_Por%20Entidad" TargetMode="External"/><Relationship Id="rId7" Type="http://schemas.openxmlformats.org/officeDocument/2006/relationships/printerSettings" Target="../printerSettings/printerSettings1.bin"/><Relationship Id="rId12" Type="http://schemas.openxmlformats.org/officeDocument/2006/relationships/oleObject" Target="../embeddings/oleObject2.bin"/><Relationship Id="rId17" Type="http://schemas.openxmlformats.org/officeDocument/2006/relationships/oleObject" Target="../embeddings/oleObject3.bin"/><Relationship Id="rId2" Type="http://schemas.openxmlformats.org/officeDocument/2006/relationships/hyperlink" Target="https://www.anh.gov.co/Atencion-al-ciudadano/Paginas/Rendicion-de-cuentas.aspx" TargetMode="External"/><Relationship Id="rId16" Type="http://schemas.openxmlformats.org/officeDocument/2006/relationships/image" Target="../media/image5.emf"/><Relationship Id="rId1" Type="http://schemas.openxmlformats.org/officeDocument/2006/relationships/hyperlink" Target="https://app.powerbi.com/view?r=eyJrIjoiZGE2MzQ1YTQtYWI3ZC00YTdiLWJkY2ItNzI2YmU3YzQ1ZTk5IiwidCI6IjU1MDNhYWMyLTdhMTUtNDZhZi1iNTIwLTJhNjc1YWQxZGYxNiIsImMiOjR9&amp;pageName=ReportSection396d1cd03a850a004c59" TargetMode="External"/><Relationship Id="rId6" Type="http://schemas.openxmlformats.org/officeDocument/2006/relationships/hyperlink" Target="file:///\\servicios.anh.gov.co\sservicios%20(Y:\)" TargetMode="External"/><Relationship Id="rId11" Type="http://schemas.openxmlformats.org/officeDocument/2006/relationships/image" Target="../media/image1.emf"/><Relationship Id="rId5" Type="http://schemas.openxmlformats.org/officeDocument/2006/relationships/hyperlink" Target="../../../CIENCIA%20Y%20TECNOLOG&#205;A/1.2.%20CURSOS%20ESPECIALIZADOS/1.%20CURSO%20GEOM&#193;TICA%0aArchivo:%20Formato%20ANH-569-CD-2021%20Acta%20de%20inicio" TargetMode="External"/><Relationship Id="rId15" Type="http://schemas.openxmlformats.org/officeDocument/2006/relationships/image" Target="../media/image4.emf"/><Relationship Id="rId10" Type="http://schemas.openxmlformats.org/officeDocument/2006/relationships/oleObject" Target="../embeddings/oleObject1.bin"/><Relationship Id="rId19" Type="http://schemas.openxmlformats.org/officeDocument/2006/relationships/table" Target="../tables/table1.xml"/><Relationship Id="rId4" Type="http://schemas.openxmlformats.org/officeDocument/2006/relationships/hyperlink" Target="..\..\..\CIENCIA%20Y%20TECNOLOG&#205;A\1.1.%20CONVENIO%20%20624%20DE%202021_%20IAvH" TargetMode="External"/><Relationship Id="rId9" Type="http://schemas.openxmlformats.org/officeDocument/2006/relationships/vmlDrawing" Target="../drawings/vmlDrawing1.vml"/><Relationship Id="rId14"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2"/>
  <sheetViews>
    <sheetView tabSelected="1" zoomScale="85" zoomScaleNormal="85"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RowHeight="15"/>
  <cols>
    <col min="1" max="1" width="5.140625" style="1" bestFit="1" customWidth="1"/>
    <col min="2" max="2" width="59.7109375" style="1" bestFit="1" customWidth="1"/>
    <col min="3" max="3" width="23" style="1" hidden="1" customWidth="1"/>
    <col min="4" max="4" width="60.7109375" style="1" bestFit="1" customWidth="1"/>
    <col min="5" max="5" width="40.5703125" style="1" bestFit="1" customWidth="1"/>
    <col min="6" max="7" width="81.140625" style="1" customWidth="1"/>
    <col min="8" max="8" width="77.5703125" style="1" customWidth="1"/>
    <col min="9" max="9" width="68.7109375" style="1" customWidth="1"/>
    <col min="10" max="10" width="29.5703125" style="1" customWidth="1"/>
    <col min="11" max="13" width="81.140625" style="1" customWidth="1"/>
    <col min="14" max="14" width="81.140625" style="2" customWidth="1"/>
    <col min="15" max="15" width="41.140625" style="1" customWidth="1"/>
    <col min="16" max="16" width="25.42578125" style="1" customWidth="1"/>
    <col min="17" max="17" width="26.42578125" style="1" customWidth="1"/>
    <col min="18" max="18" width="43.7109375" style="1" customWidth="1"/>
    <col min="19" max="19" width="33.85546875" style="2" customWidth="1"/>
    <col min="20" max="20" width="25.85546875" style="1" customWidth="1"/>
    <col min="21" max="21" width="13.7109375" style="1" customWidth="1"/>
    <col min="22" max="22" width="11.5703125" style="1" customWidth="1"/>
    <col min="23" max="23" width="12.42578125" style="1" customWidth="1"/>
    <col min="24" max="24" width="29.28515625" style="1" customWidth="1"/>
    <col min="25" max="25" width="34.5703125" style="1" customWidth="1"/>
    <col min="26" max="26" width="29.85546875" style="16" customWidth="1"/>
    <col min="27" max="27" width="78" style="1" customWidth="1"/>
    <col min="28" max="28" width="47.5703125" style="1" customWidth="1"/>
    <col min="29" max="29" width="29.7109375" style="1" customWidth="1"/>
    <col min="30" max="30" width="32.5703125" style="1" customWidth="1"/>
    <col min="31" max="31" width="11.42578125" style="32"/>
    <col min="32" max="16384" width="11.42578125" style="1"/>
  </cols>
  <sheetData>
    <row r="1" spans="1:31" ht="54" customHeight="1">
      <c r="A1" s="1" t="s">
        <v>23</v>
      </c>
      <c r="B1" s="1" t="s">
        <v>4</v>
      </c>
      <c r="C1" s="1" t="s">
        <v>5</v>
      </c>
      <c r="D1" s="1" t="s">
        <v>0</v>
      </c>
      <c r="E1" s="1" t="s">
        <v>1</v>
      </c>
      <c r="F1" s="1" t="s">
        <v>2</v>
      </c>
      <c r="G1" s="1" t="s">
        <v>3</v>
      </c>
      <c r="H1" s="1" t="s">
        <v>12</v>
      </c>
      <c r="I1" s="1" t="s">
        <v>6</v>
      </c>
      <c r="J1" s="1" t="s">
        <v>8</v>
      </c>
      <c r="K1" s="1" t="s">
        <v>7</v>
      </c>
      <c r="L1" s="1" t="s">
        <v>10</v>
      </c>
      <c r="M1" s="1" t="s">
        <v>9</v>
      </c>
      <c r="N1" s="2" t="s">
        <v>11</v>
      </c>
      <c r="O1" s="1" t="s">
        <v>13</v>
      </c>
      <c r="P1" s="1" t="s">
        <v>410</v>
      </c>
      <c r="Q1" s="1" t="s">
        <v>14</v>
      </c>
      <c r="R1" s="1" t="s">
        <v>15</v>
      </c>
      <c r="S1" s="17" t="s">
        <v>21</v>
      </c>
      <c r="T1" s="1" t="s">
        <v>18</v>
      </c>
      <c r="U1" s="1" t="s">
        <v>19</v>
      </c>
      <c r="V1" s="1" t="s">
        <v>20</v>
      </c>
      <c r="W1" s="1" t="s">
        <v>16</v>
      </c>
      <c r="X1" s="1" t="s">
        <v>17</v>
      </c>
      <c r="Y1" s="1" t="s">
        <v>22</v>
      </c>
      <c r="Z1" s="14" t="s">
        <v>525</v>
      </c>
      <c r="AA1" s="14" t="s">
        <v>470</v>
      </c>
      <c r="AB1" s="14" t="s">
        <v>471</v>
      </c>
      <c r="AC1" s="14" t="s">
        <v>472</v>
      </c>
      <c r="AD1" s="14" t="s">
        <v>473</v>
      </c>
      <c r="AE1" s="31" t="s">
        <v>527</v>
      </c>
    </row>
    <row r="2" spans="1:31" ht="45.75" thickBot="1">
      <c r="A2" s="3">
        <v>1</v>
      </c>
      <c r="B2" s="4" t="s">
        <v>40</v>
      </c>
      <c r="C2" s="4" t="s">
        <v>41</v>
      </c>
      <c r="D2" s="4" t="s">
        <v>36</v>
      </c>
      <c r="E2" s="4" t="s">
        <v>37</v>
      </c>
      <c r="F2" s="4" t="s">
        <v>38</v>
      </c>
      <c r="G2" s="4" t="s">
        <v>39</v>
      </c>
      <c r="H2" s="4" t="s">
        <v>44</v>
      </c>
      <c r="I2" s="4" t="s">
        <v>42</v>
      </c>
      <c r="J2" s="4" t="s">
        <v>43</v>
      </c>
      <c r="K2" s="4" t="s">
        <v>24</v>
      </c>
      <c r="L2" s="4" t="s">
        <v>24</v>
      </c>
      <c r="M2" s="4" t="s">
        <v>24</v>
      </c>
      <c r="N2" s="4" t="s">
        <v>39</v>
      </c>
      <c r="O2" s="29" t="s">
        <v>44</v>
      </c>
      <c r="P2" s="5">
        <v>968</v>
      </c>
      <c r="Q2" s="4" t="s">
        <v>45</v>
      </c>
      <c r="R2" s="6" t="s">
        <v>46</v>
      </c>
      <c r="S2" s="4" t="s">
        <v>48</v>
      </c>
      <c r="T2" s="7">
        <v>0</v>
      </c>
      <c r="U2" s="8">
        <v>44197</v>
      </c>
      <c r="V2" s="8">
        <v>44227</v>
      </c>
      <c r="W2" s="4" t="s">
        <v>34</v>
      </c>
      <c r="X2" s="4" t="s">
        <v>47</v>
      </c>
      <c r="Y2" s="29" t="s">
        <v>49</v>
      </c>
      <c r="Z2" s="82">
        <v>1101.6652514048542</v>
      </c>
      <c r="AA2" s="83" t="s">
        <v>623</v>
      </c>
      <c r="AB2" s="4" t="s">
        <v>533</v>
      </c>
      <c r="AC2" s="9"/>
      <c r="AD2" s="9"/>
      <c r="AE2" s="36"/>
    </row>
    <row r="3" spans="1:31" ht="105.75" thickBot="1">
      <c r="A3" s="3">
        <v>2</v>
      </c>
      <c r="B3" s="4" t="s">
        <v>40</v>
      </c>
      <c r="C3" s="4" t="s">
        <v>41</v>
      </c>
      <c r="D3" s="4" t="s">
        <v>36</v>
      </c>
      <c r="E3" s="4" t="s">
        <v>37</v>
      </c>
      <c r="F3" s="4" t="s">
        <v>38</v>
      </c>
      <c r="G3" s="4" t="s">
        <v>39</v>
      </c>
      <c r="H3" s="4" t="s">
        <v>50</v>
      </c>
      <c r="I3" s="4" t="s">
        <v>42</v>
      </c>
      <c r="J3" s="4" t="s">
        <v>43</v>
      </c>
      <c r="K3" s="4" t="s">
        <v>24</v>
      </c>
      <c r="L3" s="4" t="s">
        <v>24</v>
      </c>
      <c r="M3" s="4" t="s">
        <v>24</v>
      </c>
      <c r="N3" s="4" t="s">
        <v>39</v>
      </c>
      <c r="O3" s="29" t="s">
        <v>51</v>
      </c>
      <c r="P3" s="5">
        <v>865</v>
      </c>
      <c r="Q3" s="4" t="s">
        <v>52</v>
      </c>
      <c r="R3" s="6" t="s">
        <v>53</v>
      </c>
      <c r="S3" s="4" t="s">
        <v>54</v>
      </c>
      <c r="T3" s="7">
        <v>0</v>
      </c>
      <c r="U3" s="8">
        <v>44197</v>
      </c>
      <c r="V3" s="8">
        <v>44227</v>
      </c>
      <c r="W3" s="4" t="s">
        <v>34</v>
      </c>
      <c r="X3" s="4" t="s">
        <v>47</v>
      </c>
      <c r="Y3" s="29" t="s">
        <v>49</v>
      </c>
      <c r="Z3" s="84">
        <v>746.84555233333276</v>
      </c>
      <c r="AA3" s="85" t="s">
        <v>624</v>
      </c>
      <c r="AB3" s="4" t="s">
        <v>533</v>
      </c>
      <c r="AC3" s="9"/>
      <c r="AD3" s="9"/>
      <c r="AE3" s="36"/>
    </row>
    <row r="4" spans="1:31" ht="45">
      <c r="A4" s="3">
        <v>3</v>
      </c>
      <c r="B4" s="4" t="s">
        <v>62</v>
      </c>
      <c r="C4" s="4" t="s">
        <v>55</v>
      </c>
      <c r="D4" s="4" t="s">
        <v>60</v>
      </c>
      <c r="E4" s="4" t="s">
        <v>61</v>
      </c>
      <c r="F4" s="4" t="s">
        <v>25</v>
      </c>
      <c r="G4" s="4" t="s">
        <v>26</v>
      </c>
      <c r="H4" s="4" t="s">
        <v>29</v>
      </c>
      <c r="I4" s="4" t="s">
        <v>27</v>
      </c>
      <c r="J4" s="4" t="s">
        <v>28</v>
      </c>
      <c r="K4" s="4" t="s">
        <v>24</v>
      </c>
      <c r="L4" s="4" t="s">
        <v>24</v>
      </c>
      <c r="M4" s="4" t="s">
        <v>24</v>
      </c>
      <c r="N4" s="4" t="s">
        <v>63</v>
      </c>
      <c r="O4" s="75" t="s">
        <v>64</v>
      </c>
      <c r="P4" s="5">
        <v>100</v>
      </c>
      <c r="Q4" s="4" t="s">
        <v>30</v>
      </c>
      <c r="R4" s="6" t="s">
        <v>65</v>
      </c>
      <c r="S4" s="4" t="s">
        <v>66</v>
      </c>
      <c r="T4" s="23">
        <f>'[1]PAA- ADMTIVA'!D24</f>
        <v>1794000000</v>
      </c>
      <c r="U4" s="8">
        <v>44197</v>
      </c>
      <c r="V4" s="8">
        <v>44561</v>
      </c>
      <c r="W4" s="4" t="s">
        <v>31</v>
      </c>
      <c r="X4" s="4" t="s">
        <v>32</v>
      </c>
      <c r="Y4" s="4" t="s">
        <v>33</v>
      </c>
      <c r="Z4" s="77">
        <v>63</v>
      </c>
      <c r="AA4" s="75" t="s">
        <v>516</v>
      </c>
      <c r="AB4" s="75" t="s">
        <v>509</v>
      </c>
      <c r="AC4" s="56">
        <v>1200918605</v>
      </c>
      <c r="AD4" s="56">
        <f>1200918605</f>
        <v>1200918605</v>
      </c>
      <c r="AE4" s="36"/>
    </row>
    <row r="5" spans="1:31" ht="100.5" customHeight="1">
      <c r="A5" s="3">
        <v>4</v>
      </c>
      <c r="B5" s="4" t="s">
        <v>68</v>
      </c>
      <c r="C5" s="4" t="s">
        <v>55</v>
      </c>
      <c r="D5" s="4" t="s">
        <v>67</v>
      </c>
      <c r="E5" s="4" t="s">
        <v>24</v>
      </c>
      <c r="F5" s="4" t="s">
        <v>25</v>
      </c>
      <c r="G5" s="4" t="s">
        <v>26</v>
      </c>
      <c r="H5" s="4" t="s">
        <v>29</v>
      </c>
      <c r="I5" s="4" t="s">
        <v>69</v>
      </c>
      <c r="J5" s="4" t="s">
        <v>43</v>
      </c>
      <c r="K5" s="4" t="s">
        <v>24</v>
      </c>
      <c r="L5" s="4" t="s">
        <v>24</v>
      </c>
      <c r="M5" s="4" t="s">
        <v>24</v>
      </c>
      <c r="N5" s="10" t="s">
        <v>411</v>
      </c>
      <c r="O5" s="29" t="s">
        <v>70</v>
      </c>
      <c r="P5" s="5">
        <v>100</v>
      </c>
      <c r="Q5" s="4" t="s">
        <v>30</v>
      </c>
      <c r="R5" s="6" t="s">
        <v>71</v>
      </c>
      <c r="S5" s="4" t="s">
        <v>72</v>
      </c>
      <c r="T5" s="7">
        <v>2031000000</v>
      </c>
      <c r="U5" s="8">
        <v>44197</v>
      </c>
      <c r="V5" s="8">
        <v>44561</v>
      </c>
      <c r="W5" s="4" t="s">
        <v>34</v>
      </c>
      <c r="X5" s="4" t="s">
        <v>32</v>
      </c>
      <c r="Y5" s="4" t="s">
        <v>33</v>
      </c>
      <c r="Z5" s="69">
        <v>100</v>
      </c>
      <c r="AA5" s="70" t="s">
        <v>566</v>
      </c>
      <c r="AB5" s="70" t="s">
        <v>511</v>
      </c>
      <c r="AC5" s="28">
        <v>2031000000</v>
      </c>
      <c r="AD5" s="28"/>
      <c r="AE5" s="36"/>
    </row>
    <row r="6" spans="1:31" ht="105" customHeight="1">
      <c r="A6" s="3">
        <v>5</v>
      </c>
      <c r="B6" s="4" t="s">
        <v>221</v>
      </c>
      <c r="C6" s="4" t="s">
        <v>55</v>
      </c>
      <c r="D6" s="4" t="s">
        <v>67</v>
      </c>
      <c r="E6" s="4" t="s">
        <v>24</v>
      </c>
      <c r="F6" s="4" t="s">
        <v>25</v>
      </c>
      <c r="G6" s="4" t="s">
        <v>26</v>
      </c>
      <c r="H6" s="4" t="s">
        <v>29</v>
      </c>
      <c r="I6" s="4" t="s">
        <v>27</v>
      </c>
      <c r="J6" s="4" t="s">
        <v>43</v>
      </c>
      <c r="K6" s="4" t="s">
        <v>24</v>
      </c>
      <c r="L6" s="4" t="s">
        <v>24</v>
      </c>
      <c r="M6" s="4" t="s">
        <v>24</v>
      </c>
      <c r="N6" s="10" t="s">
        <v>412</v>
      </c>
      <c r="O6" s="29" t="s">
        <v>414</v>
      </c>
      <c r="P6" s="5">
        <v>80</v>
      </c>
      <c r="Q6" s="4" t="s">
        <v>30</v>
      </c>
      <c r="R6" s="6" t="s">
        <v>222</v>
      </c>
      <c r="S6" s="4" t="s">
        <v>223</v>
      </c>
      <c r="T6" s="7">
        <v>1650000000</v>
      </c>
      <c r="U6" s="8">
        <v>44197</v>
      </c>
      <c r="V6" s="8">
        <v>44561</v>
      </c>
      <c r="W6" s="4" t="s">
        <v>34</v>
      </c>
      <c r="X6" s="4" t="s">
        <v>94</v>
      </c>
      <c r="Y6" s="4" t="s">
        <v>33</v>
      </c>
      <c r="Z6" s="69">
        <v>111</v>
      </c>
      <c r="AA6" s="70" t="s">
        <v>567</v>
      </c>
      <c r="AB6" s="70" t="s">
        <v>512</v>
      </c>
      <c r="AC6" s="28">
        <v>1650000000</v>
      </c>
      <c r="AD6" s="28">
        <v>0</v>
      </c>
      <c r="AE6" s="36"/>
    </row>
    <row r="7" spans="1:31" ht="135">
      <c r="A7" s="3">
        <v>6</v>
      </c>
      <c r="B7" s="4" t="s">
        <v>221</v>
      </c>
      <c r="C7" s="4" t="s">
        <v>55</v>
      </c>
      <c r="D7" s="4" t="s">
        <v>67</v>
      </c>
      <c r="E7" s="4" t="s">
        <v>24</v>
      </c>
      <c r="F7" s="4" t="s">
        <v>25</v>
      </c>
      <c r="G7" s="4" t="s">
        <v>26</v>
      </c>
      <c r="H7" s="4" t="s">
        <v>29</v>
      </c>
      <c r="I7" s="4" t="s">
        <v>27</v>
      </c>
      <c r="J7" s="4" t="s">
        <v>43</v>
      </c>
      <c r="K7" s="4" t="s">
        <v>24</v>
      </c>
      <c r="L7" s="4" t="s">
        <v>24</v>
      </c>
      <c r="M7" s="4" t="s">
        <v>24</v>
      </c>
      <c r="N7" s="10" t="s">
        <v>413</v>
      </c>
      <c r="O7" s="29" t="s">
        <v>415</v>
      </c>
      <c r="P7" s="5">
        <v>90</v>
      </c>
      <c r="Q7" s="4" t="s">
        <v>30</v>
      </c>
      <c r="R7" s="6" t="s">
        <v>224</v>
      </c>
      <c r="S7" s="4" t="s">
        <v>225</v>
      </c>
      <c r="T7" s="7">
        <v>1747000000</v>
      </c>
      <c r="U7" s="8">
        <v>44197</v>
      </c>
      <c r="V7" s="8">
        <v>44561</v>
      </c>
      <c r="W7" s="4" t="s">
        <v>34</v>
      </c>
      <c r="X7" s="4" t="s">
        <v>32</v>
      </c>
      <c r="Y7" s="4" t="s">
        <v>33</v>
      </c>
      <c r="Z7" s="69">
        <v>100</v>
      </c>
      <c r="AA7" s="71" t="s">
        <v>568</v>
      </c>
      <c r="AB7" s="70" t="s">
        <v>513</v>
      </c>
      <c r="AC7" s="28">
        <v>1747000000</v>
      </c>
      <c r="AD7" s="28"/>
      <c r="AE7" s="36"/>
    </row>
    <row r="8" spans="1:31" ht="409.5">
      <c r="A8" s="3">
        <v>7</v>
      </c>
      <c r="B8" s="4" t="s">
        <v>76</v>
      </c>
      <c r="C8" s="4" t="s">
        <v>41</v>
      </c>
      <c r="D8" s="4" t="s">
        <v>73</v>
      </c>
      <c r="E8" s="4" t="s">
        <v>74</v>
      </c>
      <c r="F8" s="4" t="s">
        <v>38</v>
      </c>
      <c r="G8" s="4" t="s">
        <v>75</v>
      </c>
      <c r="H8" s="4" t="s">
        <v>78</v>
      </c>
      <c r="I8" s="4" t="s">
        <v>42</v>
      </c>
      <c r="J8" s="4" t="s">
        <v>43</v>
      </c>
      <c r="K8" s="4" t="s">
        <v>24</v>
      </c>
      <c r="L8" s="4" t="s">
        <v>24</v>
      </c>
      <c r="M8" s="4" t="s">
        <v>24</v>
      </c>
      <c r="N8" s="4" t="s">
        <v>77</v>
      </c>
      <c r="O8" s="4" t="s">
        <v>78</v>
      </c>
      <c r="P8" s="11">
        <v>50</v>
      </c>
      <c r="Q8" s="4" t="s">
        <v>57</v>
      </c>
      <c r="R8" s="6" t="s">
        <v>79</v>
      </c>
      <c r="S8" s="10" t="s">
        <v>80</v>
      </c>
      <c r="T8" s="7">
        <v>0</v>
      </c>
      <c r="U8" s="8">
        <v>44197</v>
      </c>
      <c r="V8" s="8">
        <v>44561</v>
      </c>
      <c r="W8" s="4" t="s">
        <v>31</v>
      </c>
      <c r="X8" s="4" t="s">
        <v>47</v>
      </c>
      <c r="Y8" s="29" t="s">
        <v>49</v>
      </c>
      <c r="Z8" s="61">
        <v>25</v>
      </c>
      <c r="AA8" s="59" t="s">
        <v>556</v>
      </c>
      <c r="AB8" s="57" t="s">
        <v>479</v>
      </c>
      <c r="AC8" s="58"/>
      <c r="AD8" s="58"/>
      <c r="AE8" s="35"/>
    </row>
    <row r="9" spans="1:31" ht="409.5">
      <c r="A9" s="3">
        <v>8</v>
      </c>
      <c r="B9" s="4" t="s">
        <v>76</v>
      </c>
      <c r="C9" s="4" t="s">
        <v>41</v>
      </c>
      <c r="D9" s="4" t="s">
        <v>73</v>
      </c>
      <c r="E9" s="4" t="s">
        <v>74</v>
      </c>
      <c r="F9" s="4" t="s">
        <v>38</v>
      </c>
      <c r="G9" s="4" t="s">
        <v>75</v>
      </c>
      <c r="H9" s="4" t="s">
        <v>81</v>
      </c>
      <c r="I9" s="4" t="s">
        <v>42</v>
      </c>
      <c r="J9" s="4" t="s">
        <v>43</v>
      </c>
      <c r="K9" s="4" t="s">
        <v>24</v>
      </c>
      <c r="L9" s="4" t="s">
        <v>24</v>
      </c>
      <c r="M9" s="4" t="s">
        <v>24</v>
      </c>
      <c r="N9" s="4" t="s">
        <v>77</v>
      </c>
      <c r="O9" s="4" t="s">
        <v>82</v>
      </c>
      <c r="P9" s="11">
        <v>3100</v>
      </c>
      <c r="Q9" s="4" t="s">
        <v>83</v>
      </c>
      <c r="R9" s="6" t="s">
        <v>84</v>
      </c>
      <c r="S9" s="10" t="s">
        <v>85</v>
      </c>
      <c r="T9" s="7">
        <v>0</v>
      </c>
      <c r="U9" s="8">
        <v>44197</v>
      </c>
      <c r="V9" s="8">
        <v>44561</v>
      </c>
      <c r="W9" s="4" t="s">
        <v>31</v>
      </c>
      <c r="X9" s="4" t="s">
        <v>47</v>
      </c>
      <c r="Y9" s="29" t="s">
        <v>49</v>
      </c>
      <c r="Z9" s="62">
        <v>1584.69</v>
      </c>
      <c r="AA9" s="59" t="s">
        <v>557</v>
      </c>
      <c r="AB9" s="57" t="s">
        <v>479</v>
      </c>
      <c r="AC9" s="58"/>
      <c r="AD9" s="58"/>
      <c r="AE9" s="35"/>
    </row>
    <row r="10" spans="1:31" ht="105">
      <c r="A10" s="3">
        <v>9</v>
      </c>
      <c r="B10" s="4" t="s">
        <v>76</v>
      </c>
      <c r="C10" s="4" t="s">
        <v>41</v>
      </c>
      <c r="D10" s="4" t="s">
        <v>73</v>
      </c>
      <c r="E10" s="4" t="s">
        <v>74</v>
      </c>
      <c r="F10" s="4" t="s">
        <v>38</v>
      </c>
      <c r="G10" s="4" t="s">
        <v>75</v>
      </c>
      <c r="H10" s="4" t="s">
        <v>86</v>
      </c>
      <c r="I10" s="4" t="s">
        <v>42</v>
      </c>
      <c r="J10" s="4" t="s">
        <v>43</v>
      </c>
      <c r="K10" s="4" t="s">
        <v>24</v>
      </c>
      <c r="L10" s="4" t="s">
        <v>24</v>
      </c>
      <c r="M10" s="4" t="s">
        <v>24</v>
      </c>
      <c r="N10" s="4" t="s">
        <v>77</v>
      </c>
      <c r="O10" s="4" t="s">
        <v>87</v>
      </c>
      <c r="P10" s="11">
        <v>376</v>
      </c>
      <c r="Q10" s="10" t="s">
        <v>88</v>
      </c>
      <c r="R10" s="6" t="s">
        <v>89</v>
      </c>
      <c r="S10" s="10" t="s">
        <v>424</v>
      </c>
      <c r="T10" s="7">
        <v>0</v>
      </c>
      <c r="U10" s="8">
        <v>44197</v>
      </c>
      <c r="V10" s="8">
        <v>44561</v>
      </c>
      <c r="W10" s="4" t="s">
        <v>31</v>
      </c>
      <c r="X10" s="4" t="s">
        <v>47</v>
      </c>
      <c r="Y10" s="29" t="s">
        <v>12</v>
      </c>
      <c r="Z10" s="62">
        <v>162.238</v>
      </c>
      <c r="AA10" s="59" t="s">
        <v>558</v>
      </c>
      <c r="AB10" s="57" t="s">
        <v>480</v>
      </c>
      <c r="AC10" s="64"/>
      <c r="AD10" s="65"/>
      <c r="AE10" s="35"/>
    </row>
    <row r="11" spans="1:31" ht="105">
      <c r="A11" s="3">
        <v>10</v>
      </c>
      <c r="B11" s="4" t="s">
        <v>76</v>
      </c>
      <c r="C11" s="4" t="s">
        <v>41</v>
      </c>
      <c r="D11" s="4" t="s">
        <v>73</v>
      </c>
      <c r="E11" s="4" t="s">
        <v>74</v>
      </c>
      <c r="F11" s="4" t="s">
        <v>38</v>
      </c>
      <c r="G11" s="4" t="s">
        <v>75</v>
      </c>
      <c r="H11" s="4" t="s">
        <v>343</v>
      </c>
      <c r="I11" s="4" t="s">
        <v>27</v>
      </c>
      <c r="J11" s="4" t="s">
        <v>43</v>
      </c>
      <c r="K11" s="4" t="s">
        <v>24</v>
      </c>
      <c r="L11" s="4" t="s">
        <v>24</v>
      </c>
      <c r="M11" s="4" t="s">
        <v>24</v>
      </c>
      <c r="N11" s="4" t="s">
        <v>77</v>
      </c>
      <c r="O11" s="10" t="s">
        <v>90</v>
      </c>
      <c r="P11" s="11">
        <v>90</v>
      </c>
      <c r="Q11" s="4" t="s">
        <v>30</v>
      </c>
      <c r="R11" s="6" t="s">
        <v>484</v>
      </c>
      <c r="S11" s="10" t="s">
        <v>91</v>
      </c>
      <c r="T11" s="15">
        <f>+[2]Hoja2!D5</f>
        <v>504222811.14181811</v>
      </c>
      <c r="U11" s="8">
        <v>44197</v>
      </c>
      <c r="V11" s="8">
        <v>44561</v>
      </c>
      <c r="W11" s="4" t="s">
        <v>31</v>
      </c>
      <c r="X11" s="4" t="s">
        <v>47</v>
      </c>
      <c r="Y11" s="29" t="s">
        <v>33</v>
      </c>
      <c r="Z11" s="60">
        <v>74</v>
      </c>
      <c r="AA11" s="59" t="s">
        <v>559</v>
      </c>
      <c r="AB11" s="57" t="s">
        <v>480</v>
      </c>
      <c r="AC11" s="58">
        <v>769844982.82352948</v>
      </c>
      <c r="AD11" s="58">
        <v>746436339.50470591</v>
      </c>
      <c r="AE11" s="35"/>
    </row>
    <row r="12" spans="1:31" ht="135">
      <c r="A12" s="3">
        <v>11</v>
      </c>
      <c r="B12" s="4" t="s">
        <v>76</v>
      </c>
      <c r="C12" s="4" t="s">
        <v>41</v>
      </c>
      <c r="D12" s="4" t="s">
        <v>73</v>
      </c>
      <c r="E12" s="4" t="s">
        <v>74</v>
      </c>
      <c r="F12" s="4" t="s">
        <v>38</v>
      </c>
      <c r="G12" s="4" t="s">
        <v>75</v>
      </c>
      <c r="H12" s="4" t="s">
        <v>343</v>
      </c>
      <c r="I12" s="4" t="s">
        <v>27</v>
      </c>
      <c r="J12" s="4" t="s">
        <v>43</v>
      </c>
      <c r="K12" s="4" t="s">
        <v>24</v>
      </c>
      <c r="L12" s="4" t="s">
        <v>24</v>
      </c>
      <c r="M12" s="4" t="s">
        <v>24</v>
      </c>
      <c r="N12" s="4" t="s">
        <v>77</v>
      </c>
      <c r="O12" s="10" t="s">
        <v>92</v>
      </c>
      <c r="P12" s="5">
        <v>85</v>
      </c>
      <c r="Q12" s="4" t="s">
        <v>30</v>
      </c>
      <c r="R12" s="6" t="s">
        <v>93</v>
      </c>
      <c r="S12" s="10" t="s">
        <v>95</v>
      </c>
      <c r="T12" s="15">
        <f>+[2]Hoja2!E5</f>
        <v>201689124.45672724</v>
      </c>
      <c r="U12" s="8">
        <v>44197</v>
      </c>
      <c r="V12" s="8">
        <v>44561</v>
      </c>
      <c r="W12" s="4" t="s">
        <v>31</v>
      </c>
      <c r="X12" s="4" t="s">
        <v>94</v>
      </c>
      <c r="Y12" s="29" t="s">
        <v>33</v>
      </c>
      <c r="Z12" s="61">
        <v>70.3</v>
      </c>
      <c r="AA12" s="59" t="s">
        <v>560</v>
      </c>
      <c r="AB12" s="57" t="s">
        <v>480</v>
      </c>
      <c r="AC12" s="58">
        <v>139971815.05882353</v>
      </c>
      <c r="AD12" s="58">
        <v>135715698.09176469</v>
      </c>
      <c r="AE12" s="35"/>
    </row>
    <row r="13" spans="1:31" ht="120">
      <c r="A13" s="3">
        <v>12</v>
      </c>
      <c r="B13" s="4" t="s">
        <v>76</v>
      </c>
      <c r="C13" s="4" t="s">
        <v>41</v>
      </c>
      <c r="D13" s="4" t="s">
        <v>73</v>
      </c>
      <c r="E13" s="4" t="s">
        <v>74</v>
      </c>
      <c r="F13" s="4" t="s">
        <v>38</v>
      </c>
      <c r="G13" s="4" t="s">
        <v>75</v>
      </c>
      <c r="H13" s="4" t="s">
        <v>343</v>
      </c>
      <c r="I13" s="4" t="s">
        <v>27</v>
      </c>
      <c r="J13" s="4" t="s">
        <v>43</v>
      </c>
      <c r="K13" s="4" t="s">
        <v>24</v>
      </c>
      <c r="L13" s="4" t="s">
        <v>24</v>
      </c>
      <c r="M13" s="4" t="s">
        <v>24</v>
      </c>
      <c r="N13" s="4" t="s">
        <v>77</v>
      </c>
      <c r="O13" s="4" t="s">
        <v>427</v>
      </c>
      <c r="P13" s="5">
        <v>100</v>
      </c>
      <c r="Q13" s="4" t="s">
        <v>30</v>
      </c>
      <c r="R13" s="6" t="s">
        <v>423</v>
      </c>
      <c r="S13" s="10" t="s">
        <v>425</v>
      </c>
      <c r="T13" s="15">
        <f>+[2]Hoja2!F5</f>
        <v>403378248.91345447</v>
      </c>
      <c r="U13" s="8">
        <v>44197</v>
      </c>
      <c r="V13" s="8">
        <v>44561</v>
      </c>
      <c r="W13" s="4" t="s">
        <v>31</v>
      </c>
      <c r="X13" s="4" t="s">
        <v>94</v>
      </c>
      <c r="Y13" s="29" t="s">
        <v>33</v>
      </c>
      <c r="Z13" s="61">
        <v>100</v>
      </c>
      <c r="AA13" s="59" t="s">
        <v>561</v>
      </c>
      <c r="AB13" s="57" t="s">
        <v>480</v>
      </c>
      <c r="AC13" s="58">
        <v>279943630.11764705</v>
      </c>
      <c r="AD13" s="58">
        <v>271431396.18352938</v>
      </c>
      <c r="AE13" s="35"/>
    </row>
    <row r="14" spans="1:31" ht="195">
      <c r="A14" s="3">
        <v>14</v>
      </c>
      <c r="B14" s="4" t="s">
        <v>102</v>
      </c>
      <c r="C14" s="4" t="s">
        <v>41</v>
      </c>
      <c r="D14" s="4" t="s">
        <v>60</v>
      </c>
      <c r="E14" s="4" t="s">
        <v>101</v>
      </c>
      <c r="F14" s="4" t="s">
        <v>25</v>
      </c>
      <c r="G14" s="4" t="s">
        <v>26</v>
      </c>
      <c r="H14" s="4" t="s">
        <v>29</v>
      </c>
      <c r="I14" s="4" t="s">
        <v>42</v>
      </c>
      <c r="J14" s="4" t="s">
        <v>28</v>
      </c>
      <c r="K14" s="4" t="s">
        <v>24</v>
      </c>
      <c r="L14" s="4" t="s">
        <v>24</v>
      </c>
      <c r="M14" s="4" t="s">
        <v>24</v>
      </c>
      <c r="N14" s="4" t="s">
        <v>455</v>
      </c>
      <c r="O14" s="4" t="s">
        <v>103</v>
      </c>
      <c r="P14" s="5">
        <v>100</v>
      </c>
      <c r="Q14" s="4" t="s">
        <v>30</v>
      </c>
      <c r="R14" s="6" t="s">
        <v>104</v>
      </c>
      <c r="S14" s="75" t="s">
        <v>639</v>
      </c>
      <c r="T14" s="7"/>
      <c r="U14" s="8">
        <v>44197</v>
      </c>
      <c r="V14" s="8">
        <v>44561</v>
      </c>
      <c r="W14" s="4" t="s">
        <v>34</v>
      </c>
      <c r="X14" s="4" t="s">
        <v>94</v>
      </c>
      <c r="Y14" s="75" t="s">
        <v>33</v>
      </c>
      <c r="Z14" s="76">
        <v>100</v>
      </c>
      <c r="AA14" s="67" t="s">
        <v>553</v>
      </c>
      <c r="AB14" s="75" t="s">
        <v>476</v>
      </c>
      <c r="AC14" s="15"/>
      <c r="AD14" s="28"/>
      <c r="AE14" s="36"/>
    </row>
    <row r="15" spans="1:31" ht="105">
      <c r="A15" s="3">
        <v>15</v>
      </c>
      <c r="B15" s="4" t="s">
        <v>102</v>
      </c>
      <c r="C15" s="4" t="s">
        <v>41</v>
      </c>
      <c r="D15" s="4" t="s">
        <v>60</v>
      </c>
      <c r="E15" s="4" t="s">
        <v>101</v>
      </c>
      <c r="F15" s="4" t="s">
        <v>25</v>
      </c>
      <c r="G15" s="4" t="s">
        <v>26</v>
      </c>
      <c r="H15" s="4" t="s">
        <v>29</v>
      </c>
      <c r="I15" s="4" t="s">
        <v>42</v>
      </c>
      <c r="J15" s="4" t="s">
        <v>28</v>
      </c>
      <c r="K15" s="4" t="s">
        <v>24</v>
      </c>
      <c r="L15" s="4" t="s">
        <v>24</v>
      </c>
      <c r="M15" s="4" t="s">
        <v>24</v>
      </c>
      <c r="N15" s="4" t="s">
        <v>455</v>
      </c>
      <c r="O15" s="4" t="s">
        <v>457</v>
      </c>
      <c r="P15" s="5">
        <v>12</v>
      </c>
      <c r="Q15" s="4" t="s">
        <v>57</v>
      </c>
      <c r="R15" s="6" t="s">
        <v>459</v>
      </c>
      <c r="S15" s="6" t="s">
        <v>458</v>
      </c>
      <c r="T15" s="7"/>
      <c r="U15" s="8">
        <v>44227</v>
      </c>
      <c r="V15" s="8">
        <v>44561</v>
      </c>
      <c r="W15" s="4" t="s">
        <v>31</v>
      </c>
      <c r="X15" s="4" t="s">
        <v>47</v>
      </c>
      <c r="Y15" s="75" t="s">
        <v>33</v>
      </c>
      <c r="Z15" s="76">
        <v>12</v>
      </c>
      <c r="AA15" s="67" t="s">
        <v>554</v>
      </c>
      <c r="AB15" s="75" t="s">
        <v>546</v>
      </c>
      <c r="AC15" s="58"/>
      <c r="AD15" s="56"/>
      <c r="AE15" s="36"/>
    </row>
    <row r="16" spans="1:31" ht="206.25" customHeight="1">
      <c r="A16" s="3">
        <v>16</v>
      </c>
      <c r="B16" s="4" t="s">
        <v>102</v>
      </c>
      <c r="C16" s="4" t="s">
        <v>41</v>
      </c>
      <c r="D16" s="4" t="s">
        <v>60</v>
      </c>
      <c r="E16" s="4" t="s">
        <v>101</v>
      </c>
      <c r="F16" s="4" t="s">
        <v>25</v>
      </c>
      <c r="G16" s="4" t="s">
        <v>26</v>
      </c>
      <c r="H16" s="4" t="s">
        <v>29</v>
      </c>
      <c r="I16" s="4" t="s">
        <v>42</v>
      </c>
      <c r="J16" s="4" t="s">
        <v>28</v>
      </c>
      <c r="K16" s="4" t="s">
        <v>24</v>
      </c>
      <c r="L16" s="4" t="s">
        <v>24</v>
      </c>
      <c r="M16" s="4" t="s">
        <v>24</v>
      </c>
      <c r="N16" s="4" t="s">
        <v>455</v>
      </c>
      <c r="O16" s="4" t="s">
        <v>106</v>
      </c>
      <c r="P16" s="5">
        <v>5</v>
      </c>
      <c r="Q16" s="4" t="s">
        <v>57</v>
      </c>
      <c r="R16" s="6" t="s">
        <v>107</v>
      </c>
      <c r="S16" s="75" t="s">
        <v>108</v>
      </c>
      <c r="T16" s="7"/>
      <c r="U16" s="8">
        <v>44197</v>
      </c>
      <c r="V16" s="8">
        <v>44561</v>
      </c>
      <c r="W16" s="4" t="s">
        <v>34</v>
      </c>
      <c r="X16" s="4" t="s">
        <v>47</v>
      </c>
      <c r="Y16" s="75" t="s">
        <v>33</v>
      </c>
      <c r="Z16" s="76">
        <v>5</v>
      </c>
      <c r="AA16" s="67" t="s">
        <v>638</v>
      </c>
      <c r="AB16" s="66" t="s">
        <v>536</v>
      </c>
      <c r="AC16" s="58"/>
      <c r="AD16" s="56"/>
      <c r="AE16" s="36"/>
    </row>
    <row r="17" spans="1:31" ht="105">
      <c r="A17" s="3">
        <v>17</v>
      </c>
      <c r="B17" s="4" t="s">
        <v>102</v>
      </c>
      <c r="C17" s="4" t="s">
        <v>109</v>
      </c>
      <c r="D17" s="4" t="s">
        <v>60</v>
      </c>
      <c r="E17" s="4" t="s">
        <v>101</v>
      </c>
      <c r="F17" s="4" t="s">
        <v>25</v>
      </c>
      <c r="G17" s="4" t="s">
        <v>26</v>
      </c>
      <c r="H17" s="4" t="s">
        <v>29</v>
      </c>
      <c r="I17" s="4" t="s">
        <v>42</v>
      </c>
      <c r="J17" s="4" t="s">
        <v>28</v>
      </c>
      <c r="K17" s="4" t="s">
        <v>24</v>
      </c>
      <c r="L17" s="4" t="s">
        <v>24</v>
      </c>
      <c r="M17" s="4" t="s">
        <v>24</v>
      </c>
      <c r="N17" s="4" t="s">
        <v>455</v>
      </c>
      <c r="O17" s="4" t="s">
        <v>110</v>
      </c>
      <c r="P17" s="5">
        <v>1</v>
      </c>
      <c r="Q17" s="4" t="s">
        <v>59</v>
      </c>
      <c r="R17" s="6" t="s">
        <v>111</v>
      </c>
      <c r="S17" s="75" t="s">
        <v>110</v>
      </c>
      <c r="T17" s="7"/>
      <c r="U17" s="8">
        <v>44202</v>
      </c>
      <c r="V17" s="8">
        <v>44347</v>
      </c>
      <c r="W17" s="4" t="s">
        <v>34</v>
      </c>
      <c r="X17" s="4" t="s">
        <v>35</v>
      </c>
      <c r="Y17" s="75" t="s">
        <v>33</v>
      </c>
      <c r="Z17" s="76">
        <v>1</v>
      </c>
      <c r="AA17" s="68" t="s">
        <v>555</v>
      </c>
      <c r="AB17" s="75" t="s">
        <v>507</v>
      </c>
      <c r="AC17" s="28"/>
      <c r="AD17" s="28"/>
      <c r="AE17" s="37"/>
    </row>
    <row r="18" spans="1:31" ht="30">
      <c r="A18" s="3">
        <v>18</v>
      </c>
      <c r="B18" s="4" t="s">
        <v>113</v>
      </c>
      <c r="C18" s="4" t="s">
        <v>55</v>
      </c>
      <c r="D18" s="4" t="s">
        <v>60</v>
      </c>
      <c r="E18" s="4" t="s">
        <v>61</v>
      </c>
      <c r="F18" s="4" t="s">
        <v>38</v>
      </c>
      <c r="G18" s="4" t="s">
        <v>112</v>
      </c>
      <c r="H18" s="4" t="s">
        <v>115</v>
      </c>
      <c r="I18" s="4" t="s">
        <v>42</v>
      </c>
      <c r="J18" s="4" t="s">
        <v>56</v>
      </c>
      <c r="K18" s="4" t="s">
        <v>24</v>
      </c>
      <c r="L18" s="4" t="s">
        <v>24</v>
      </c>
      <c r="M18" s="4" t="s">
        <v>24</v>
      </c>
      <c r="N18" s="4" t="s">
        <v>114</v>
      </c>
      <c r="O18" s="4" t="s">
        <v>116</v>
      </c>
      <c r="P18" s="5">
        <v>814005.4</v>
      </c>
      <c r="Q18" s="4" t="s">
        <v>117</v>
      </c>
      <c r="R18" s="6" t="s">
        <v>118</v>
      </c>
      <c r="S18" s="4" t="s">
        <v>119</v>
      </c>
      <c r="T18" s="7">
        <v>0</v>
      </c>
      <c r="U18" s="8">
        <v>44197</v>
      </c>
      <c r="V18" s="8">
        <v>44227</v>
      </c>
      <c r="W18" s="4" t="s">
        <v>34</v>
      </c>
      <c r="X18" s="4" t="s">
        <v>35</v>
      </c>
      <c r="Y18" s="4" t="s">
        <v>12</v>
      </c>
      <c r="Z18" s="30">
        <v>814005.4</v>
      </c>
      <c r="AA18" s="26" t="s">
        <v>517</v>
      </c>
      <c r="AB18" s="22" t="s">
        <v>518</v>
      </c>
      <c r="AC18" s="33">
        <v>814005.4</v>
      </c>
      <c r="AD18" s="33">
        <v>814005.4</v>
      </c>
      <c r="AE18" s="38"/>
    </row>
    <row r="19" spans="1:31" ht="135">
      <c r="A19" s="3">
        <v>19</v>
      </c>
      <c r="B19" s="4" t="s">
        <v>113</v>
      </c>
      <c r="C19" s="4" t="s">
        <v>55</v>
      </c>
      <c r="D19" s="4" t="s">
        <v>36</v>
      </c>
      <c r="E19" s="4" t="s">
        <v>120</v>
      </c>
      <c r="F19" s="4" t="s">
        <v>38</v>
      </c>
      <c r="G19" s="4" t="s">
        <v>112</v>
      </c>
      <c r="H19" s="4" t="s">
        <v>122</v>
      </c>
      <c r="I19" s="4" t="s">
        <v>42</v>
      </c>
      <c r="J19" s="4" t="s">
        <v>43</v>
      </c>
      <c r="K19" s="4" t="s">
        <v>24</v>
      </c>
      <c r="L19" s="4" t="s">
        <v>24</v>
      </c>
      <c r="M19" s="4" t="s">
        <v>24</v>
      </c>
      <c r="N19" s="4" t="s">
        <v>121</v>
      </c>
      <c r="O19" s="29" t="s">
        <v>464</v>
      </c>
      <c r="P19" s="5">
        <v>5.5469999999999997</v>
      </c>
      <c r="Q19" s="4" t="s">
        <v>123</v>
      </c>
      <c r="R19" s="6" t="s">
        <v>465</v>
      </c>
      <c r="S19" s="4" t="s">
        <v>124</v>
      </c>
      <c r="T19" s="28">
        <v>1606019368</v>
      </c>
      <c r="U19" s="8">
        <v>44227</v>
      </c>
      <c r="V19" s="8">
        <v>44561</v>
      </c>
      <c r="W19" s="4" t="s">
        <v>31</v>
      </c>
      <c r="X19" s="4" t="s">
        <v>47</v>
      </c>
      <c r="Y19" s="4" t="s">
        <v>12</v>
      </c>
      <c r="Z19" s="77">
        <v>6.4279999999999999</v>
      </c>
      <c r="AA19" s="75" t="s">
        <v>633</v>
      </c>
      <c r="AB19" s="75" t="s">
        <v>634</v>
      </c>
      <c r="AC19" s="56">
        <v>731741080</v>
      </c>
      <c r="AD19" s="56">
        <v>643968317.39999998</v>
      </c>
      <c r="AE19" s="36"/>
    </row>
    <row r="20" spans="1:31" ht="45">
      <c r="A20" s="3">
        <v>20</v>
      </c>
      <c r="B20" s="4" t="s">
        <v>113</v>
      </c>
      <c r="C20" s="4" t="s">
        <v>55</v>
      </c>
      <c r="D20" s="4" t="s">
        <v>36</v>
      </c>
      <c r="E20" s="4" t="s">
        <v>120</v>
      </c>
      <c r="F20" s="4" t="s">
        <v>38</v>
      </c>
      <c r="G20" s="4" t="s">
        <v>112</v>
      </c>
      <c r="H20" s="4" t="s">
        <v>126</v>
      </c>
      <c r="I20" s="4" t="s">
        <v>42</v>
      </c>
      <c r="J20" s="4" t="s">
        <v>43</v>
      </c>
      <c r="K20" s="4" t="s">
        <v>24</v>
      </c>
      <c r="L20" s="4" t="s">
        <v>24</v>
      </c>
      <c r="M20" s="4" t="s">
        <v>24</v>
      </c>
      <c r="N20" s="4" t="s">
        <v>125</v>
      </c>
      <c r="O20" s="4" t="s">
        <v>126</v>
      </c>
      <c r="P20" s="5">
        <v>167729</v>
      </c>
      <c r="Q20" s="4" t="s">
        <v>117</v>
      </c>
      <c r="R20" s="6" t="s">
        <v>127</v>
      </c>
      <c r="S20" s="4" t="s">
        <v>128</v>
      </c>
      <c r="T20" s="28">
        <v>1735195079</v>
      </c>
      <c r="U20" s="8">
        <v>44227</v>
      </c>
      <c r="V20" s="8">
        <v>44561</v>
      </c>
      <c r="W20" s="4" t="s">
        <v>31</v>
      </c>
      <c r="X20" s="4" t="s">
        <v>94</v>
      </c>
      <c r="Y20" s="4" t="s">
        <v>12</v>
      </c>
      <c r="Z20" s="54">
        <v>1495849.07</v>
      </c>
      <c r="AA20" s="75" t="s">
        <v>635</v>
      </c>
      <c r="AB20" s="75" t="s">
        <v>636</v>
      </c>
      <c r="AC20" s="56">
        <v>502687618</v>
      </c>
      <c r="AD20" s="56">
        <v>374277655.19999999</v>
      </c>
      <c r="AE20" s="36"/>
    </row>
    <row r="21" spans="1:31" ht="356.25">
      <c r="A21" s="3">
        <v>21</v>
      </c>
      <c r="B21" s="4" t="s">
        <v>131</v>
      </c>
      <c r="C21" s="4" t="s">
        <v>129</v>
      </c>
      <c r="D21" s="4" t="s">
        <v>60</v>
      </c>
      <c r="E21" s="4" t="s">
        <v>129</v>
      </c>
      <c r="F21" s="4" t="s">
        <v>25</v>
      </c>
      <c r="G21" s="4" t="s">
        <v>130</v>
      </c>
      <c r="H21" s="4" t="s">
        <v>134</v>
      </c>
      <c r="I21" s="4" t="s">
        <v>132</v>
      </c>
      <c r="J21" s="4" t="s">
        <v>28</v>
      </c>
      <c r="K21" s="4" t="s">
        <v>24</v>
      </c>
      <c r="L21" s="4" t="s">
        <v>24</v>
      </c>
      <c r="M21" s="4" t="s">
        <v>24</v>
      </c>
      <c r="N21" s="4" t="s">
        <v>133</v>
      </c>
      <c r="O21" s="29" t="s">
        <v>135</v>
      </c>
      <c r="P21" s="5">
        <v>100</v>
      </c>
      <c r="Q21" s="4" t="s">
        <v>30</v>
      </c>
      <c r="R21" s="6" t="s">
        <v>136</v>
      </c>
      <c r="S21" s="4" t="s">
        <v>137</v>
      </c>
      <c r="T21" s="7">
        <v>272964753</v>
      </c>
      <c r="U21" s="8">
        <v>44197</v>
      </c>
      <c r="V21" s="8">
        <v>44561</v>
      </c>
      <c r="W21" s="4" t="s">
        <v>31</v>
      </c>
      <c r="X21" s="4" t="s">
        <v>94</v>
      </c>
      <c r="Y21" s="29" t="s">
        <v>33</v>
      </c>
      <c r="Z21" s="92">
        <v>70.5</v>
      </c>
      <c r="AA21" s="93" t="s">
        <v>642</v>
      </c>
      <c r="AB21" s="93" t="s">
        <v>514</v>
      </c>
      <c r="AC21" s="94">
        <f>123462500+11848830+85600000</f>
        <v>220911330</v>
      </c>
      <c r="AD21" s="94">
        <v>220911330</v>
      </c>
      <c r="AE21" s="39"/>
    </row>
    <row r="22" spans="1:31" ht="327.75">
      <c r="A22" s="3">
        <v>22</v>
      </c>
      <c r="B22" s="4" t="s">
        <v>131</v>
      </c>
      <c r="C22" s="4" t="s">
        <v>129</v>
      </c>
      <c r="D22" s="4" t="s">
        <v>60</v>
      </c>
      <c r="E22" s="4" t="s">
        <v>129</v>
      </c>
      <c r="F22" s="4" t="s">
        <v>25</v>
      </c>
      <c r="G22" s="4" t="s">
        <v>130</v>
      </c>
      <c r="H22" s="4" t="s">
        <v>139</v>
      </c>
      <c r="I22" s="4" t="s">
        <v>132</v>
      </c>
      <c r="J22" s="4" t="s">
        <v>28</v>
      </c>
      <c r="K22" s="4" t="s">
        <v>24</v>
      </c>
      <c r="L22" s="4" t="s">
        <v>24</v>
      </c>
      <c r="M22" s="4" t="s">
        <v>24</v>
      </c>
      <c r="N22" s="4" t="s">
        <v>138</v>
      </c>
      <c r="O22" s="4" t="s">
        <v>140</v>
      </c>
      <c r="P22" s="5">
        <v>100</v>
      </c>
      <c r="Q22" s="4" t="s">
        <v>30</v>
      </c>
      <c r="R22" s="6" t="s">
        <v>460</v>
      </c>
      <c r="S22" s="4" t="s">
        <v>140</v>
      </c>
      <c r="T22" s="7">
        <v>714100000</v>
      </c>
      <c r="U22" s="8">
        <v>44197</v>
      </c>
      <c r="V22" s="8">
        <v>44561</v>
      </c>
      <c r="W22" s="4" t="s">
        <v>31</v>
      </c>
      <c r="X22" s="4" t="s">
        <v>94</v>
      </c>
      <c r="Y22" s="29" t="s">
        <v>33</v>
      </c>
      <c r="Z22" s="95">
        <v>53.3</v>
      </c>
      <c r="AA22" s="93" t="s">
        <v>643</v>
      </c>
      <c r="AB22" s="93" t="s">
        <v>644</v>
      </c>
      <c r="AC22" s="94">
        <f>250000000+460000000</f>
        <v>710000000</v>
      </c>
      <c r="AD22" s="94">
        <f>250000000+108974283</f>
        <v>358974283</v>
      </c>
      <c r="AE22" s="39"/>
    </row>
    <row r="23" spans="1:31" ht="342">
      <c r="A23" s="3">
        <v>23</v>
      </c>
      <c r="B23" s="4" t="s">
        <v>131</v>
      </c>
      <c r="C23" s="4" t="s">
        <v>129</v>
      </c>
      <c r="D23" s="4" t="s">
        <v>60</v>
      </c>
      <c r="E23" s="4" t="s">
        <v>129</v>
      </c>
      <c r="F23" s="4" t="s">
        <v>25</v>
      </c>
      <c r="G23" s="4" t="s">
        <v>130</v>
      </c>
      <c r="H23" s="4" t="s">
        <v>134</v>
      </c>
      <c r="I23" s="4" t="s">
        <v>141</v>
      </c>
      <c r="J23" s="4" t="s">
        <v>43</v>
      </c>
      <c r="K23" s="4" t="s">
        <v>24</v>
      </c>
      <c r="L23" s="4" t="s">
        <v>24</v>
      </c>
      <c r="M23" s="4" t="s">
        <v>24</v>
      </c>
      <c r="N23" s="4" t="s">
        <v>142</v>
      </c>
      <c r="O23" s="29" t="s">
        <v>143</v>
      </c>
      <c r="P23" s="5">
        <v>100</v>
      </c>
      <c r="Q23" s="4" t="s">
        <v>30</v>
      </c>
      <c r="R23" s="6" t="s">
        <v>144</v>
      </c>
      <c r="S23" s="4" t="s">
        <v>145</v>
      </c>
      <c r="T23" s="7">
        <v>145338705</v>
      </c>
      <c r="U23" s="8">
        <v>44197</v>
      </c>
      <c r="V23" s="8">
        <v>44561</v>
      </c>
      <c r="W23" s="4" t="s">
        <v>31</v>
      </c>
      <c r="X23" s="4" t="s">
        <v>94</v>
      </c>
      <c r="Y23" s="29" t="s">
        <v>33</v>
      </c>
      <c r="Z23" s="95">
        <v>99</v>
      </c>
      <c r="AA23" s="93" t="s">
        <v>645</v>
      </c>
      <c r="AB23" s="93" t="s">
        <v>646</v>
      </c>
      <c r="AC23" s="94">
        <v>75338705</v>
      </c>
      <c r="AD23" s="94">
        <v>60825690</v>
      </c>
      <c r="AE23" s="39"/>
    </row>
    <row r="24" spans="1:31" ht="30">
      <c r="A24" s="3">
        <v>24</v>
      </c>
      <c r="B24" s="4" t="s">
        <v>131</v>
      </c>
      <c r="C24" s="4" t="s">
        <v>129</v>
      </c>
      <c r="D24" s="4" t="s">
        <v>60</v>
      </c>
      <c r="E24" s="4" t="s">
        <v>129</v>
      </c>
      <c r="F24" s="4" t="s">
        <v>25</v>
      </c>
      <c r="G24" s="4" t="s">
        <v>130</v>
      </c>
      <c r="H24" s="4" t="s">
        <v>134</v>
      </c>
      <c r="I24" s="4" t="s">
        <v>132</v>
      </c>
      <c r="J24" s="4" t="s">
        <v>43</v>
      </c>
      <c r="K24" s="4" t="s">
        <v>24</v>
      </c>
      <c r="L24" s="4" t="s">
        <v>24</v>
      </c>
      <c r="M24" s="4" t="s">
        <v>24</v>
      </c>
      <c r="N24" s="4" t="s">
        <v>146</v>
      </c>
      <c r="O24" s="75" t="s">
        <v>147</v>
      </c>
      <c r="P24" s="5">
        <v>96</v>
      </c>
      <c r="Q24" s="4" t="s">
        <v>30</v>
      </c>
      <c r="R24" s="6" t="s">
        <v>148</v>
      </c>
      <c r="S24" s="4" t="s">
        <v>149</v>
      </c>
      <c r="T24" s="7">
        <v>1132403458</v>
      </c>
      <c r="U24" s="8">
        <v>44211</v>
      </c>
      <c r="V24" s="8">
        <v>44561</v>
      </c>
      <c r="W24" s="4" t="s">
        <v>31</v>
      </c>
      <c r="X24" s="4" t="s">
        <v>32</v>
      </c>
      <c r="Y24" s="4" t="s">
        <v>12</v>
      </c>
      <c r="Z24" s="95">
        <v>74.03</v>
      </c>
      <c r="AA24" s="96" t="s">
        <v>515</v>
      </c>
      <c r="AB24" s="97"/>
      <c r="AC24" s="94"/>
      <c r="AD24" s="94"/>
      <c r="AE24" s="39"/>
    </row>
    <row r="25" spans="1:31" ht="30">
      <c r="A25" s="3">
        <v>25</v>
      </c>
      <c r="B25" s="4" t="s">
        <v>131</v>
      </c>
      <c r="C25" s="4" t="s">
        <v>129</v>
      </c>
      <c r="D25" s="4" t="s">
        <v>60</v>
      </c>
      <c r="E25" s="4" t="s">
        <v>129</v>
      </c>
      <c r="F25" s="4" t="s">
        <v>25</v>
      </c>
      <c r="G25" s="4" t="s">
        <v>130</v>
      </c>
      <c r="H25" s="4" t="s">
        <v>134</v>
      </c>
      <c r="I25" s="4" t="s">
        <v>42</v>
      </c>
      <c r="J25" s="4" t="s">
        <v>28</v>
      </c>
      <c r="K25" s="4" t="s">
        <v>24</v>
      </c>
      <c r="L25" s="4" t="s">
        <v>24</v>
      </c>
      <c r="M25" s="4" t="s">
        <v>24</v>
      </c>
      <c r="N25" s="4" t="s">
        <v>150</v>
      </c>
      <c r="O25" s="4" t="s">
        <v>151</v>
      </c>
      <c r="P25" s="5">
        <v>3.8</v>
      </c>
      <c r="Q25" s="4" t="s">
        <v>30</v>
      </c>
      <c r="R25" s="6" t="s">
        <v>152</v>
      </c>
      <c r="S25" s="4" t="s">
        <v>153</v>
      </c>
      <c r="T25" s="7">
        <v>0</v>
      </c>
      <c r="U25" s="8">
        <v>44211</v>
      </c>
      <c r="V25" s="8">
        <v>44561</v>
      </c>
      <c r="W25" s="4" t="s">
        <v>31</v>
      </c>
      <c r="X25" s="4" t="s">
        <v>35</v>
      </c>
      <c r="Y25" s="4" t="s">
        <v>12</v>
      </c>
      <c r="Z25" s="98">
        <v>0</v>
      </c>
      <c r="AA25" s="101" t="s">
        <v>647</v>
      </c>
      <c r="AB25" s="99"/>
      <c r="AC25" s="100"/>
      <c r="AD25" s="100"/>
      <c r="AE25" s="40"/>
    </row>
    <row r="26" spans="1:31" ht="237" customHeight="1">
      <c r="A26" s="3">
        <v>26</v>
      </c>
      <c r="B26" s="4" t="s">
        <v>156</v>
      </c>
      <c r="C26" s="4" t="s">
        <v>157</v>
      </c>
      <c r="D26" s="4" t="s">
        <v>60</v>
      </c>
      <c r="E26" s="4" t="s">
        <v>61</v>
      </c>
      <c r="F26" s="4" t="s">
        <v>154</v>
      </c>
      <c r="G26" s="4" t="s">
        <v>155</v>
      </c>
      <c r="H26" s="4" t="s">
        <v>160</v>
      </c>
      <c r="I26" s="4" t="s">
        <v>158</v>
      </c>
      <c r="J26" s="4" t="s">
        <v>28</v>
      </c>
      <c r="K26" s="4" t="s">
        <v>24</v>
      </c>
      <c r="L26" s="4" t="s">
        <v>24</v>
      </c>
      <c r="M26" s="4" t="s">
        <v>24</v>
      </c>
      <c r="N26" s="4" t="s">
        <v>159</v>
      </c>
      <c r="O26" s="4" t="s">
        <v>461</v>
      </c>
      <c r="P26" s="5">
        <v>100</v>
      </c>
      <c r="Q26" s="4" t="s">
        <v>30</v>
      </c>
      <c r="R26" s="6" t="s">
        <v>462</v>
      </c>
      <c r="S26" s="4" t="s">
        <v>463</v>
      </c>
      <c r="T26" s="7">
        <v>0</v>
      </c>
      <c r="U26" s="8">
        <v>44230</v>
      </c>
      <c r="V26" s="8">
        <v>44560</v>
      </c>
      <c r="W26" s="4" t="s">
        <v>31</v>
      </c>
      <c r="X26" s="4" t="s">
        <v>32</v>
      </c>
      <c r="Y26" s="4" t="s">
        <v>33</v>
      </c>
      <c r="Z26" s="77">
        <v>70</v>
      </c>
      <c r="AA26" s="75" t="s">
        <v>570</v>
      </c>
      <c r="AB26" s="22"/>
      <c r="AC26" s="28"/>
      <c r="AD26" s="28"/>
      <c r="AE26" s="36"/>
    </row>
    <row r="27" spans="1:31" ht="180">
      <c r="A27" s="3">
        <v>27</v>
      </c>
      <c r="B27" s="4" t="s">
        <v>156</v>
      </c>
      <c r="C27" s="4" t="s">
        <v>157</v>
      </c>
      <c r="D27" s="4" t="s">
        <v>60</v>
      </c>
      <c r="E27" s="4" t="s">
        <v>61</v>
      </c>
      <c r="F27" s="4" t="s">
        <v>154</v>
      </c>
      <c r="G27" s="4" t="s">
        <v>155</v>
      </c>
      <c r="H27" s="4" t="s">
        <v>160</v>
      </c>
      <c r="I27" s="4" t="s">
        <v>161</v>
      </c>
      <c r="J27" s="4" t="s">
        <v>28</v>
      </c>
      <c r="K27" s="4" t="s">
        <v>24</v>
      </c>
      <c r="L27" s="4" t="s">
        <v>24</v>
      </c>
      <c r="M27" s="4" t="s">
        <v>24</v>
      </c>
      <c r="N27" s="4" t="s">
        <v>162</v>
      </c>
      <c r="O27" s="4" t="s">
        <v>163</v>
      </c>
      <c r="P27" s="5">
        <v>100</v>
      </c>
      <c r="Q27" s="4" t="s">
        <v>30</v>
      </c>
      <c r="R27" s="6" t="s">
        <v>164</v>
      </c>
      <c r="S27" s="4" t="s">
        <v>165</v>
      </c>
      <c r="T27" s="7">
        <v>0</v>
      </c>
      <c r="U27" s="8">
        <v>44211</v>
      </c>
      <c r="V27" s="8">
        <v>44561</v>
      </c>
      <c r="W27" s="4" t="s">
        <v>31</v>
      </c>
      <c r="X27" s="4" t="s">
        <v>32</v>
      </c>
      <c r="Y27" s="4" t="s">
        <v>33</v>
      </c>
      <c r="Z27" s="77">
        <v>0</v>
      </c>
      <c r="AA27" s="75" t="s">
        <v>571</v>
      </c>
      <c r="AB27" s="22"/>
      <c r="AC27" s="28"/>
      <c r="AD27" s="28"/>
      <c r="AE27" s="36"/>
    </row>
    <row r="28" spans="1:31" ht="280.5">
      <c r="A28" s="3">
        <v>28</v>
      </c>
      <c r="B28" s="4" t="s">
        <v>156</v>
      </c>
      <c r="C28" s="4" t="s">
        <v>157</v>
      </c>
      <c r="D28" s="4" t="s">
        <v>60</v>
      </c>
      <c r="E28" s="4" t="s">
        <v>61</v>
      </c>
      <c r="F28" s="4" t="s">
        <v>154</v>
      </c>
      <c r="G28" s="4" t="s">
        <v>155</v>
      </c>
      <c r="H28" s="4" t="s">
        <v>160</v>
      </c>
      <c r="I28" s="4" t="s">
        <v>161</v>
      </c>
      <c r="J28" s="4" t="s">
        <v>28</v>
      </c>
      <c r="K28" s="4" t="s">
        <v>24</v>
      </c>
      <c r="L28" s="4" t="s">
        <v>24</v>
      </c>
      <c r="M28" s="4" t="s">
        <v>24</v>
      </c>
      <c r="N28" s="4" t="s">
        <v>162</v>
      </c>
      <c r="O28" s="4" t="s">
        <v>166</v>
      </c>
      <c r="P28" s="5">
        <v>100</v>
      </c>
      <c r="Q28" s="4" t="s">
        <v>30</v>
      </c>
      <c r="R28" s="6" t="s">
        <v>167</v>
      </c>
      <c r="S28" s="4" t="s">
        <v>168</v>
      </c>
      <c r="T28" s="7">
        <v>0</v>
      </c>
      <c r="U28" s="8">
        <v>44256</v>
      </c>
      <c r="V28" s="8">
        <v>44560</v>
      </c>
      <c r="W28" s="4" t="s">
        <v>31</v>
      </c>
      <c r="X28" s="4" t="s">
        <v>105</v>
      </c>
      <c r="Y28" s="4" t="s">
        <v>33</v>
      </c>
      <c r="Z28" s="77">
        <v>60</v>
      </c>
      <c r="AA28" s="42" t="s">
        <v>531</v>
      </c>
      <c r="AB28" s="74" t="s">
        <v>532</v>
      </c>
      <c r="AC28" s="28"/>
      <c r="AD28" s="28"/>
      <c r="AE28" s="38"/>
    </row>
    <row r="29" spans="1:31" ht="120">
      <c r="A29" s="3">
        <v>29</v>
      </c>
      <c r="B29" s="4" t="s">
        <v>156</v>
      </c>
      <c r="C29" s="4" t="s">
        <v>157</v>
      </c>
      <c r="D29" s="4" t="s">
        <v>60</v>
      </c>
      <c r="E29" s="4" t="s">
        <v>61</v>
      </c>
      <c r="F29" s="4" t="s">
        <v>154</v>
      </c>
      <c r="G29" s="4" t="s">
        <v>155</v>
      </c>
      <c r="H29" s="4" t="s">
        <v>160</v>
      </c>
      <c r="I29" s="4" t="s">
        <v>169</v>
      </c>
      <c r="J29" s="4" t="s">
        <v>28</v>
      </c>
      <c r="K29" s="4" t="s">
        <v>24</v>
      </c>
      <c r="L29" s="4" t="s">
        <v>24</v>
      </c>
      <c r="M29" s="4" t="s">
        <v>24</v>
      </c>
      <c r="N29" s="4" t="s">
        <v>170</v>
      </c>
      <c r="O29" s="4" t="s">
        <v>171</v>
      </c>
      <c r="P29" s="5">
        <v>1</v>
      </c>
      <c r="Q29" s="4" t="s">
        <v>59</v>
      </c>
      <c r="R29" s="6" t="s">
        <v>172</v>
      </c>
      <c r="S29" s="4" t="s">
        <v>173</v>
      </c>
      <c r="T29" s="7">
        <v>0</v>
      </c>
      <c r="U29" s="8">
        <v>44287</v>
      </c>
      <c r="V29" s="8">
        <v>44560</v>
      </c>
      <c r="W29" s="4" t="s">
        <v>34</v>
      </c>
      <c r="X29" s="4" t="s">
        <v>35</v>
      </c>
      <c r="Y29" s="4" t="s">
        <v>33</v>
      </c>
      <c r="Z29" s="77">
        <v>0</v>
      </c>
      <c r="AA29" s="75" t="s">
        <v>572</v>
      </c>
      <c r="AB29" s="22"/>
      <c r="AC29" s="28"/>
      <c r="AD29" s="28"/>
      <c r="AE29" s="38"/>
    </row>
    <row r="30" spans="1:31" ht="90">
      <c r="A30" s="3">
        <v>30</v>
      </c>
      <c r="B30" s="4" t="s">
        <v>174</v>
      </c>
      <c r="C30" s="4" t="s">
        <v>41</v>
      </c>
      <c r="D30" s="4" t="s">
        <v>60</v>
      </c>
      <c r="E30" s="4" t="s">
        <v>61</v>
      </c>
      <c r="F30" s="4" t="s">
        <v>25</v>
      </c>
      <c r="G30" s="4" t="s">
        <v>26</v>
      </c>
      <c r="H30" s="4" t="s">
        <v>29</v>
      </c>
      <c r="I30" s="4" t="s">
        <v>42</v>
      </c>
      <c r="J30" s="4" t="s">
        <v>28</v>
      </c>
      <c r="K30" s="4" t="s">
        <v>24</v>
      </c>
      <c r="L30" s="4" t="s">
        <v>24</v>
      </c>
      <c r="M30" s="4" t="s">
        <v>24</v>
      </c>
      <c r="N30" s="4" t="s">
        <v>175</v>
      </c>
      <c r="O30" s="10" t="s">
        <v>176</v>
      </c>
      <c r="P30" s="5">
        <v>1</v>
      </c>
      <c r="Q30" s="4" t="s">
        <v>59</v>
      </c>
      <c r="R30" s="6" t="s">
        <v>177</v>
      </c>
      <c r="S30" s="4" t="s">
        <v>178</v>
      </c>
      <c r="T30" s="7">
        <v>0</v>
      </c>
      <c r="U30" s="8">
        <v>44228</v>
      </c>
      <c r="V30" s="8">
        <v>44346</v>
      </c>
      <c r="W30" s="4" t="s">
        <v>34</v>
      </c>
      <c r="X30" s="4" t="s">
        <v>35</v>
      </c>
      <c r="Y30" s="4" t="s">
        <v>33</v>
      </c>
      <c r="Z30" s="30">
        <v>1</v>
      </c>
      <c r="AA30" s="26" t="s">
        <v>519</v>
      </c>
      <c r="AB30" s="22" t="s">
        <v>510</v>
      </c>
      <c r="AC30" s="28"/>
      <c r="AD30" s="28"/>
      <c r="AE30" s="38"/>
    </row>
    <row r="31" spans="1:31" ht="45">
      <c r="A31" s="3">
        <v>31</v>
      </c>
      <c r="B31" s="4" t="s">
        <v>179</v>
      </c>
      <c r="C31" s="4" t="s">
        <v>55</v>
      </c>
      <c r="D31" s="4" t="s">
        <v>60</v>
      </c>
      <c r="E31" s="4" t="s">
        <v>61</v>
      </c>
      <c r="F31" s="4" t="s">
        <v>25</v>
      </c>
      <c r="G31" s="4" t="s">
        <v>26</v>
      </c>
      <c r="H31" s="4" t="s">
        <v>29</v>
      </c>
      <c r="I31" s="4" t="s">
        <v>27</v>
      </c>
      <c r="J31" s="4" t="s">
        <v>28</v>
      </c>
      <c r="K31" s="4" t="s">
        <v>24</v>
      </c>
      <c r="L31" s="4" t="s">
        <v>24</v>
      </c>
      <c r="M31" s="4" t="s">
        <v>24</v>
      </c>
      <c r="N31" s="4" t="s">
        <v>180</v>
      </c>
      <c r="O31" s="4" t="s">
        <v>181</v>
      </c>
      <c r="P31" s="5">
        <v>95</v>
      </c>
      <c r="Q31" s="4" t="s">
        <v>30</v>
      </c>
      <c r="R31" s="6" t="s">
        <v>182</v>
      </c>
      <c r="S31" s="29" t="s">
        <v>183</v>
      </c>
      <c r="T31" s="7">
        <v>0</v>
      </c>
      <c r="U31" s="8">
        <v>44197</v>
      </c>
      <c r="V31" s="8">
        <v>44561</v>
      </c>
      <c r="W31" s="4" t="s">
        <v>34</v>
      </c>
      <c r="X31" s="4" t="s">
        <v>47</v>
      </c>
      <c r="Y31" s="29" t="s">
        <v>33</v>
      </c>
      <c r="Z31" s="77">
        <v>100</v>
      </c>
      <c r="AA31" s="75" t="s">
        <v>637</v>
      </c>
      <c r="AB31" s="49" t="s">
        <v>535</v>
      </c>
      <c r="AC31" s="28"/>
      <c r="AD31" s="28"/>
      <c r="AE31" s="40"/>
    </row>
    <row r="32" spans="1:31" ht="60">
      <c r="A32" s="3">
        <v>32</v>
      </c>
      <c r="B32" s="4" t="s">
        <v>179</v>
      </c>
      <c r="C32" s="4" t="s">
        <v>55</v>
      </c>
      <c r="D32" s="4" t="s">
        <v>60</v>
      </c>
      <c r="E32" s="4" t="s">
        <v>61</v>
      </c>
      <c r="F32" s="4" t="s">
        <v>25</v>
      </c>
      <c r="G32" s="4" t="s">
        <v>26</v>
      </c>
      <c r="H32" s="4" t="s">
        <v>29</v>
      </c>
      <c r="I32" s="4" t="s">
        <v>27</v>
      </c>
      <c r="J32" s="4" t="s">
        <v>28</v>
      </c>
      <c r="K32" s="4" t="s">
        <v>24</v>
      </c>
      <c r="L32" s="4" t="s">
        <v>24</v>
      </c>
      <c r="M32" s="4" t="s">
        <v>24</v>
      </c>
      <c r="N32" s="4" t="s">
        <v>180</v>
      </c>
      <c r="O32" s="75" t="s">
        <v>184</v>
      </c>
      <c r="P32" s="5">
        <v>100</v>
      </c>
      <c r="Q32" s="4" t="s">
        <v>30</v>
      </c>
      <c r="R32" s="6" t="s">
        <v>185</v>
      </c>
      <c r="S32" s="10" t="s">
        <v>186</v>
      </c>
      <c r="T32" s="7">
        <v>235679312</v>
      </c>
      <c r="U32" s="8">
        <v>44197</v>
      </c>
      <c r="V32" s="8">
        <v>44561</v>
      </c>
      <c r="W32" s="4" t="s">
        <v>34</v>
      </c>
      <c r="X32" s="4" t="s">
        <v>32</v>
      </c>
      <c r="Y32" s="29" t="s">
        <v>33</v>
      </c>
      <c r="Z32" s="77">
        <v>100</v>
      </c>
      <c r="AA32" s="75" t="s">
        <v>573</v>
      </c>
      <c r="AB32" s="22" t="s">
        <v>574</v>
      </c>
      <c r="AC32" s="28"/>
      <c r="AD32" s="28"/>
      <c r="AE32" s="40"/>
    </row>
    <row r="33" spans="1:31" ht="75">
      <c r="A33" s="3">
        <v>33</v>
      </c>
      <c r="B33" s="4" t="s">
        <v>187</v>
      </c>
      <c r="C33" s="4" t="s">
        <v>55</v>
      </c>
      <c r="D33" s="4" t="s">
        <v>60</v>
      </c>
      <c r="E33" s="4" t="s">
        <v>101</v>
      </c>
      <c r="F33" s="4" t="s">
        <v>25</v>
      </c>
      <c r="G33" s="4" t="s">
        <v>26</v>
      </c>
      <c r="H33" s="4" t="s">
        <v>29</v>
      </c>
      <c r="I33" s="4" t="s">
        <v>42</v>
      </c>
      <c r="J33" s="4" t="s">
        <v>43</v>
      </c>
      <c r="K33" s="4" t="s">
        <v>24</v>
      </c>
      <c r="L33" s="4" t="s">
        <v>24</v>
      </c>
      <c r="M33" s="4" t="s">
        <v>24</v>
      </c>
      <c r="N33" s="4" t="s">
        <v>188</v>
      </c>
      <c r="O33" s="4" t="s">
        <v>189</v>
      </c>
      <c r="P33" s="5">
        <v>2</v>
      </c>
      <c r="Q33" s="4" t="s">
        <v>57</v>
      </c>
      <c r="R33" s="6" t="s">
        <v>190</v>
      </c>
      <c r="S33" s="4" t="s">
        <v>191</v>
      </c>
      <c r="T33" s="7"/>
      <c r="U33" s="8">
        <v>44321</v>
      </c>
      <c r="V33" s="8">
        <v>44530</v>
      </c>
      <c r="W33" s="4" t="s">
        <v>31</v>
      </c>
      <c r="X33" s="4" t="s">
        <v>35</v>
      </c>
      <c r="Y33" s="75" t="s">
        <v>33</v>
      </c>
      <c r="Z33" s="77">
        <v>2</v>
      </c>
      <c r="AA33" s="75" t="s">
        <v>528</v>
      </c>
      <c r="AB33" s="75" t="s">
        <v>520</v>
      </c>
      <c r="AC33" s="28"/>
      <c r="AD33" s="28"/>
      <c r="AE33" s="38"/>
    </row>
    <row r="34" spans="1:31" ht="60">
      <c r="A34" s="3">
        <v>34</v>
      </c>
      <c r="B34" s="4" t="s">
        <v>187</v>
      </c>
      <c r="C34" s="4" t="s">
        <v>55</v>
      </c>
      <c r="D34" s="4" t="s">
        <v>60</v>
      </c>
      <c r="E34" s="4" t="s">
        <v>101</v>
      </c>
      <c r="F34" s="4" t="s">
        <v>25</v>
      </c>
      <c r="G34" s="4" t="s">
        <v>26</v>
      </c>
      <c r="H34" s="4" t="s">
        <v>29</v>
      </c>
      <c r="I34" s="4" t="s">
        <v>42</v>
      </c>
      <c r="J34" s="4" t="s">
        <v>43</v>
      </c>
      <c r="K34" s="4" t="s">
        <v>24</v>
      </c>
      <c r="L34" s="4" t="s">
        <v>24</v>
      </c>
      <c r="M34" s="4" t="s">
        <v>24</v>
      </c>
      <c r="N34" s="4" t="s">
        <v>188</v>
      </c>
      <c r="O34" s="4" t="s">
        <v>192</v>
      </c>
      <c r="P34" s="5">
        <v>100</v>
      </c>
      <c r="Q34" s="4" t="s">
        <v>30</v>
      </c>
      <c r="R34" s="6" t="s">
        <v>193</v>
      </c>
      <c r="S34" s="4" t="s">
        <v>194</v>
      </c>
      <c r="T34" s="7"/>
      <c r="U34" s="8">
        <v>44348</v>
      </c>
      <c r="V34" s="8">
        <v>44561</v>
      </c>
      <c r="W34" s="4" t="s">
        <v>34</v>
      </c>
      <c r="X34" s="4" t="s">
        <v>35</v>
      </c>
      <c r="Y34" s="75" t="s">
        <v>33</v>
      </c>
      <c r="Z34" s="77">
        <v>100</v>
      </c>
      <c r="AA34" s="75" t="s">
        <v>529</v>
      </c>
      <c r="AB34" s="75" t="s">
        <v>520</v>
      </c>
      <c r="AC34" s="28"/>
      <c r="AD34" s="28"/>
      <c r="AE34" s="38"/>
    </row>
    <row r="35" spans="1:31" ht="60">
      <c r="A35" s="3">
        <v>35</v>
      </c>
      <c r="B35" s="4" t="s">
        <v>187</v>
      </c>
      <c r="C35" s="4" t="s">
        <v>55</v>
      </c>
      <c r="D35" s="4" t="s">
        <v>60</v>
      </c>
      <c r="E35" s="4" t="s">
        <v>101</v>
      </c>
      <c r="F35" s="4" t="s">
        <v>25</v>
      </c>
      <c r="G35" s="4" t="s">
        <v>26</v>
      </c>
      <c r="H35" s="4" t="s">
        <v>29</v>
      </c>
      <c r="I35" s="4" t="s">
        <v>42</v>
      </c>
      <c r="J35" s="4" t="s">
        <v>43</v>
      </c>
      <c r="K35" s="4" t="s">
        <v>24</v>
      </c>
      <c r="L35" s="4" t="s">
        <v>24</v>
      </c>
      <c r="M35" s="4" t="s">
        <v>24</v>
      </c>
      <c r="N35" s="4" t="s">
        <v>195</v>
      </c>
      <c r="O35" s="4" t="s">
        <v>196</v>
      </c>
      <c r="P35" s="5">
        <v>1</v>
      </c>
      <c r="Q35" s="4" t="s">
        <v>197</v>
      </c>
      <c r="R35" s="6" t="s">
        <v>198</v>
      </c>
      <c r="S35" s="4" t="s">
        <v>196</v>
      </c>
      <c r="T35" s="7"/>
      <c r="U35" s="8">
        <v>44287</v>
      </c>
      <c r="V35" s="8">
        <v>44561</v>
      </c>
      <c r="W35" s="4" t="s">
        <v>34</v>
      </c>
      <c r="X35" s="4" t="s">
        <v>35</v>
      </c>
      <c r="Y35" s="75" t="s">
        <v>33</v>
      </c>
      <c r="Z35" s="77">
        <v>1</v>
      </c>
      <c r="AA35" s="75" t="s">
        <v>575</v>
      </c>
      <c r="AB35" s="75" t="s">
        <v>520</v>
      </c>
      <c r="AC35" s="28"/>
      <c r="AD35" s="28"/>
      <c r="AE35" s="38"/>
    </row>
    <row r="36" spans="1:31" ht="75">
      <c r="A36" s="3">
        <v>36</v>
      </c>
      <c r="B36" s="4" t="s">
        <v>187</v>
      </c>
      <c r="C36" s="4" t="s">
        <v>109</v>
      </c>
      <c r="D36" s="4" t="s">
        <v>60</v>
      </c>
      <c r="E36" s="4" t="s">
        <v>101</v>
      </c>
      <c r="F36" s="4" t="s">
        <v>25</v>
      </c>
      <c r="G36" s="4" t="s">
        <v>26</v>
      </c>
      <c r="H36" s="4" t="s">
        <v>29</v>
      </c>
      <c r="I36" s="4" t="s">
        <v>199</v>
      </c>
      <c r="J36" s="4" t="s">
        <v>43</v>
      </c>
      <c r="K36" s="4" t="s">
        <v>24</v>
      </c>
      <c r="L36" s="4" t="s">
        <v>24</v>
      </c>
      <c r="M36" s="4" t="s">
        <v>24</v>
      </c>
      <c r="N36" s="4" t="s">
        <v>200</v>
      </c>
      <c r="O36" s="4" t="s">
        <v>201</v>
      </c>
      <c r="P36" s="5">
        <v>3</v>
      </c>
      <c r="Q36" s="4" t="s">
        <v>57</v>
      </c>
      <c r="R36" s="6" t="s">
        <v>202</v>
      </c>
      <c r="S36" s="4" t="s">
        <v>203</v>
      </c>
      <c r="T36" s="7"/>
      <c r="U36" s="8">
        <v>44197</v>
      </c>
      <c r="V36" s="8">
        <v>44561</v>
      </c>
      <c r="W36" s="4" t="s">
        <v>31</v>
      </c>
      <c r="X36" s="4" t="s">
        <v>105</v>
      </c>
      <c r="Y36" s="75" t="s">
        <v>33</v>
      </c>
      <c r="Z36" s="77">
        <v>3</v>
      </c>
      <c r="AA36" s="51" t="s">
        <v>576</v>
      </c>
      <c r="AB36" s="75" t="s">
        <v>474</v>
      </c>
      <c r="AC36" s="28"/>
      <c r="AD36" s="28"/>
      <c r="AE36" s="38"/>
    </row>
    <row r="37" spans="1:31" ht="90">
      <c r="A37" s="3">
        <v>37</v>
      </c>
      <c r="B37" s="4" t="s">
        <v>187</v>
      </c>
      <c r="C37" s="4" t="s">
        <v>55</v>
      </c>
      <c r="D37" s="4" t="s">
        <v>60</v>
      </c>
      <c r="E37" s="4" t="s">
        <v>101</v>
      </c>
      <c r="F37" s="4" t="s">
        <v>25</v>
      </c>
      <c r="G37" s="4" t="s">
        <v>26</v>
      </c>
      <c r="H37" s="4" t="s">
        <v>29</v>
      </c>
      <c r="I37" s="4" t="s">
        <v>199</v>
      </c>
      <c r="J37" s="4" t="s">
        <v>43</v>
      </c>
      <c r="K37" s="4" t="s">
        <v>24</v>
      </c>
      <c r="L37" s="4" t="s">
        <v>24</v>
      </c>
      <c r="M37" s="4" t="s">
        <v>24</v>
      </c>
      <c r="N37" s="4" t="s">
        <v>204</v>
      </c>
      <c r="O37" s="4" t="s">
        <v>205</v>
      </c>
      <c r="P37" s="5">
        <v>3</v>
      </c>
      <c r="Q37" s="4" t="s">
        <v>57</v>
      </c>
      <c r="R37" s="6" t="s">
        <v>206</v>
      </c>
      <c r="S37" s="4" t="s">
        <v>207</v>
      </c>
      <c r="T37" s="7"/>
      <c r="U37" s="8">
        <v>44197</v>
      </c>
      <c r="V37" s="8">
        <v>44561</v>
      </c>
      <c r="W37" s="4" t="s">
        <v>31</v>
      </c>
      <c r="X37" s="4" t="s">
        <v>105</v>
      </c>
      <c r="Y37" s="75" t="s">
        <v>33</v>
      </c>
      <c r="Z37" s="77">
        <v>3</v>
      </c>
      <c r="AA37" s="51" t="s">
        <v>576</v>
      </c>
      <c r="AB37" s="75" t="s">
        <v>475</v>
      </c>
      <c r="AC37" s="28"/>
      <c r="AD37" s="28"/>
      <c r="AE37" s="38"/>
    </row>
    <row r="38" spans="1:31" ht="60">
      <c r="A38" s="3">
        <v>38</v>
      </c>
      <c r="B38" s="4" t="s">
        <v>187</v>
      </c>
      <c r="C38" s="4" t="s">
        <v>55</v>
      </c>
      <c r="D38" s="4" t="s">
        <v>60</v>
      </c>
      <c r="E38" s="4" t="s">
        <v>101</v>
      </c>
      <c r="F38" s="4" t="s">
        <v>25</v>
      </c>
      <c r="G38" s="4" t="s">
        <v>26</v>
      </c>
      <c r="H38" s="4" t="s">
        <v>29</v>
      </c>
      <c r="I38" s="4" t="s">
        <v>199</v>
      </c>
      <c r="J38" s="4" t="s">
        <v>43</v>
      </c>
      <c r="K38" s="4" t="s">
        <v>24</v>
      </c>
      <c r="L38" s="4" t="s">
        <v>24</v>
      </c>
      <c r="M38" s="4" t="s">
        <v>24</v>
      </c>
      <c r="N38" s="4" t="s">
        <v>208</v>
      </c>
      <c r="O38" s="4" t="s">
        <v>209</v>
      </c>
      <c r="P38" s="5">
        <v>3</v>
      </c>
      <c r="Q38" s="4" t="s">
        <v>57</v>
      </c>
      <c r="R38" s="6" t="s">
        <v>210</v>
      </c>
      <c r="S38" s="4" t="s">
        <v>211</v>
      </c>
      <c r="T38" s="7"/>
      <c r="U38" s="8">
        <v>44197</v>
      </c>
      <c r="V38" s="8">
        <v>44561</v>
      </c>
      <c r="W38" s="4" t="s">
        <v>31</v>
      </c>
      <c r="X38" s="4" t="s">
        <v>105</v>
      </c>
      <c r="Y38" s="75" t="s">
        <v>33</v>
      </c>
      <c r="Z38" s="77">
        <v>3</v>
      </c>
      <c r="AA38" s="51" t="s">
        <v>576</v>
      </c>
      <c r="AB38" s="75" t="s">
        <v>475</v>
      </c>
      <c r="AC38" s="28"/>
      <c r="AD38" s="28"/>
      <c r="AE38" s="38"/>
    </row>
    <row r="39" spans="1:31" ht="60">
      <c r="A39" s="3">
        <v>39</v>
      </c>
      <c r="B39" s="4" t="s">
        <v>187</v>
      </c>
      <c r="C39" s="4" t="s">
        <v>55</v>
      </c>
      <c r="D39" s="4" t="s">
        <v>60</v>
      </c>
      <c r="E39" s="4" t="s">
        <v>101</v>
      </c>
      <c r="F39" s="4" t="s">
        <v>25</v>
      </c>
      <c r="G39" s="4" t="s">
        <v>26</v>
      </c>
      <c r="H39" s="4" t="s">
        <v>29</v>
      </c>
      <c r="I39" s="4" t="s">
        <v>199</v>
      </c>
      <c r="J39" s="4" t="s">
        <v>43</v>
      </c>
      <c r="K39" s="4" t="s">
        <v>24</v>
      </c>
      <c r="L39" s="4" t="s">
        <v>24</v>
      </c>
      <c r="M39" s="4" t="s">
        <v>24</v>
      </c>
      <c r="N39" s="4" t="s">
        <v>212</v>
      </c>
      <c r="O39" s="4" t="s">
        <v>213</v>
      </c>
      <c r="P39" s="5">
        <v>3</v>
      </c>
      <c r="Q39" s="4" t="s">
        <v>57</v>
      </c>
      <c r="R39" s="6" t="s">
        <v>214</v>
      </c>
      <c r="S39" s="4" t="s">
        <v>215</v>
      </c>
      <c r="T39" s="7"/>
      <c r="U39" s="8">
        <v>44197</v>
      </c>
      <c r="V39" s="8">
        <v>44561</v>
      </c>
      <c r="W39" s="4" t="s">
        <v>31</v>
      </c>
      <c r="X39" s="4" t="s">
        <v>105</v>
      </c>
      <c r="Y39" s="75" t="s">
        <v>33</v>
      </c>
      <c r="Z39" s="77">
        <v>3</v>
      </c>
      <c r="AA39" s="51" t="s">
        <v>576</v>
      </c>
      <c r="AB39" s="75" t="s">
        <v>475</v>
      </c>
      <c r="AC39" s="28"/>
      <c r="AD39" s="28"/>
      <c r="AE39" s="38"/>
    </row>
    <row r="40" spans="1:31" ht="45">
      <c r="A40" s="3">
        <v>40</v>
      </c>
      <c r="B40" s="4" t="s">
        <v>187</v>
      </c>
      <c r="C40" s="4" t="s">
        <v>55</v>
      </c>
      <c r="D40" s="4" t="s">
        <v>60</v>
      </c>
      <c r="E40" s="4" t="s">
        <v>101</v>
      </c>
      <c r="F40" s="4" t="s">
        <v>25</v>
      </c>
      <c r="G40" s="4" t="s">
        <v>26</v>
      </c>
      <c r="H40" s="4" t="s">
        <v>29</v>
      </c>
      <c r="I40" s="4" t="s">
        <v>42</v>
      </c>
      <c r="J40" s="4" t="s">
        <v>43</v>
      </c>
      <c r="K40" s="4" t="s">
        <v>24</v>
      </c>
      <c r="L40" s="4" t="s">
        <v>24</v>
      </c>
      <c r="M40" s="4" t="s">
        <v>24</v>
      </c>
      <c r="N40" s="4" t="s">
        <v>216</v>
      </c>
      <c r="O40" s="4" t="s">
        <v>217</v>
      </c>
      <c r="P40" s="5">
        <v>1</v>
      </c>
      <c r="Q40" s="4" t="s">
        <v>59</v>
      </c>
      <c r="R40" s="6" t="s">
        <v>456</v>
      </c>
      <c r="S40" s="4" t="s">
        <v>217</v>
      </c>
      <c r="T40" s="7"/>
      <c r="U40" s="8">
        <v>44197</v>
      </c>
      <c r="V40" s="8">
        <v>44561</v>
      </c>
      <c r="W40" s="4" t="s">
        <v>34</v>
      </c>
      <c r="X40" s="4" t="s">
        <v>35</v>
      </c>
      <c r="Y40" s="75" t="s">
        <v>33</v>
      </c>
      <c r="Z40" s="77">
        <v>1</v>
      </c>
      <c r="AA40" s="75" t="s">
        <v>521</v>
      </c>
      <c r="AB40" s="75" t="s">
        <v>522</v>
      </c>
      <c r="AC40" s="28"/>
      <c r="AD40" s="28"/>
      <c r="AE40" s="38"/>
    </row>
    <row r="41" spans="1:31" ht="75">
      <c r="A41" s="3">
        <v>41</v>
      </c>
      <c r="B41" s="4" t="s">
        <v>187</v>
      </c>
      <c r="C41" s="4" t="s">
        <v>41</v>
      </c>
      <c r="D41" s="4" t="s">
        <v>60</v>
      </c>
      <c r="E41" s="4" t="s">
        <v>101</v>
      </c>
      <c r="F41" s="4" t="s">
        <v>25</v>
      </c>
      <c r="G41" s="4" t="s">
        <v>26</v>
      </c>
      <c r="H41" s="4" t="s">
        <v>29</v>
      </c>
      <c r="I41" s="4" t="s">
        <v>42</v>
      </c>
      <c r="J41" s="4" t="s">
        <v>28</v>
      </c>
      <c r="K41" s="4" t="s">
        <v>24</v>
      </c>
      <c r="L41" s="4" t="s">
        <v>24</v>
      </c>
      <c r="M41" s="4" t="s">
        <v>24</v>
      </c>
      <c r="N41" s="4" t="s">
        <v>218</v>
      </c>
      <c r="O41" s="4" t="s">
        <v>29</v>
      </c>
      <c r="P41" s="5">
        <v>87</v>
      </c>
      <c r="Q41" s="4" t="s">
        <v>30</v>
      </c>
      <c r="R41" s="6" t="s">
        <v>219</v>
      </c>
      <c r="S41" s="4" t="s">
        <v>220</v>
      </c>
      <c r="T41" s="7">
        <v>0</v>
      </c>
      <c r="U41" s="8">
        <v>44197</v>
      </c>
      <c r="V41" s="8">
        <v>44561</v>
      </c>
      <c r="W41" s="4" t="s">
        <v>31</v>
      </c>
      <c r="X41" s="4" t="s">
        <v>35</v>
      </c>
      <c r="Y41" s="75" t="s">
        <v>12</v>
      </c>
      <c r="Z41" s="30">
        <v>69.2</v>
      </c>
      <c r="AA41" s="22" t="s">
        <v>523</v>
      </c>
      <c r="AB41" s="41" t="s">
        <v>530</v>
      </c>
      <c r="AC41" s="28"/>
      <c r="AD41" s="28"/>
      <c r="AE41" s="38"/>
    </row>
    <row r="42" spans="1:31" ht="293.25" customHeight="1">
      <c r="A42" s="3">
        <v>42</v>
      </c>
      <c r="B42" s="4" t="s">
        <v>221</v>
      </c>
      <c r="C42" s="4" t="s">
        <v>55</v>
      </c>
      <c r="D42" s="4" t="s">
        <v>526</v>
      </c>
      <c r="E42" s="4" t="s">
        <v>24</v>
      </c>
      <c r="F42" s="4" t="s">
        <v>25</v>
      </c>
      <c r="G42" s="4" t="s">
        <v>26</v>
      </c>
      <c r="H42" s="4" t="s">
        <v>29</v>
      </c>
      <c r="I42" s="4" t="s">
        <v>27</v>
      </c>
      <c r="J42" s="4" t="s">
        <v>43</v>
      </c>
      <c r="K42" s="4" t="s">
        <v>24</v>
      </c>
      <c r="L42" s="4" t="s">
        <v>24</v>
      </c>
      <c r="M42" s="4" t="s">
        <v>24</v>
      </c>
      <c r="N42" s="10" t="s">
        <v>416</v>
      </c>
      <c r="O42" s="29" t="s">
        <v>419</v>
      </c>
      <c r="P42" s="5">
        <v>90</v>
      </c>
      <c r="Q42" s="4" t="s">
        <v>30</v>
      </c>
      <c r="R42" s="6" t="s">
        <v>417</v>
      </c>
      <c r="S42" s="4" t="s">
        <v>226</v>
      </c>
      <c r="T42" s="7">
        <v>456000000</v>
      </c>
      <c r="U42" s="8">
        <v>44197</v>
      </c>
      <c r="V42" s="8">
        <v>44561</v>
      </c>
      <c r="W42" s="4" t="s">
        <v>34</v>
      </c>
      <c r="X42" s="4" t="s">
        <v>32</v>
      </c>
      <c r="Y42" s="29" t="s">
        <v>33</v>
      </c>
      <c r="Z42" s="47">
        <v>50</v>
      </c>
      <c r="AA42" s="46" t="s">
        <v>569</v>
      </c>
      <c r="AB42" s="46" t="s">
        <v>508</v>
      </c>
      <c r="AC42" s="45">
        <v>94322581</v>
      </c>
      <c r="AD42" s="45">
        <v>-43322581</v>
      </c>
      <c r="AE42" s="36"/>
    </row>
    <row r="43" spans="1:31" ht="123.75" customHeight="1">
      <c r="A43" s="3">
        <v>43</v>
      </c>
      <c r="B43" s="4" t="s">
        <v>221</v>
      </c>
      <c r="C43" s="4" t="s">
        <v>55</v>
      </c>
      <c r="D43" s="4" t="s">
        <v>526</v>
      </c>
      <c r="E43" s="4" t="s">
        <v>24</v>
      </c>
      <c r="F43" s="4" t="s">
        <v>25</v>
      </c>
      <c r="G43" s="4" t="s">
        <v>26</v>
      </c>
      <c r="H43" s="4" t="s">
        <v>29</v>
      </c>
      <c r="I43" s="4" t="s">
        <v>27</v>
      </c>
      <c r="J43" s="4" t="s">
        <v>43</v>
      </c>
      <c r="K43" s="4" t="s">
        <v>24</v>
      </c>
      <c r="L43" s="4" t="s">
        <v>24</v>
      </c>
      <c r="M43" s="4" t="s">
        <v>24</v>
      </c>
      <c r="N43" s="10" t="s">
        <v>227</v>
      </c>
      <c r="O43" s="29" t="s">
        <v>418</v>
      </c>
      <c r="P43" s="5">
        <v>95</v>
      </c>
      <c r="Q43" s="4" t="s">
        <v>30</v>
      </c>
      <c r="R43" s="6" t="s">
        <v>228</v>
      </c>
      <c r="S43" s="4" t="s">
        <v>229</v>
      </c>
      <c r="T43" s="7">
        <v>114000000</v>
      </c>
      <c r="U43" s="8">
        <v>44197</v>
      </c>
      <c r="V43" s="8">
        <v>44561</v>
      </c>
      <c r="W43" s="4" t="s">
        <v>34</v>
      </c>
      <c r="X43" s="4" t="s">
        <v>47</v>
      </c>
      <c r="Y43" s="46" t="s">
        <v>33</v>
      </c>
      <c r="Z43" s="73">
        <v>100</v>
      </c>
      <c r="AA43" s="72" t="s">
        <v>539</v>
      </c>
      <c r="AB43" s="46" t="s">
        <v>540</v>
      </c>
      <c r="AC43" s="45">
        <f>1096774+8500000+8500000+8500000+8500000+8500000+8225807+8500000+8500000+8500000+8500000</f>
        <v>85822581</v>
      </c>
      <c r="AD43" s="45">
        <f>94500000-AC43</f>
        <v>8677419</v>
      </c>
      <c r="AE43" s="36"/>
    </row>
    <row r="44" spans="1:31" ht="90">
      <c r="A44" s="3">
        <v>44</v>
      </c>
      <c r="B44" s="4" t="s">
        <v>221</v>
      </c>
      <c r="C44" s="4" t="s">
        <v>55</v>
      </c>
      <c r="D44" s="4" t="s">
        <v>526</v>
      </c>
      <c r="E44" s="4" t="s">
        <v>24</v>
      </c>
      <c r="F44" s="4" t="s">
        <v>25</v>
      </c>
      <c r="G44" s="4" t="s">
        <v>26</v>
      </c>
      <c r="H44" s="4" t="s">
        <v>29</v>
      </c>
      <c r="I44" s="4" t="s">
        <v>27</v>
      </c>
      <c r="J44" s="4" t="s">
        <v>43</v>
      </c>
      <c r="K44" s="4" t="s">
        <v>24</v>
      </c>
      <c r="L44" s="4" t="s">
        <v>24</v>
      </c>
      <c r="M44" s="4" t="s">
        <v>24</v>
      </c>
      <c r="N44" s="10" t="s">
        <v>422</v>
      </c>
      <c r="O44" s="29" t="s">
        <v>420</v>
      </c>
      <c r="P44" s="5">
        <v>90</v>
      </c>
      <c r="Q44" s="4" t="s">
        <v>30</v>
      </c>
      <c r="R44" s="6" t="s">
        <v>421</v>
      </c>
      <c r="S44" s="4" t="s">
        <v>230</v>
      </c>
      <c r="T44" s="7">
        <v>228000000</v>
      </c>
      <c r="U44" s="8">
        <v>44197</v>
      </c>
      <c r="V44" s="8">
        <v>44561</v>
      </c>
      <c r="W44" s="4" t="s">
        <v>34</v>
      </c>
      <c r="X44" s="4" t="s">
        <v>35</v>
      </c>
      <c r="Y44" s="29" t="s">
        <v>33</v>
      </c>
      <c r="Z44" s="43"/>
      <c r="AA44" s="44"/>
      <c r="AB44" s="44"/>
      <c r="AC44" s="48"/>
      <c r="AD44" s="48"/>
      <c r="AE44" s="40"/>
    </row>
    <row r="45" spans="1:31" ht="240" customHeight="1">
      <c r="A45" s="3">
        <v>45</v>
      </c>
      <c r="B45" s="4" t="s">
        <v>234</v>
      </c>
      <c r="C45" s="4" t="s">
        <v>41</v>
      </c>
      <c r="D45" s="4" t="s">
        <v>73</v>
      </c>
      <c r="E45" s="4" t="s">
        <v>231</v>
      </c>
      <c r="F45" s="4" t="s">
        <v>232</v>
      </c>
      <c r="G45" s="4" t="s">
        <v>233</v>
      </c>
      <c r="H45" s="4" t="s">
        <v>236</v>
      </c>
      <c r="I45" s="4" t="s">
        <v>42</v>
      </c>
      <c r="J45" s="4" t="s">
        <v>98</v>
      </c>
      <c r="K45" s="4" t="s">
        <v>97</v>
      </c>
      <c r="L45" s="4" t="s">
        <v>235</v>
      </c>
      <c r="M45" s="12" t="s">
        <v>240</v>
      </c>
      <c r="N45" s="4" t="s">
        <v>429</v>
      </c>
      <c r="O45" s="10" t="s">
        <v>433</v>
      </c>
      <c r="P45" s="5">
        <v>2</v>
      </c>
      <c r="Q45" s="4" t="s">
        <v>57</v>
      </c>
      <c r="R45" s="6" t="s">
        <v>485</v>
      </c>
      <c r="S45" s="10" t="s">
        <v>486</v>
      </c>
      <c r="T45" s="7">
        <v>2851432700</v>
      </c>
      <c r="U45" s="8">
        <v>44198</v>
      </c>
      <c r="V45" s="8">
        <v>44561</v>
      </c>
      <c r="W45" s="4" t="s">
        <v>34</v>
      </c>
      <c r="X45" s="4" t="s">
        <v>94</v>
      </c>
      <c r="Y45" s="29" t="s">
        <v>33</v>
      </c>
      <c r="Z45" s="60">
        <v>2</v>
      </c>
      <c r="AA45" s="80" t="s">
        <v>602</v>
      </c>
      <c r="AB45" s="75" t="s">
        <v>603</v>
      </c>
      <c r="AC45" s="58">
        <v>2338680421</v>
      </c>
      <c r="AD45" s="58">
        <v>1910956603</v>
      </c>
      <c r="AE45" s="36"/>
    </row>
    <row r="46" spans="1:31" ht="165">
      <c r="A46" s="3">
        <v>46</v>
      </c>
      <c r="B46" s="4" t="s">
        <v>234</v>
      </c>
      <c r="C46" s="4" t="s">
        <v>41</v>
      </c>
      <c r="D46" s="4" t="s">
        <v>73</v>
      </c>
      <c r="E46" s="4" t="s">
        <v>231</v>
      </c>
      <c r="F46" s="4" t="s">
        <v>232</v>
      </c>
      <c r="G46" s="4" t="s">
        <v>233</v>
      </c>
      <c r="H46" s="4" t="s">
        <v>236</v>
      </c>
      <c r="I46" s="4" t="s">
        <v>42</v>
      </c>
      <c r="J46" s="4" t="s">
        <v>98</v>
      </c>
      <c r="K46" s="4" t="s">
        <v>97</v>
      </c>
      <c r="L46" s="4" t="s">
        <v>235</v>
      </c>
      <c r="M46" s="10" t="s">
        <v>430</v>
      </c>
      <c r="N46" s="4" t="s">
        <v>429</v>
      </c>
      <c r="O46" s="10" t="s">
        <v>428</v>
      </c>
      <c r="P46" s="5">
        <v>8</v>
      </c>
      <c r="Q46" s="4" t="s">
        <v>57</v>
      </c>
      <c r="R46" s="6" t="s">
        <v>485</v>
      </c>
      <c r="S46" s="10" t="s">
        <v>486</v>
      </c>
      <c r="T46" s="7">
        <v>10003000000</v>
      </c>
      <c r="U46" s="8">
        <v>44198</v>
      </c>
      <c r="V46" s="8">
        <v>44561</v>
      </c>
      <c r="W46" s="4" t="s">
        <v>34</v>
      </c>
      <c r="X46" s="4" t="s">
        <v>94</v>
      </c>
      <c r="Y46" s="29" t="s">
        <v>33</v>
      </c>
      <c r="Z46" s="60">
        <v>8</v>
      </c>
      <c r="AA46" s="80" t="s">
        <v>604</v>
      </c>
      <c r="AB46" s="75" t="s">
        <v>603</v>
      </c>
      <c r="AC46" s="58">
        <v>9869429389</v>
      </c>
      <c r="AD46" s="58">
        <v>9869429389</v>
      </c>
      <c r="AE46" s="36"/>
    </row>
    <row r="47" spans="1:31" ht="75">
      <c r="A47" s="3">
        <v>47</v>
      </c>
      <c r="B47" s="4" t="s">
        <v>234</v>
      </c>
      <c r="C47" s="4" t="s">
        <v>41</v>
      </c>
      <c r="D47" s="4" t="s">
        <v>73</v>
      </c>
      <c r="E47" s="4" t="s">
        <v>231</v>
      </c>
      <c r="F47" s="4" t="s">
        <v>232</v>
      </c>
      <c r="G47" s="4" t="s">
        <v>233</v>
      </c>
      <c r="H47" s="4" t="s">
        <v>236</v>
      </c>
      <c r="I47" s="4" t="s">
        <v>42</v>
      </c>
      <c r="J47" s="4" t="s">
        <v>98</v>
      </c>
      <c r="K47" s="4" t="s">
        <v>97</v>
      </c>
      <c r="L47" s="4" t="s">
        <v>239</v>
      </c>
      <c r="M47" s="12" t="s">
        <v>438</v>
      </c>
      <c r="N47" s="4" t="s">
        <v>434</v>
      </c>
      <c r="O47" s="10" t="s">
        <v>435</v>
      </c>
      <c r="P47" s="18">
        <v>10</v>
      </c>
      <c r="Q47" s="10" t="s">
        <v>57</v>
      </c>
      <c r="R47" s="6" t="s">
        <v>487</v>
      </c>
      <c r="S47" s="10" t="s">
        <v>488</v>
      </c>
      <c r="T47" s="7">
        <v>3590000000</v>
      </c>
      <c r="U47" s="8">
        <v>44198</v>
      </c>
      <c r="V47" s="8">
        <v>44561</v>
      </c>
      <c r="W47" s="4" t="s">
        <v>31</v>
      </c>
      <c r="X47" s="4" t="s">
        <v>32</v>
      </c>
      <c r="Y47" s="29" t="s">
        <v>33</v>
      </c>
      <c r="Z47" s="60">
        <v>10</v>
      </c>
      <c r="AA47" s="80" t="s">
        <v>605</v>
      </c>
      <c r="AB47" s="75" t="s">
        <v>603</v>
      </c>
      <c r="AC47" s="58">
        <v>3569824000</v>
      </c>
      <c r="AD47" s="58">
        <v>3569824000</v>
      </c>
      <c r="AE47" s="36"/>
    </row>
    <row r="48" spans="1:31" ht="105">
      <c r="A48" s="3">
        <v>48</v>
      </c>
      <c r="B48" s="4" t="s">
        <v>234</v>
      </c>
      <c r="C48" s="4" t="s">
        <v>41</v>
      </c>
      <c r="D48" s="4" t="s">
        <v>73</v>
      </c>
      <c r="E48" s="4" t="s">
        <v>231</v>
      </c>
      <c r="F48" s="4" t="s">
        <v>232</v>
      </c>
      <c r="G48" s="4" t="s">
        <v>233</v>
      </c>
      <c r="H48" s="4" t="s">
        <v>236</v>
      </c>
      <c r="I48" s="4" t="s">
        <v>42</v>
      </c>
      <c r="J48" s="4" t="s">
        <v>98</v>
      </c>
      <c r="K48" s="4" t="s">
        <v>97</v>
      </c>
      <c r="L48" s="4" t="s">
        <v>235</v>
      </c>
      <c r="M48" s="12" t="s">
        <v>237</v>
      </c>
      <c r="N48" s="4" t="s">
        <v>429</v>
      </c>
      <c r="O48" s="10" t="s">
        <v>431</v>
      </c>
      <c r="P48" s="5">
        <v>639</v>
      </c>
      <c r="Q48" s="4" t="s">
        <v>57</v>
      </c>
      <c r="R48" s="6" t="s">
        <v>432</v>
      </c>
      <c r="S48" s="10" t="s">
        <v>489</v>
      </c>
      <c r="T48" s="7">
        <v>456567300</v>
      </c>
      <c r="U48" s="8">
        <v>44198</v>
      </c>
      <c r="V48" s="8">
        <v>44561</v>
      </c>
      <c r="W48" s="4" t="s">
        <v>34</v>
      </c>
      <c r="X48" s="4" t="s">
        <v>94</v>
      </c>
      <c r="Y48" s="29" t="s">
        <v>33</v>
      </c>
      <c r="Z48" s="60">
        <v>857</v>
      </c>
      <c r="AA48" s="80" t="s">
        <v>606</v>
      </c>
      <c r="AB48" s="75" t="s">
        <v>603</v>
      </c>
      <c r="AC48" s="58">
        <v>456587380</v>
      </c>
      <c r="AD48" s="58">
        <v>456587380</v>
      </c>
      <c r="AE48" s="36"/>
    </row>
    <row r="49" spans="1:31" ht="330">
      <c r="A49" s="3">
        <v>49</v>
      </c>
      <c r="B49" s="4" t="s">
        <v>234</v>
      </c>
      <c r="C49" s="4" t="s">
        <v>41</v>
      </c>
      <c r="D49" s="4" t="s">
        <v>73</v>
      </c>
      <c r="E49" s="4" t="s">
        <v>231</v>
      </c>
      <c r="F49" s="4" t="s">
        <v>232</v>
      </c>
      <c r="G49" s="4" t="s">
        <v>233</v>
      </c>
      <c r="H49" s="4" t="s">
        <v>236</v>
      </c>
      <c r="I49" s="4" t="s">
        <v>42</v>
      </c>
      <c r="J49" s="4" t="s">
        <v>98</v>
      </c>
      <c r="K49" s="4" t="s">
        <v>97</v>
      </c>
      <c r="L49" s="4" t="s">
        <v>242</v>
      </c>
      <c r="M49" s="4" t="s">
        <v>241</v>
      </c>
      <c r="N49" s="4" t="s">
        <v>439</v>
      </c>
      <c r="O49" s="10" t="s">
        <v>442</v>
      </c>
      <c r="P49" s="5">
        <v>1</v>
      </c>
      <c r="Q49" s="4" t="s">
        <v>59</v>
      </c>
      <c r="R49" s="6" t="s">
        <v>309</v>
      </c>
      <c r="S49" s="10" t="s">
        <v>490</v>
      </c>
      <c r="T49" s="7">
        <v>1950000000</v>
      </c>
      <c r="U49" s="8">
        <v>44198</v>
      </c>
      <c r="V49" s="8">
        <v>44561</v>
      </c>
      <c r="W49" s="4" t="s">
        <v>31</v>
      </c>
      <c r="X49" s="4" t="s">
        <v>32</v>
      </c>
      <c r="Y49" s="29" t="s">
        <v>33</v>
      </c>
      <c r="Z49" s="77">
        <v>1</v>
      </c>
      <c r="AA49" s="81" t="s">
        <v>607</v>
      </c>
      <c r="AB49" s="75" t="s">
        <v>603</v>
      </c>
      <c r="AC49" s="56">
        <v>1950000000</v>
      </c>
      <c r="AD49" s="56">
        <v>1950000000</v>
      </c>
      <c r="AE49" s="36"/>
    </row>
    <row r="50" spans="1:31" ht="95.25" customHeight="1">
      <c r="A50" s="3">
        <v>50</v>
      </c>
      <c r="B50" s="4" t="s">
        <v>234</v>
      </c>
      <c r="C50" s="4" t="s">
        <v>41</v>
      </c>
      <c r="D50" s="4" t="s">
        <v>73</v>
      </c>
      <c r="E50" s="4" t="s">
        <v>231</v>
      </c>
      <c r="F50" s="4" t="s">
        <v>232</v>
      </c>
      <c r="G50" s="4" t="s">
        <v>233</v>
      </c>
      <c r="H50" s="4" t="s">
        <v>236</v>
      </c>
      <c r="I50" s="4" t="s">
        <v>42</v>
      </c>
      <c r="J50" s="4" t="s">
        <v>98</v>
      </c>
      <c r="K50" s="4" t="s">
        <v>97</v>
      </c>
      <c r="L50" s="4" t="s">
        <v>239</v>
      </c>
      <c r="M50" s="4" t="s">
        <v>243</v>
      </c>
      <c r="N50" s="4" t="s">
        <v>434</v>
      </c>
      <c r="O50" s="10" t="s">
        <v>436</v>
      </c>
      <c r="P50" s="5">
        <v>10</v>
      </c>
      <c r="Q50" s="4" t="s">
        <v>57</v>
      </c>
      <c r="R50" s="6" t="s">
        <v>487</v>
      </c>
      <c r="S50" s="10" t="s">
        <v>491</v>
      </c>
      <c r="T50" s="7">
        <v>727000000</v>
      </c>
      <c r="U50" s="8">
        <v>44198</v>
      </c>
      <c r="V50" s="8">
        <v>44561</v>
      </c>
      <c r="W50" s="4" t="s">
        <v>31</v>
      </c>
      <c r="X50" s="4" t="s">
        <v>32</v>
      </c>
      <c r="Y50" s="29" t="s">
        <v>33</v>
      </c>
      <c r="Z50" s="60">
        <v>10</v>
      </c>
      <c r="AA50" s="80" t="s">
        <v>608</v>
      </c>
      <c r="AB50" s="75" t="s">
        <v>603</v>
      </c>
      <c r="AC50" s="58">
        <v>727000000</v>
      </c>
      <c r="AD50" s="58">
        <v>727000000</v>
      </c>
      <c r="AE50" s="36"/>
    </row>
    <row r="51" spans="1:31" ht="84" customHeight="1">
      <c r="A51" s="3">
        <v>51</v>
      </c>
      <c r="B51" s="4" t="s">
        <v>234</v>
      </c>
      <c r="C51" s="4" t="s">
        <v>41</v>
      </c>
      <c r="D51" s="4" t="s">
        <v>73</v>
      </c>
      <c r="E51" s="4" t="s">
        <v>231</v>
      </c>
      <c r="F51" s="4" t="s">
        <v>232</v>
      </c>
      <c r="G51" s="4" t="s">
        <v>233</v>
      </c>
      <c r="H51" s="4" t="s">
        <v>236</v>
      </c>
      <c r="I51" s="4" t="s">
        <v>42</v>
      </c>
      <c r="J51" s="4" t="s">
        <v>98</v>
      </c>
      <c r="K51" s="4" t="s">
        <v>97</v>
      </c>
      <c r="L51" s="4" t="s">
        <v>242</v>
      </c>
      <c r="M51" s="4" t="s">
        <v>244</v>
      </c>
      <c r="N51" s="4" t="s">
        <v>439</v>
      </c>
      <c r="O51" s="10" t="s">
        <v>440</v>
      </c>
      <c r="P51" s="5">
        <v>2</v>
      </c>
      <c r="Q51" s="4" t="s">
        <v>57</v>
      </c>
      <c r="R51" s="6" t="s">
        <v>309</v>
      </c>
      <c r="S51" s="10" t="s">
        <v>492</v>
      </c>
      <c r="T51" s="7">
        <v>3575000000</v>
      </c>
      <c r="U51" s="8">
        <v>44198</v>
      </c>
      <c r="V51" s="8">
        <v>44561</v>
      </c>
      <c r="W51" s="4" t="s">
        <v>34</v>
      </c>
      <c r="X51" s="4" t="s">
        <v>94</v>
      </c>
      <c r="Y51" s="29" t="s">
        <v>33</v>
      </c>
      <c r="Z51" s="60">
        <v>5</v>
      </c>
      <c r="AA51" s="81" t="s">
        <v>609</v>
      </c>
      <c r="AB51" s="75" t="s">
        <v>603</v>
      </c>
      <c r="AC51" s="58">
        <v>2946878650</v>
      </c>
      <c r="AD51" s="58">
        <v>2946878650</v>
      </c>
      <c r="AE51" s="36"/>
    </row>
    <row r="52" spans="1:31" ht="45">
      <c r="A52" s="3">
        <v>52</v>
      </c>
      <c r="B52" s="4" t="s">
        <v>234</v>
      </c>
      <c r="C52" s="4" t="s">
        <v>41</v>
      </c>
      <c r="D52" s="4" t="s">
        <v>73</v>
      </c>
      <c r="E52" s="4" t="s">
        <v>231</v>
      </c>
      <c r="F52" s="4" t="s">
        <v>232</v>
      </c>
      <c r="G52" s="4" t="s">
        <v>233</v>
      </c>
      <c r="H52" s="4" t="s">
        <v>236</v>
      </c>
      <c r="I52" s="4" t="s">
        <v>42</v>
      </c>
      <c r="J52" s="4" t="s">
        <v>98</v>
      </c>
      <c r="K52" s="4" t="s">
        <v>97</v>
      </c>
      <c r="L52" s="4" t="s">
        <v>246</v>
      </c>
      <c r="M52" s="4" t="s">
        <v>245</v>
      </c>
      <c r="N52" s="4" t="s">
        <v>443</v>
      </c>
      <c r="O52" s="10" t="s">
        <v>444</v>
      </c>
      <c r="P52" s="5">
        <v>7</v>
      </c>
      <c r="Q52" s="4" t="s">
        <v>57</v>
      </c>
      <c r="R52" s="6" t="s">
        <v>493</v>
      </c>
      <c r="S52" s="10" t="s">
        <v>494</v>
      </c>
      <c r="T52" s="7">
        <v>4724000000</v>
      </c>
      <c r="U52" s="8">
        <v>44198</v>
      </c>
      <c r="V52" s="8">
        <v>44561</v>
      </c>
      <c r="W52" s="4" t="s">
        <v>31</v>
      </c>
      <c r="X52" s="4" t="s">
        <v>94</v>
      </c>
      <c r="Y52" s="29" t="s">
        <v>33</v>
      </c>
      <c r="Z52" s="60">
        <v>7</v>
      </c>
      <c r="AA52" s="80" t="s">
        <v>610</v>
      </c>
      <c r="AB52" s="75" t="s">
        <v>603</v>
      </c>
      <c r="AC52" s="58">
        <v>4724000000</v>
      </c>
      <c r="AD52" s="58">
        <v>4724000000</v>
      </c>
      <c r="AE52" s="36"/>
    </row>
    <row r="53" spans="1:31" ht="45">
      <c r="A53" s="3">
        <v>53</v>
      </c>
      <c r="B53" s="4" t="s">
        <v>234</v>
      </c>
      <c r="C53" s="4" t="s">
        <v>41</v>
      </c>
      <c r="D53" s="4" t="s">
        <v>73</v>
      </c>
      <c r="E53" s="4" t="s">
        <v>231</v>
      </c>
      <c r="F53" s="4" t="s">
        <v>232</v>
      </c>
      <c r="G53" s="4" t="s">
        <v>233</v>
      </c>
      <c r="H53" s="4" t="s">
        <v>236</v>
      </c>
      <c r="I53" s="4" t="s">
        <v>42</v>
      </c>
      <c r="J53" s="4" t="s">
        <v>98</v>
      </c>
      <c r="K53" s="4" t="s">
        <v>97</v>
      </c>
      <c r="L53" s="4" t="s">
        <v>246</v>
      </c>
      <c r="M53" s="4" t="s">
        <v>247</v>
      </c>
      <c r="N53" s="4" t="s">
        <v>443</v>
      </c>
      <c r="O53" s="10" t="s">
        <v>445</v>
      </c>
      <c r="P53" s="5">
        <v>3</v>
      </c>
      <c r="Q53" s="4" t="s">
        <v>57</v>
      </c>
      <c r="R53" s="6" t="s">
        <v>493</v>
      </c>
      <c r="S53" s="10" t="s">
        <v>495</v>
      </c>
      <c r="T53" s="7">
        <v>3700000000</v>
      </c>
      <c r="U53" s="8">
        <v>44198</v>
      </c>
      <c r="V53" s="8">
        <v>44561</v>
      </c>
      <c r="W53" s="4" t="s">
        <v>31</v>
      </c>
      <c r="X53" s="4" t="s">
        <v>94</v>
      </c>
      <c r="Y53" s="29" t="s">
        <v>33</v>
      </c>
      <c r="Z53" s="60">
        <v>3</v>
      </c>
      <c r="AA53" s="80" t="s">
        <v>611</v>
      </c>
      <c r="AB53" s="75" t="s">
        <v>603</v>
      </c>
      <c r="AC53" s="58">
        <v>3700020080</v>
      </c>
      <c r="AD53" s="58">
        <v>3007679749</v>
      </c>
      <c r="AE53" s="36"/>
    </row>
    <row r="54" spans="1:31" ht="135">
      <c r="A54" s="3">
        <v>54</v>
      </c>
      <c r="B54" s="29" t="s">
        <v>234</v>
      </c>
      <c r="C54" s="4" t="s">
        <v>41</v>
      </c>
      <c r="D54" s="4" t="s">
        <v>73</v>
      </c>
      <c r="E54" s="4" t="s">
        <v>231</v>
      </c>
      <c r="F54" s="4" t="s">
        <v>232</v>
      </c>
      <c r="G54" s="4" t="s">
        <v>233</v>
      </c>
      <c r="H54" s="4" t="s">
        <v>24</v>
      </c>
      <c r="I54" s="4" t="s">
        <v>27</v>
      </c>
      <c r="J54" s="4" t="s">
        <v>43</v>
      </c>
      <c r="K54" s="4" t="s">
        <v>24</v>
      </c>
      <c r="L54" s="4" t="s">
        <v>24</v>
      </c>
      <c r="M54" s="4" t="s">
        <v>24</v>
      </c>
      <c r="N54" s="4" t="s">
        <v>248</v>
      </c>
      <c r="O54" s="10" t="s">
        <v>249</v>
      </c>
      <c r="P54" s="5">
        <v>90</v>
      </c>
      <c r="Q54" s="4" t="s">
        <v>30</v>
      </c>
      <c r="R54" s="6" t="s">
        <v>250</v>
      </c>
      <c r="S54" s="10" t="s">
        <v>91</v>
      </c>
      <c r="T54" s="15">
        <f>+[2]Hoja2!D16</f>
        <v>906144483.3811667</v>
      </c>
      <c r="U54" s="8">
        <v>44197</v>
      </c>
      <c r="V54" s="8">
        <v>44561</v>
      </c>
      <c r="W54" s="4" t="s">
        <v>31</v>
      </c>
      <c r="X54" s="4" t="s">
        <v>47</v>
      </c>
      <c r="Y54" s="29" t="s">
        <v>33</v>
      </c>
      <c r="Z54" s="60">
        <v>97</v>
      </c>
      <c r="AA54" s="59" t="s">
        <v>562</v>
      </c>
      <c r="AB54" s="57" t="s">
        <v>481</v>
      </c>
      <c r="AC54" s="58">
        <v>1082627190.835</v>
      </c>
      <c r="AD54" s="58">
        <v>1031451934.96</v>
      </c>
      <c r="AE54" s="12"/>
    </row>
    <row r="55" spans="1:31" ht="409.5">
      <c r="A55" s="3">
        <v>55</v>
      </c>
      <c r="B55" s="29" t="s">
        <v>234</v>
      </c>
      <c r="C55" s="4" t="s">
        <v>41</v>
      </c>
      <c r="D55" s="4" t="s">
        <v>73</v>
      </c>
      <c r="E55" s="4" t="s">
        <v>231</v>
      </c>
      <c r="F55" s="4" t="s">
        <v>232</v>
      </c>
      <c r="G55" s="4" t="s">
        <v>233</v>
      </c>
      <c r="H55" s="4" t="s">
        <v>236</v>
      </c>
      <c r="I55" s="4" t="s">
        <v>42</v>
      </c>
      <c r="J55" s="4" t="s">
        <v>43</v>
      </c>
      <c r="K55" s="4" t="s">
        <v>24</v>
      </c>
      <c r="L55" s="4" t="s">
        <v>24</v>
      </c>
      <c r="M55" s="4" t="s">
        <v>24</v>
      </c>
      <c r="N55" s="4" t="s">
        <v>251</v>
      </c>
      <c r="O55" s="10" t="s">
        <v>252</v>
      </c>
      <c r="P55" s="5">
        <v>10</v>
      </c>
      <c r="Q55" s="4" t="s">
        <v>57</v>
      </c>
      <c r="R55" s="6" t="s">
        <v>253</v>
      </c>
      <c r="S55" s="10" t="s">
        <v>254</v>
      </c>
      <c r="T55" s="15">
        <f>+[2]Hoja2!E16</f>
        <v>906144483.3811667</v>
      </c>
      <c r="U55" s="8">
        <v>44197</v>
      </c>
      <c r="V55" s="8">
        <v>44561</v>
      </c>
      <c r="W55" s="4" t="s">
        <v>31</v>
      </c>
      <c r="X55" s="4" t="s">
        <v>96</v>
      </c>
      <c r="Y55" s="29" t="s">
        <v>12</v>
      </c>
      <c r="Z55" s="61">
        <v>3</v>
      </c>
      <c r="AA55" s="59" t="s">
        <v>563</v>
      </c>
      <c r="AB55" s="57" t="s">
        <v>482</v>
      </c>
      <c r="AC55" s="58">
        <v>1082627190.835</v>
      </c>
      <c r="AD55" s="58">
        <v>1031451934.96</v>
      </c>
      <c r="AE55" s="12"/>
    </row>
    <row r="56" spans="1:31" ht="75">
      <c r="A56" s="3">
        <v>56</v>
      </c>
      <c r="B56" s="4" t="s">
        <v>256</v>
      </c>
      <c r="C56" s="4" t="s">
        <v>55</v>
      </c>
      <c r="D56" s="4" t="s">
        <v>255</v>
      </c>
      <c r="E56" s="4" t="s">
        <v>24</v>
      </c>
      <c r="F56" s="4" t="s">
        <v>154</v>
      </c>
      <c r="G56" s="4" t="s">
        <v>155</v>
      </c>
      <c r="H56" s="4" t="s">
        <v>24</v>
      </c>
      <c r="I56" s="4" t="s">
        <v>257</v>
      </c>
      <c r="J56" s="4" t="s">
        <v>98</v>
      </c>
      <c r="K56" s="4" t="s">
        <v>258</v>
      </c>
      <c r="L56" s="4" t="s">
        <v>260</v>
      </c>
      <c r="M56" s="4" t="s">
        <v>259</v>
      </c>
      <c r="N56" s="4" t="s">
        <v>261</v>
      </c>
      <c r="O56" s="4" t="s">
        <v>262</v>
      </c>
      <c r="P56" s="5">
        <v>2</v>
      </c>
      <c r="Q56" s="4" t="s">
        <v>57</v>
      </c>
      <c r="R56" s="6" t="s">
        <v>263</v>
      </c>
      <c r="S56" s="4" t="s">
        <v>264</v>
      </c>
      <c r="T56" s="7">
        <v>1375000000</v>
      </c>
      <c r="U56" s="8">
        <v>44228</v>
      </c>
      <c r="V56" s="8">
        <v>44530</v>
      </c>
      <c r="W56" s="4" t="s">
        <v>31</v>
      </c>
      <c r="X56" s="4" t="s">
        <v>47</v>
      </c>
      <c r="Y56" s="4" t="s">
        <v>33</v>
      </c>
      <c r="Z56" s="34">
        <v>0</v>
      </c>
      <c r="AA56" s="75" t="s">
        <v>616</v>
      </c>
      <c r="AB56" s="75" t="s">
        <v>617</v>
      </c>
      <c r="AC56" s="53">
        <v>1310439885.6900001</v>
      </c>
      <c r="AD56" s="56">
        <v>46701235</v>
      </c>
      <c r="AE56" s="36"/>
    </row>
    <row r="57" spans="1:31" ht="120">
      <c r="A57" s="3">
        <v>57</v>
      </c>
      <c r="B57" s="4" t="s">
        <v>256</v>
      </c>
      <c r="C57" s="4" t="s">
        <v>55</v>
      </c>
      <c r="D57" s="4" t="s">
        <v>255</v>
      </c>
      <c r="E57" s="4" t="s">
        <v>24</v>
      </c>
      <c r="F57" s="4" t="s">
        <v>154</v>
      </c>
      <c r="G57" s="4" t="s">
        <v>155</v>
      </c>
      <c r="H57" s="4" t="s">
        <v>24</v>
      </c>
      <c r="I57" s="4" t="s">
        <v>257</v>
      </c>
      <c r="J57" s="4" t="s">
        <v>98</v>
      </c>
      <c r="K57" s="4" t="s">
        <v>258</v>
      </c>
      <c r="L57" s="4" t="s">
        <v>266</v>
      </c>
      <c r="M57" s="4" t="s">
        <v>265</v>
      </c>
      <c r="N57" s="4" t="s">
        <v>267</v>
      </c>
      <c r="O57" s="10" t="s">
        <v>268</v>
      </c>
      <c r="P57" s="5">
        <v>2</v>
      </c>
      <c r="Q57" s="4" t="s">
        <v>57</v>
      </c>
      <c r="R57" s="6" t="s">
        <v>269</v>
      </c>
      <c r="S57" s="4" t="s">
        <v>270</v>
      </c>
      <c r="T57" s="7">
        <v>1436871527</v>
      </c>
      <c r="U57" s="8">
        <v>44228</v>
      </c>
      <c r="V57" s="8">
        <v>44561</v>
      </c>
      <c r="W57" s="4" t="s">
        <v>31</v>
      </c>
      <c r="X57" s="4" t="s">
        <v>47</v>
      </c>
      <c r="Y57" s="4" t="s">
        <v>33</v>
      </c>
      <c r="Z57" s="34">
        <v>2</v>
      </c>
      <c r="AA57" s="75" t="s">
        <v>618</v>
      </c>
      <c r="AB57" s="75" t="s">
        <v>617</v>
      </c>
      <c r="AC57" s="53">
        <v>237361824.61000001</v>
      </c>
      <c r="AD57" s="53">
        <v>213211824</v>
      </c>
      <c r="AE57" s="36"/>
    </row>
    <row r="58" spans="1:31" ht="405">
      <c r="A58" s="3">
        <v>58</v>
      </c>
      <c r="B58" s="4" t="s">
        <v>256</v>
      </c>
      <c r="C58" s="4" t="s">
        <v>55</v>
      </c>
      <c r="D58" s="4" t="s">
        <v>255</v>
      </c>
      <c r="E58" s="4" t="s">
        <v>24</v>
      </c>
      <c r="F58" s="4" t="s">
        <v>154</v>
      </c>
      <c r="G58" s="4" t="s">
        <v>155</v>
      </c>
      <c r="H58" s="4" t="s">
        <v>24</v>
      </c>
      <c r="I58" s="4" t="s">
        <v>257</v>
      </c>
      <c r="J58" s="4" t="s">
        <v>98</v>
      </c>
      <c r="K58" s="4" t="s">
        <v>258</v>
      </c>
      <c r="L58" s="4" t="s">
        <v>266</v>
      </c>
      <c r="M58" s="4" t="s">
        <v>271</v>
      </c>
      <c r="N58" s="4" t="s">
        <v>267</v>
      </c>
      <c r="O58" s="10" t="s">
        <v>268</v>
      </c>
      <c r="P58" s="5">
        <v>5</v>
      </c>
      <c r="Q58" s="4" t="s">
        <v>57</v>
      </c>
      <c r="R58" s="6" t="s">
        <v>272</v>
      </c>
      <c r="S58" s="4" t="s">
        <v>270</v>
      </c>
      <c r="T58" s="7">
        <v>5000000000</v>
      </c>
      <c r="U58" s="8">
        <v>44228</v>
      </c>
      <c r="V58" s="8">
        <v>44561</v>
      </c>
      <c r="W58" s="4" t="s">
        <v>31</v>
      </c>
      <c r="X58" s="4" t="s">
        <v>47</v>
      </c>
      <c r="Y58" s="4" t="s">
        <v>33</v>
      </c>
      <c r="Z58" s="34">
        <v>2</v>
      </c>
      <c r="AA58" s="75" t="s">
        <v>619</v>
      </c>
      <c r="AB58" s="75" t="s">
        <v>617</v>
      </c>
      <c r="AC58" s="53">
        <v>3934566127</v>
      </c>
      <c r="AD58" s="53">
        <v>2346663710</v>
      </c>
      <c r="AE58" s="36"/>
    </row>
    <row r="59" spans="1:31" ht="270">
      <c r="A59" s="3">
        <v>59</v>
      </c>
      <c r="B59" s="4" t="s">
        <v>256</v>
      </c>
      <c r="C59" s="4" t="s">
        <v>55</v>
      </c>
      <c r="D59" s="4" t="s">
        <v>255</v>
      </c>
      <c r="E59" s="4" t="s">
        <v>24</v>
      </c>
      <c r="F59" s="4" t="s">
        <v>154</v>
      </c>
      <c r="G59" s="4" t="s">
        <v>155</v>
      </c>
      <c r="H59" s="4" t="s">
        <v>24</v>
      </c>
      <c r="I59" s="4" t="s">
        <v>257</v>
      </c>
      <c r="J59" s="4" t="s">
        <v>98</v>
      </c>
      <c r="K59" s="4" t="s">
        <v>258</v>
      </c>
      <c r="L59" s="4" t="s">
        <v>274</v>
      </c>
      <c r="M59" s="4" t="s">
        <v>273</v>
      </c>
      <c r="N59" s="4" t="s">
        <v>275</v>
      </c>
      <c r="O59" s="4" t="s">
        <v>276</v>
      </c>
      <c r="P59" s="5">
        <v>4</v>
      </c>
      <c r="Q59" s="4" t="s">
        <v>57</v>
      </c>
      <c r="R59" s="6" t="s">
        <v>277</v>
      </c>
      <c r="S59" s="4" t="s">
        <v>278</v>
      </c>
      <c r="T59" s="7">
        <v>3879700477</v>
      </c>
      <c r="U59" s="8">
        <v>44228</v>
      </c>
      <c r="V59" s="8">
        <v>44469</v>
      </c>
      <c r="W59" s="4" t="s">
        <v>31</v>
      </c>
      <c r="X59" s="4" t="s">
        <v>47</v>
      </c>
      <c r="Y59" s="4" t="s">
        <v>33</v>
      </c>
      <c r="Z59" s="34">
        <v>1</v>
      </c>
      <c r="AA59" s="75" t="s">
        <v>620</v>
      </c>
      <c r="AB59" s="75" t="s">
        <v>617</v>
      </c>
      <c r="AC59" s="53">
        <v>3994622343.8600001</v>
      </c>
      <c r="AD59" s="53">
        <v>660663613.91999996</v>
      </c>
      <c r="AE59" s="36"/>
    </row>
    <row r="60" spans="1:31" ht="105">
      <c r="A60" s="3">
        <v>60</v>
      </c>
      <c r="B60" s="4" t="s">
        <v>256</v>
      </c>
      <c r="C60" s="4" t="s">
        <v>55</v>
      </c>
      <c r="D60" s="4" t="s">
        <v>255</v>
      </c>
      <c r="E60" s="4" t="s">
        <v>24</v>
      </c>
      <c r="F60" s="4" t="s">
        <v>154</v>
      </c>
      <c r="G60" s="4" t="s">
        <v>155</v>
      </c>
      <c r="H60" s="4" t="s">
        <v>24</v>
      </c>
      <c r="I60" s="4" t="s">
        <v>257</v>
      </c>
      <c r="J60" s="4" t="s">
        <v>98</v>
      </c>
      <c r="K60" s="4" t="s">
        <v>258</v>
      </c>
      <c r="L60" s="4" t="s">
        <v>274</v>
      </c>
      <c r="M60" s="4" t="s">
        <v>279</v>
      </c>
      <c r="N60" s="4" t="s">
        <v>275</v>
      </c>
      <c r="O60" s="4" t="s">
        <v>276</v>
      </c>
      <c r="P60" s="5">
        <v>3</v>
      </c>
      <c r="Q60" s="4" t="s">
        <v>57</v>
      </c>
      <c r="R60" s="6" t="s">
        <v>478</v>
      </c>
      <c r="S60" s="4" t="s">
        <v>278</v>
      </c>
      <c r="T60" s="7">
        <v>5575640573</v>
      </c>
      <c r="U60" s="8">
        <v>44228</v>
      </c>
      <c r="V60" s="8">
        <v>44439</v>
      </c>
      <c r="W60" s="4" t="s">
        <v>31</v>
      </c>
      <c r="X60" s="4" t="s">
        <v>47</v>
      </c>
      <c r="Y60" s="4" t="s">
        <v>33</v>
      </c>
      <c r="Z60" s="34">
        <v>2</v>
      </c>
      <c r="AA60" s="75" t="s">
        <v>621</v>
      </c>
      <c r="AB60" s="75" t="s">
        <v>617</v>
      </c>
      <c r="AC60" s="53">
        <v>5413600379</v>
      </c>
      <c r="AD60" s="53">
        <v>3563600378</v>
      </c>
      <c r="AE60" s="36"/>
    </row>
    <row r="61" spans="1:31" ht="60">
      <c r="A61" s="3">
        <v>61</v>
      </c>
      <c r="B61" s="4" t="s">
        <v>256</v>
      </c>
      <c r="C61" s="4" t="s">
        <v>55</v>
      </c>
      <c r="D61" s="4" t="s">
        <v>255</v>
      </c>
      <c r="E61" s="4" t="s">
        <v>24</v>
      </c>
      <c r="F61" s="4" t="s">
        <v>154</v>
      </c>
      <c r="G61" s="4" t="s">
        <v>155</v>
      </c>
      <c r="H61" s="4" t="s">
        <v>24</v>
      </c>
      <c r="I61" s="4" t="s">
        <v>280</v>
      </c>
      <c r="J61" s="4" t="s">
        <v>43</v>
      </c>
      <c r="K61" s="4" t="s">
        <v>24</v>
      </c>
      <c r="L61" s="4" t="s">
        <v>24</v>
      </c>
      <c r="M61" s="4" t="s">
        <v>24</v>
      </c>
      <c r="N61" s="4" t="s">
        <v>281</v>
      </c>
      <c r="O61" s="4" t="s">
        <v>282</v>
      </c>
      <c r="P61" s="5">
        <v>80</v>
      </c>
      <c r="Q61" s="4" t="s">
        <v>30</v>
      </c>
      <c r="R61" s="6" t="s">
        <v>283</v>
      </c>
      <c r="S61" s="4" t="s">
        <v>284</v>
      </c>
      <c r="T61" s="7">
        <v>0</v>
      </c>
      <c r="U61" s="8">
        <v>44199</v>
      </c>
      <c r="V61" s="8">
        <v>44561</v>
      </c>
      <c r="W61" s="4" t="s">
        <v>31</v>
      </c>
      <c r="X61" s="4" t="s">
        <v>94</v>
      </c>
      <c r="Y61" s="4" t="s">
        <v>33</v>
      </c>
      <c r="Z61" s="34">
        <v>87.5</v>
      </c>
      <c r="AA61" s="75" t="s">
        <v>524</v>
      </c>
      <c r="AB61" s="51" t="s">
        <v>617</v>
      </c>
      <c r="AC61" s="56" t="s">
        <v>477</v>
      </c>
      <c r="AD61" s="56" t="s">
        <v>477</v>
      </c>
      <c r="AE61" s="36"/>
    </row>
    <row r="62" spans="1:31" ht="75">
      <c r="A62" s="3">
        <v>62</v>
      </c>
      <c r="B62" s="4" t="s">
        <v>256</v>
      </c>
      <c r="C62" s="4" t="s">
        <v>55</v>
      </c>
      <c r="D62" s="4" t="s">
        <v>255</v>
      </c>
      <c r="E62" s="4" t="s">
        <v>24</v>
      </c>
      <c r="F62" s="4" t="s">
        <v>154</v>
      </c>
      <c r="G62" s="4" t="s">
        <v>155</v>
      </c>
      <c r="H62" s="4" t="s">
        <v>24</v>
      </c>
      <c r="I62" s="4" t="s">
        <v>42</v>
      </c>
      <c r="J62" s="4" t="s">
        <v>43</v>
      </c>
      <c r="K62" s="4" t="s">
        <v>24</v>
      </c>
      <c r="L62" s="4" t="s">
        <v>24</v>
      </c>
      <c r="M62" s="4" t="s">
        <v>24</v>
      </c>
      <c r="N62" s="4" t="s">
        <v>285</v>
      </c>
      <c r="O62" s="4" t="s">
        <v>286</v>
      </c>
      <c r="P62" s="5">
        <v>90</v>
      </c>
      <c r="Q62" s="4" t="s">
        <v>30</v>
      </c>
      <c r="R62" s="6" t="s">
        <v>287</v>
      </c>
      <c r="S62" s="4" t="s">
        <v>288</v>
      </c>
      <c r="T62" s="7">
        <v>0</v>
      </c>
      <c r="U62" s="8">
        <v>44287</v>
      </c>
      <c r="V62" s="8">
        <v>44542</v>
      </c>
      <c r="W62" s="4" t="s">
        <v>31</v>
      </c>
      <c r="X62" s="4" t="s">
        <v>94</v>
      </c>
      <c r="Y62" s="4" t="s">
        <v>12</v>
      </c>
      <c r="Z62" s="34">
        <v>85.3</v>
      </c>
      <c r="AA62" s="75" t="s">
        <v>524</v>
      </c>
      <c r="AB62" s="51" t="s">
        <v>617</v>
      </c>
      <c r="AC62" s="56" t="s">
        <v>477</v>
      </c>
      <c r="AD62" s="56" t="s">
        <v>477</v>
      </c>
      <c r="AE62" s="36"/>
    </row>
    <row r="63" spans="1:31" ht="60">
      <c r="A63" s="3">
        <v>63</v>
      </c>
      <c r="B63" s="4" t="s">
        <v>256</v>
      </c>
      <c r="C63" s="4" t="s">
        <v>41</v>
      </c>
      <c r="D63" s="4" t="s">
        <v>255</v>
      </c>
      <c r="E63" s="4" t="s">
        <v>24</v>
      </c>
      <c r="F63" s="4" t="s">
        <v>154</v>
      </c>
      <c r="G63" s="4" t="s">
        <v>155</v>
      </c>
      <c r="H63" s="4" t="s">
        <v>24</v>
      </c>
      <c r="I63" s="4" t="s">
        <v>42</v>
      </c>
      <c r="J63" s="4" t="s">
        <v>98</v>
      </c>
      <c r="K63" s="4" t="s">
        <v>24</v>
      </c>
      <c r="L63" s="4" t="s">
        <v>24</v>
      </c>
      <c r="M63" s="4" t="s">
        <v>24</v>
      </c>
      <c r="N63" s="4" t="s">
        <v>289</v>
      </c>
      <c r="O63" s="4" t="s">
        <v>160</v>
      </c>
      <c r="P63" s="5">
        <v>90</v>
      </c>
      <c r="Q63" s="4" t="s">
        <v>30</v>
      </c>
      <c r="R63" s="6" t="s">
        <v>290</v>
      </c>
      <c r="S63" s="4" t="s">
        <v>290</v>
      </c>
      <c r="T63" s="7">
        <v>0</v>
      </c>
      <c r="U63" s="8">
        <v>44287</v>
      </c>
      <c r="V63" s="8">
        <v>44561</v>
      </c>
      <c r="W63" s="4" t="s">
        <v>31</v>
      </c>
      <c r="X63" s="4" t="s">
        <v>94</v>
      </c>
      <c r="Y63" s="4" t="s">
        <v>12</v>
      </c>
      <c r="Z63" s="34">
        <v>50</v>
      </c>
      <c r="AA63" s="75" t="s">
        <v>622</v>
      </c>
      <c r="AB63" s="51" t="s">
        <v>617</v>
      </c>
      <c r="AC63" s="56">
        <f>AC57+AC58+AC59+AC60</f>
        <v>13580150674.470001</v>
      </c>
      <c r="AD63" s="56">
        <f>AD57+AD58+AD60+AD59</f>
        <v>6784139525.9200001</v>
      </c>
      <c r="AE63" s="36"/>
    </row>
    <row r="64" spans="1:31" ht="375">
      <c r="A64" s="3">
        <v>64</v>
      </c>
      <c r="B64" s="4" t="s">
        <v>294</v>
      </c>
      <c r="C64" s="4" t="s">
        <v>41</v>
      </c>
      <c r="D64" s="4" t="s">
        <v>291</v>
      </c>
      <c r="E64" s="4" t="s">
        <v>292</v>
      </c>
      <c r="F64" s="4" t="s">
        <v>38</v>
      </c>
      <c r="G64" s="4" t="s">
        <v>293</v>
      </c>
      <c r="H64" s="4" t="s">
        <v>295</v>
      </c>
      <c r="I64" s="4" t="s">
        <v>42</v>
      </c>
      <c r="J64" s="4" t="s">
        <v>43</v>
      </c>
      <c r="K64" s="4" t="s">
        <v>24</v>
      </c>
      <c r="L64" s="4" t="s">
        <v>24</v>
      </c>
      <c r="M64" s="4" t="s">
        <v>24</v>
      </c>
      <c r="N64" s="4" t="s">
        <v>450</v>
      </c>
      <c r="O64" s="29" t="s">
        <v>451</v>
      </c>
      <c r="P64" s="5">
        <v>15</v>
      </c>
      <c r="Q64" s="4" t="s">
        <v>57</v>
      </c>
      <c r="R64" s="6" t="s">
        <v>296</v>
      </c>
      <c r="S64" s="75" t="s">
        <v>297</v>
      </c>
      <c r="T64" s="7">
        <v>10496000000</v>
      </c>
      <c r="U64" s="8">
        <v>44348</v>
      </c>
      <c r="V64" s="8">
        <v>44561</v>
      </c>
      <c r="W64" s="4" t="s">
        <v>31</v>
      </c>
      <c r="X64" s="4" t="s">
        <v>94</v>
      </c>
      <c r="Y64" s="29" t="s">
        <v>33</v>
      </c>
      <c r="Z64" s="61">
        <v>28</v>
      </c>
      <c r="AA64" s="75" t="s">
        <v>577</v>
      </c>
      <c r="AB64" s="75" t="s">
        <v>578</v>
      </c>
      <c r="AC64" s="58">
        <v>2618475712.3699999</v>
      </c>
      <c r="AD64" s="58">
        <v>2597289204.3699999</v>
      </c>
      <c r="AE64" s="36"/>
    </row>
    <row r="65" spans="1:31" ht="209.25" customHeight="1">
      <c r="A65" s="3">
        <v>65</v>
      </c>
      <c r="B65" s="4" t="s">
        <v>294</v>
      </c>
      <c r="C65" s="4" t="s">
        <v>41</v>
      </c>
      <c r="D65" s="4" t="s">
        <v>291</v>
      </c>
      <c r="E65" s="4" t="s">
        <v>298</v>
      </c>
      <c r="F65" s="4" t="s">
        <v>38</v>
      </c>
      <c r="G65" s="4" t="s">
        <v>293</v>
      </c>
      <c r="H65" s="4" t="s">
        <v>295</v>
      </c>
      <c r="I65" s="4" t="s">
        <v>42</v>
      </c>
      <c r="J65" s="4" t="s">
        <v>98</v>
      </c>
      <c r="K65" s="4" t="s">
        <v>299</v>
      </c>
      <c r="L65" s="4" t="s">
        <v>301</v>
      </c>
      <c r="M65" s="4" t="s">
        <v>300</v>
      </c>
      <c r="N65" s="4" t="s">
        <v>453</v>
      </c>
      <c r="O65" s="4" t="s">
        <v>302</v>
      </c>
      <c r="P65" s="5">
        <v>3</v>
      </c>
      <c r="Q65" s="4" t="s">
        <v>59</v>
      </c>
      <c r="R65" s="6" t="s">
        <v>303</v>
      </c>
      <c r="S65" s="75" t="s">
        <v>454</v>
      </c>
      <c r="T65" s="7">
        <v>14250000000</v>
      </c>
      <c r="U65" s="8">
        <v>44348</v>
      </c>
      <c r="V65" s="8">
        <v>44561</v>
      </c>
      <c r="W65" s="4" t="s">
        <v>34</v>
      </c>
      <c r="X65" s="4" t="s">
        <v>32</v>
      </c>
      <c r="Y65" s="4" t="s">
        <v>33</v>
      </c>
      <c r="Z65" s="61">
        <v>2</v>
      </c>
      <c r="AA65" s="75" t="s">
        <v>579</v>
      </c>
      <c r="AB65" s="75" t="s">
        <v>580</v>
      </c>
      <c r="AC65" s="78">
        <f>7688981836-101411860-87113679-871024042</f>
        <v>6629432255</v>
      </c>
      <c r="AD65" s="78">
        <v>5398633199.6000004</v>
      </c>
      <c r="AE65" s="36"/>
    </row>
    <row r="66" spans="1:31" ht="225" customHeight="1">
      <c r="A66" s="3">
        <v>66</v>
      </c>
      <c r="B66" s="4" t="s">
        <v>294</v>
      </c>
      <c r="C66" s="4" t="s">
        <v>41</v>
      </c>
      <c r="D66" s="4" t="s">
        <v>291</v>
      </c>
      <c r="E66" s="4" t="s">
        <v>298</v>
      </c>
      <c r="F66" s="4" t="s">
        <v>38</v>
      </c>
      <c r="G66" s="4" t="s">
        <v>293</v>
      </c>
      <c r="H66" s="4" t="s">
        <v>295</v>
      </c>
      <c r="I66" s="4" t="s">
        <v>42</v>
      </c>
      <c r="J66" s="4" t="s">
        <v>98</v>
      </c>
      <c r="K66" s="4" t="s">
        <v>299</v>
      </c>
      <c r="L66" s="4" t="s">
        <v>301</v>
      </c>
      <c r="M66" s="4" t="s">
        <v>304</v>
      </c>
      <c r="N66" s="4" t="s">
        <v>453</v>
      </c>
      <c r="O66" s="13" t="s">
        <v>305</v>
      </c>
      <c r="P66" s="5">
        <v>15</v>
      </c>
      <c r="Q66" s="4" t="s">
        <v>57</v>
      </c>
      <c r="R66" s="6" t="s">
        <v>306</v>
      </c>
      <c r="S66" s="75" t="s">
        <v>307</v>
      </c>
      <c r="T66" s="7"/>
      <c r="U66" s="8">
        <v>44237</v>
      </c>
      <c r="V66" s="8">
        <v>44561</v>
      </c>
      <c r="W66" s="4" t="s">
        <v>31</v>
      </c>
      <c r="X66" s="4" t="s">
        <v>32</v>
      </c>
      <c r="Y66" s="4" t="s">
        <v>12</v>
      </c>
      <c r="Z66" s="61">
        <v>28</v>
      </c>
      <c r="AA66" s="75" t="s">
        <v>640</v>
      </c>
      <c r="AB66" s="75" t="s">
        <v>641</v>
      </c>
      <c r="AC66" s="58">
        <v>0</v>
      </c>
      <c r="AD66" s="58">
        <v>0</v>
      </c>
      <c r="AE66" s="36"/>
    </row>
    <row r="67" spans="1:31" ht="165">
      <c r="A67" s="3">
        <v>67</v>
      </c>
      <c r="B67" s="4" t="s">
        <v>294</v>
      </c>
      <c r="C67" s="4"/>
      <c r="D67" s="4" t="s">
        <v>291</v>
      </c>
      <c r="E67" s="4" t="s">
        <v>298</v>
      </c>
      <c r="F67" s="4" t="s">
        <v>38</v>
      </c>
      <c r="G67" s="4" t="s">
        <v>293</v>
      </c>
      <c r="H67" s="4" t="s">
        <v>295</v>
      </c>
      <c r="I67" s="4" t="s">
        <v>42</v>
      </c>
      <c r="J67" s="4" t="s">
        <v>98</v>
      </c>
      <c r="K67" s="4" t="s">
        <v>299</v>
      </c>
      <c r="L67" s="4" t="s">
        <v>301</v>
      </c>
      <c r="M67" s="4" t="s">
        <v>304</v>
      </c>
      <c r="N67" s="4" t="s">
        <v>453</v>
      </c>
      <c r="O67" s="13" t="s">
        <v>302</v>
      </c>
      <c r="P67" s="5">
        <v>5</v>
      </c>
      <c r="Q67" s="4" t="s">
        <v>59</v>
      </c>
      <c r="R67" s="6" t="s">
        <v>303</v>
      </c>
      <c r="S67" s="75" t="s">
        <v>454</v>
      </c>
      <c r="T67" s="7">
        <v>3000000000</v>
      </c>
      <c r="U67" s="8">
        <v>44237</v>
      </c>
      <c r="V67" s="8">
        <v>44561</v>
      </c>
      <c r="W67" s="4" t="s">
        <v>31</v>
      </c>
      <c r="X67" s="4" t="s">
        <v>32</v>
      </c>
      <c r="Y67" s="4" t="s">
        <v>33</v>
      </c>
      <c r="Z67" s="61">
        <v>15</v>
      </c>
      <c r="AA67" s="75" t="s">
        <v>581</v>
      </c>
      <c r="AB67" s="75" t="s">
        <v>582</v>
      </c>
      <c r="AC67" s="78">
        <f>888925727-73552629.15+3635100</f>
        <v>819008197.85000002</v>
      </c>
      <c r="AD67" s="78">
        <v>688612282.51999998</v>
      </c>
      <c r="AE67" s="36"/>
    </row>
    <row r="68" spans="1:31" ht="409.5">
      <c r="A68" s="3">
        <v>68</v>
      </c>
      <c r="B68" s="4" t="s">
        <v>294</v>
      </c>
      <c r="C68" s="4" t="s">
        <v>41</v>
      </c>
      <c r="D68" s="4" t="s">
        <v>291</v>
      </c>
      <c r="E68" s="4" t="s">
        <v>298</v>
      </c>
      <c r="F68" s="4" t="s">
        <v>38</v>
      </c>
      <c r="G68" s="4" t="s">
        <v>293</v>
      </c>
      <c r="H68" s="4" t="s">
        <v>295</v>
      </c>
      <c r="I68" s="4" t="s">
        <v>42</v>
      </c>
      <c r="J68" s="4" t="s">
        <v>98</v>
      </c>
      <c r="K68" s="4" t="s">
        <v>299</v>
      </c>
      <c r="L68" s="4" t="s">
        <v>242</v>
      </c>
      <c r="M68" s="4" t="s">
        <v>308</v>
      </c>
      <c r="N68" s="4" t="s">
        <v>452</v>
      </c>
      <c r="O68" s="4" t="s">
        <v>309</v>
      </c>
      <c r="P68" s="5">
        <v>16</v>
      </c>
      <c r="Q68" s="4" t="s">
        <v>59</v>
      </c>
      <c r="R68" s="6" t="s">
        <v>310</v>
      </c>
      <c r="S68" s="75" t="s">
        <v>309</v>
      </c>
      <c r="T68" s="7">
        <v>166250000000</v>
      </c>
      <c r="U68" s="8">
        <v>44348</v>
      </c>
      <c r="V68" s="8">
        <v>44561</v>
      </c>
      <c r="W68" s="4" t="s">
        <v>31</v>
      </c>
      <c r="X68" s="4" t="s">
        <v>32</v>
      </c>
      <c r="Y68" s="4" t="s">
        <v>33</v>
      </c>
      <c r="Z68" s="61">
        <v>5</v>
      </c>
      <c r="AA68" s="75" t="s">
        <v>583</v>
      </c>
      <c r="AB68" s="75" t="s">
        <v>584</v>
      </c>
      <c r="AC68" s="78">
        <f>140300148765+240783523+53491537-(436217026+621873568+1867833+10725388)</f>
        <v>139523740010</v>
      </c>
      <c r="AD68" s="78">
        <v>84200296564.639999</v>
      </c>
      <c r="AE68" s="36"/>
    </row>
    <row r="69" spans="1:31" ht="150">
      <c r="A69" s="3">
        <v>69</v>
      </c>
      <c r="B69" s="4" t="s">
        <v>294</v>
      </c>
      <c r="C69" s="4" t="s">
        <v>41</v>
      </c>
      <c r="D69" s="4" t="s">
        <v>291</v>
      </c>
      <c r="E69" s="4" t="s">
        <v>298</v>
      </c>
      <c r="F69" s="4" t="s">
        <v>38</v>
      </c>
      <c r="G69" s="4" t="s">
        <v>293</v>
      </c>
      <c r="H69" s="4" t="s">
        <v>295</v>
      </c>
      <c r="I69" s="4" t="s">
        <v>42</v>
      </c>
      <c r="J69" s="4" t="s">
        <v>98</v>
      </c>
      <c r="K69" s="4" t="s">
        <v>299</v>
      </c>
      <c r="L69" s="4" t="s">
        <v>242</v>
      </c>
      <c r="M69" s="4" t="s">
        <v>311</v>
      </c>
      <c r="N69" s="4" t="s">
        <v>452</v>
      </c>
      <c r="O69" s="4" t="s">
        <v>312</v>
      </c>
      <c r="P69" s="5">
        <v>1</v>
      </c>
      <c r="Q69" s="4" t="s">
        <v>59</v>
      </c>
      <c r="R69" s="6" t="s">
        <v>310</v>
      </c>
      <c r="S69" s="75" t="s">
        <v>312</v>
      </c>
      <c r="T69" s="7">
        <v>20000000000</v>
      </c>
      <c r="U69" s="8">
        <v>44348</v>
      </c>
      <c r="V69" s="8">
        <v>44561</v>
      </c>
      <c r="W69" s="4" t="s">
        <v>34</v>
      </c>
      <c r="X69" s="4" t="s">
        <v>32</v>
      </c>
      <c r="Y69" s="4" t="s">
        <v>33</v>
      </c>
      <c r="Z69" s="61">
        <v>2</v>
      </c>
      <c r="AA69" s="75" t="s">
        <v>585</v>
      </c>
      <c r="AB69" s="75" t="s">
        <v>586</v>
      </c>
      <c r="AC69" s="58">
        <v>20000000000</v>
      </c>
      <c r="AD69" s="58">
        <v>20000000000</v>
      </c>
      <c r="AE69" s="36"/>
    </row>
    <row r="70" spans="1:31" ht="120">
      <c r="A70" s="3">
        <v>70</v>
      </c>
      <c r="B70" s="4" t="s">
        <v>313</v>
      </c>
      <c r="C70" s="4" t="s">
        <v>157</v>
      </c>
      <c r="D70" s="4" t="s">
        <v>60</v>
      </c>
      <c r="E70" s="4" t="s">
        <v>24</v>
      </c>
      <c r="F70" s="4" t="s">
        <v>25</v>
      </c>
      <c r="G70" s="4" t="s">
        <v>233</v>
      </c>
      <c r="H70" s="4" t="s">
        <v>24</v>
      </c>
      <c r="I70" s="4" t="s">
        <v>199</v>
      </c>
      <c r="J70" s="4" t="s">
        <v>43</v>
      </c>
      <c r="K70" s="4" t="s">
        <v>24</v>
      </c>
      <c r="L70" s="4" t="s">
        <v>24</v>
      </c>
      <c r="M70" s="4" t="s">
        <v>24</v>
      </c>
      <c r="N70" s="4" t="s">
        <v>314</v>
      </c>
      <c r="O70" s="4" t="s">
        <v>315</v>
      </c>
      <c r="P70" s="5">
        <v>100</v>
      </c>
      <c r="Q70" s="4" t="s">
        <v>30</v>
      </c>
      <c r="R70" s="6" t="s">
        <v>316</v>
      </c>
      <c r="S70" s="4" t="s">
        <v>317</v>
      </c>
      <c r="T70" s="7">
        <v>0</v>
      </c>
      <c r="U70" s="8">
        <v>44198</v>
      </c>
      <c r="V70" s="8">
        <v>44561</v>
      </c>
      <c r="W70" s="4" t="s">
        <v>34</v>
      </c>
      <c r="X70" s="4" t="s">
        <v>105</v>
      </c>
      <c r="Y70" s="4" t="s">
        <v>33</v>
      </c>
      <c r="Z70" s="63">
        <v>100</v>
      </c>
      <c r="AA70" s="26" t="s">
        <v>547</v>
      </c>
      <c r="AB70" s="24" t="s">
        <v>534</v>
      </c>
      <c r="AC70" s="52">
        <v>0</v>
      </c>
      <c r="AD70" s="52">
        <v>0</v>
      </c>
      <c r="AE70" s="36"/>
    </row>
    <row r="71" spans="1:31" ht="60">
      <c r="A71" s="3">
        <v>71</v>
      </c>
      <c r="B71" s="4" t="s">
        <v>313</v>
      </c>
      <c r="C71" s="4" t="s">
        <v>157</v>
      </c>
      <c r="D71" s="4" t="s">
        <v>60</v>
      </c>
      <c r="E71" s="4" t="s">
        <v>24</v>
      </c>
      <c r="F71" s="4" t="s">
        <v>154</v>
      </c>
      <c r="G71" s="4" t="s">
        <v>26</v>
      </c>
      <c r="H71" s="4" t="s">
        <v>24</v>
      </c>
      <c r="I71" s="4" t="s">
        <v>199</v>
      </c>
      <c r="J71" s="4" t="s">
        <v>43</v>
      </c>
      <c r="K71" s="4" t="s">
        <v>24</v>
      </c>
      <c r="L71" s="4" t="s">
        <v>24</v>
      </c>
      <c r="M71" s="4" t="s">
        <v>24</v>
      </c>
      <c r="N71" s="4" t="s">
        <v>318</v>
      </c>
      <c r="O71" s="4" t="s">
        <v>319</v>
      </c>
      <c r="P71" s="5">
        <v>1</v>
      </c>
      <c r="Q71" s="4" t="s">
        <v>59</v>
      </c>
      <c r="R71" s="6" t="s">
        <v>320</v>
      </c>
      <c r="S71" s="4" t="s">
        <v>321</v>
      </c>
      <c r="T71" s="7">
        <v>0</v>
      </c>
      <c r="U71" s="8">
        <v>44198</v>
      </c>
      <c r="V71" s="8">
        <v>44561</v>
      </c>
      <c r="W71" s="4" t="s">
        <v>34</v>
      </c>
      <c r="X71" s="4" t="s">
        <v>35</v>
      </c>
      <c r="Y71" s="4" t="s">
        <v>33</v>
      </c>
      <c r="Z71" s="63">
        <v>0.5</v>
      </c>
      <c r="AA71" s="26" t="s">
        <v>548</v>
      </c>
      <c r="AB71" s="24" t="s">
        <v>541</v>
      </c>
      <c r="AC71" s="52">
        <v>0</v>
      </c>
      <c r="AD71" s="52">
        <v>0</v>
      </c>
      <c r="AE71" s="36"/>
    </row>
    <row r="72" spans="1:31" ht="60">
      <c r="A72" s="3">
        <v>72</v>
      </c>
      <c r="B72" s="4" t="s">
        <v>313</v>
      </c>
      <c r="C72" s="4" t="s">
        <v>157</v>
      </c>
      <c r="D72" s="4" t="s">
        <v>60</v>
      </c>
      <c r="E72" s="4" t="s">
        <v>24</v>
      </c>
      <c r="F72" s="4" t="s">
        <v>25</v>
      </c>
      <c r="G72" s="4" t="s">
        <v>26</v>
      </c>
      <c r="H72" s="4" t="s">
        <v>24</v>
      </c>
      <c r="I72" s="4" t="s">
        <v>199</v>
      </c>
      <c r="J72" s="4" t="s">
        <v>43</v>
      </c>
      <c r="K72" s="4" t="s">
        <v>24</v>
      </c>
      <c r="L72" s="4" t="s">
        <v>24</v>
      </c>
      <c r="M72" s="4" t="s">
        <v>24</v>
      </c>
      <c r="N72" s="4" t="s">
        <v>322</v>
      </c>
      <c r="O72" s="4" t="s">
        <v>323</v>
      </c>
      <c r="P72" s="5">
        <v>1</v>
      </c>
      <c r="Q72" s="4" t="s">
        <v>59</v>
      </c>
      <c r="R72" s="6" t="s">
        <v>324</v>
      </c>
      <c r="S72" s="4" t="s">
        <v>325</v>
      </c>
      <c r="T72" s="7">
        <v>0</v>
      </c>
      <c r="U72" s="8">
        <v>44198</v>
      </c>
      <c r="V72" s="8">
        <v>44561</v>
      </c>
      <c r="W72" s="4" t="s">
        <v>34</v>
      </c>
      <c r="X72" s="4" t="s">
        <v>35</v>
      </c>
      <c r="Y72" s="4" t="s">
        <v>33</v>
      </c>
      <c r="Z72" s="63">
        <v>1</v>
      </c>
      <c r="AA72" s="26" t="s">
        <v>549</v>
      </c>
      <c r="AB72" s="24" t="s">
        <v>541</v>
      </c>
      <c r="AC72" s="52">
        <v>0</v>
      </c>
      <c r="AD72" s="52">
        <v>0</v>
      </c>
      <c r="AE72" s="36"/>
    </row>
    <row r="73" spans="1:31" ht="60">
      <c r="A73" s="3">
        <v>73</v>
      </c>
      <c r="B73" s="4" t="s">
        <v>313</v>
      </c>
      <c r="C73" s="4" t="s">
        <v>157</v>
      </c>
      <c r="D73" s="4" t="s">
        <v>60</v>
      </c>
      <c r="E73" s="4" t="s">
        <v>24</v>
      </c>
      <c r="F73" s="4" t="s">
        <v>25</v>
      </c>
      <c r="G73" s="4" t="s">
        <v>26</v>
      </c>
      <c r="H73" s="4" t="s">
        <v>24</v>
      </c>
      <c r="I73" s="4" t="s">
        <v>199</v>
      </c>
      <c r="J73" s="4" t="s">
        <v>43</v>
      </c>
      <c r="K73" s="4" t="s">
        <v>24</v>
      </c>
      <c r="L73" s="4" t="s">
        <v>24</v>
      </c>
      <c r="M73" s="4" t="s">
        <v>24</v>
      </c>
      <c r="N73" s="4" t="s">
        <v>326</v>
      </c>
      <c r="O73" s="4" t="s">
        <v>327</v>
      </c>
      <c r="P73" s="5">
        <v>1</v>
      </c>
      <c r="Q73" s="4" t="s">
        <v>59</v>
      </c>
      <c r="R73" s="6" t="s">
        <v>328</v>
      </c>
      <c r="S73" s="4" t="s">
        <v>327</v>
      </c>
      <c r="T73" s="7">
        <v>0</v>
      </c>
      <c r="U73" s="8">
        <v>44198</v>
      </c>
      <c r="V73" s="8">
        <v>44561</v>
      </c>
      <c r="W73" s="4" t="s">
        <v>34</v>
      </c>
      <c r="X73" s="4" t="s">
        <v>35</v>
      </c>
      <c r="Y73" s="4" t="s">
        <v>33</v>
      </c>
      <c r="Z73" s="63">
        <v>1</v>
      </c>
      <c r="AA73" s="26" t="s">
        <v>550</v>
      </c>
      <c r="AB73" s="24" t="s">
        <v>542</v>
      </c>
      <c r="AC73" s="52">
        <v>0</v>
      </c>
      <c r="AD73" s="52">
        <v>0</v>
      </c>
      <c r="AE73" s="36"/>
    </row>
    <row r="74" spans="1:31" ht="45">
      <c r="A74" s="3">
        <v>74</v>
      </c>
      <c r="B74" s="4" t="s">
        <v>313</v>
      </c>
      <c r="C74" s="4" t="s">
        <v>157</v>
      </c>
      <c r="D74" s="4" t="s">
        <v>60</v>
      </c>
      <c r="E74" s="4" t="s">
        <v>24</v>
      </c>
      <c r="F74" s="4" t="s">
        <v>25</v>
      </c>
      <c r="G74" s="4" t="s">
        <v>26</v>
      </c>
      <c r="H74" s="4" t="s">
        <v>24</v>
      </c>
      <c r="I74" s="4" t="s">
        <v>199</v>
      </c>
      <c r="J74" s="4" t="s">
        <v>43</v>
      </c>
      <c r="K74" s="4" t="s">
        <v>24</v>
      </c>
      <c r="L74" s="4" t="s">
        <v>24</v>
      </c>
      <c r="M74" s="4" t="s">
        <v>24</v>
      </c>
      <c r="N74" s="4" t="s">
        <v>329</v>
      </c>
      <c r="O74" s="4" t="s">
        <v>330</v>
      </c>
      <c r="P74" s="5">
        <v>1</v>
      </c>
      <c r="Q74" s="4" t="s">
        <v>59</v>
      </c>
      <c r="R74" s="6" t="s">
        <v>331</v>
      </c>
      <c r="S74" s="4" t="s">
        <v>332</v>
      </c>
      <c r="T74" s="7">
        <v>0</v>
      </c>
      <c r="U74" s="8">
        <v>44197</v>
      </c>
      <c r="V74" s="8">
        <v>44561</v>
      </c>
      <c r="W74" s="4" t="s">
        <v>34</v>
      </c>
      <c r="X74" s="4" t="s">
        <v>35</v>
      </c>
      <c r="Y74" s="4" t="s">
        <v>33</v>
      </c>
      <c r="Z74" s="63">
        <v>1</v>
      </c>
      <c r="AA74" s="26" t="s">
        <v>551</v>
      </c>
      <c r="AB74" s="25" t="s">
        <v>505</v>
      </c>
      <c r="AC74" s="52">
        <v>0</v>
      </c>
      <c r="AD74" s="52">
        <v>0</v>
      </c>
      <c r="AE74" s="36"/>
    </row>
    <row r="75" spans="1:31" ht="90">
      <c r="A75" s="3">
        <v>75</v>
      </c>
      <c r="B75" s="4" t="s">
        <v>313</v>
      </c>
      <c r="C75" s="4" t="s">
        <v>157</v>
      </c>
      <c r="D75" s="4" t="s">
        <v>60</v>
      </c>
      <c r="E75" s="4" t="s">
        <v>24</v>
      </c>
      <c r="F75" s="4" t="s">
        <v>25</v>
      </c>
      <c r="G75" s="4" t="s">
        <v>26</v>
      </c>
      <c r="H75" s="4" t="s">
        <v>24</v>
      </c>
      <c r="I75" s="4" t="s">
        <v>199</v>
      </c>
      <c r="J75" s="4" t="s">
        <v>43</v>
      </c>
      <c r="K75" s="4" t="s">
        <v>24</v>
      </c>
      <c r="L75" s="4" t="s">
        <v>24</v>
      </c>
      <c r="M75" s="4" t="s">
        <v>24</v>
      </c>
      <c r="N75" s="4" t="s">
        <v>333</v>
      </c>
      <c r="O75" s="4" t="s">
        <v>334</v>
      </c>
      <c r="P75" s="5">
        <v>1</v>
      </c>
      <c r="Q75" s="4" t="s">
        <v>59</v>
      </c>
      <c r="R75" s="6" t="s">
        <v>335</v>
      </c>
      <c r="S75" s="4" t="s">
        <v>336</v>
      </c>
      <c r="T75" s="7">
        <v>0</v>
      </c>
      <c r="U75" s="8">
        <v>44197</v>
      </c>
      <c r="V75" s="8">
        <v>44561</v>
      </c>
      <c r="W75" s="4" t="s">
        <v>34</v>
      </c>
      <c r="X75" s="4" t="s">
        <v>35</v>
      </c>
      <c r="Y75" s="4" t="s">
        <v>33</v>
      </c>
      <c r="Z75" s="63">
        <v>1</v>
      </c>
      <c r="AA75" s="26" t="s">
        <v>552</v>
      </c>
      <c r="AB75" s="27" t="s">
        <v>506</v>
      </c>
      <c r="AC75" s="52">
        <v>0</v>
      </c>
      <c r="AD75" s="52">
        <v>0</v>
      </c>
      <c r="AE75" s="36"/>
    </row>
    <row r="76" spans="1:31" ht="60">
      <c r="A76" s="3">
        <v>76</v>
      </c>
      <c r="B76" s="4" t="s">
        <v>339</v>
      </c>
      <c r="C76" s="4" t="s">
        <v>41</v>
      </c>
      <c r="D76" s="4" t="s">
        <v>337</v>
      </c>
      <c r="E76" s="4" t="s">
        <v>24</v>
      </c>
      <c r="F76" s="4" t="s">
        <v>38</v>
      </c>
      <c r="G76" s="4" t="s">
        <v>338</v>
      </c>
      <c r="H76" s="4" t="s">
        <v>343</v>
      </c>
      <c r="I76" s="4" t="s">
        <v>42</v>
      </c>
      <c r="J76" s="4" t="s">
        <v>98</v>
      </c>
      <c r="K76" s="4" t="s">
        <v>340</v>
      </c>
      <c r="L76" s="4" t="s">
        <v>242</v>
      </c>
      <c r="M76" s="4" t="s">
        <v>341</v>
      </c>
      <c r="N76" s="4" t="s">
        <v>342</v>
      </c>
      <c r="O76" s="4" t="s">
        <v>344</v>
      </c>
      <c r="P76" s="5">
        <v>1</v>
      </c>
      <c r="Q76" s="4" t="s">
        <v>59</v>
      </c>
      <c r="R76" s="6" t="s">
        <v>345</v>
      </c>
      <c r="S76" s="4" t="s">
        <v>346</v>
      </c>
      <c r="T76" s="7">
        <v>1500000000</v>
      </c>
      <c r="U76" s="8">
        <v>44348</v>
      </c>
      <c r="V76" s="8">
        <v>44561</v>
      </c>
      <c r="W76" s="4" t="s">
        <v>34</v>
      </c>
      <c r="X76" s="4" t="s">
        <v>94</v>
      </c>
      <c r="Y76" s="4" t="s">
        <v>33</v>
      </c>
      <c r="Z76" s="76">
        <v>1</v>
      </c>
      <c r="AA76" s="75" t="s">
        <v>587</v>
      </c>
      <c r="AB76" s="75" t="s">
        <v>588</v>
      </c>
      <c r="AC76" s="56">
        <v>0</v>
      </c>
      <c r="AD76" s="56">
        <v>0</v>
      </c>
      <c r="AE76" s="36"/>
    </row>
    <row r="77" spans="1:31" ht="120">
      <c r="A77" s="3">
        <v>77</v>
      </c>
      <c r="B77" s="4" t="s">
        <v>339</v>
      </c>
      <c r="C77" s="4" t="s">
        <v>41</v>
      </c>
      <c r="D77" s="4" t="s">
        <v>337</v>
      </c>
      <c r="E77" s="4" t="s">
        <v>24</v>
      </c>
      <c r="F77" s="4" t="s">
        <v>38</v>
      </c>
      <c r="G77" s="4" t="s">
        <v>338</v>
      </c>
      <c r="H77" s="4" t="s">
        <v>348</v>
      </c>
      <c r="I77" s="4" t="s">
        <v>42</v>
      </c>
      <c r="J77" s="4" t="s">
        <v>98</v>
      </c>
      <c r="K77" s="4" t="s">
        <v>340</v>
      </c>
      <c r="L77" s="4" t="s">
        <v>242</v>
      </c>
      <c r="M77" s="4" t="s">
        <v>347</v>
      </c>
      <c r="N77" s="4" t="s">
        <v>342</v>
      </c>
      <c r="O77" s="4" t="s">
        <v>349</v>
      </c>
      <c r="P77" s="5">
        <v>16</v>
      </c>
      <c r="Q77" s="4" t="s">
        <v>197</v>
      </c>
      <c r="R77" s="6" t="s">
        <v>469</v>
      </c>
      <c r="S77" s="4" t="s">
        <v>350</v>
      </c>
      <c r="T77" s="7">
        <v>400000000</v>
      </c>
      <c r="U77" s="8">
        <v>44378</v>
      </c>
      <c r="V77" s="8">
        <v>44561</v>
      </c>
      <c r="W77" s="4" t="s">
        <v>31</v>
      </c>
      <c r="X77" s="4" t="s">
        <v>47</v>
      </c>
      <c r="Y77" s="4" t="s">
        <v>33</v>
      </c>
      <c r="Z77" s="76">
        <v>20</v>
      </c>
      <c r="AA77" s="75" t="s">
        <v>589</v>
      </c>
      <c r="AB77" s="75" t="s">
        <v>537</v>
      </c>
      <c r="AC77" s="56">
        <v>0</v>
      </c>
      <c r="AD77" s="56">
        <v>0</v>
      </c>
      <c r="AE77" s="36"/>
    </row>
    <row r="78" spans="1:31" ht="330">
      <c r="A78" s="3">
        <v>78</v>
      </c>
      <c r="B78" s="4" t="s">
        <v>339</v>
      </c>
      <c r="C78" s="4" t="s">
        <v>41</v>
      </c>
      <c r="D78" s="4" t="s">
        <v>337</v>
      </c>
      <c r="E78" s="4" t="s">
        <v>24</v>
      </c>
      <c r="F78" s="4" t="s">
        <v>38</v>
      </c>
      <c r="G78" s="4" t="s">
        <v>338</v>
      </c>
      <c r="H78" s="4" t="s">
        <v>348</v>
      </c>
      <c r="I78" s="4" t="s">
        <v>42</v>
      </c>
      <c r="J78" s="4" t="s">
        <v>98</v>
      </c>
      <c r="K78" s="4" t="s">
        <v>340</v>
      </c>
      <c r="L78" s="4" t="s">
        <v>242</v>
      </c>
      <c r="M78" s="4" t="s">
        <v>347</v>
      </c>
      <c r="N78" s="4" t="s">
        <v>342</v>
      </c>
      <c r="O78" s="4" t="s">
        <v>351</v>
      </c>
      <c r="P78" s="5">
        <v>100</v>
      </c>
      <c r="Q78" s="4" t="s">
        <v>30</v>
      </c>
      <c r="R78" s="6" t="s">
        <v>352</v>
      </c>
      <c r="S78" s="4" t="s">
        <v>353</v>
      </c>
      <c r="T78" s="7">
        <v>647646510</v>
      </c>
      <c r="U78" s="8">
        <v>44220</v>
      </c>
      <c r="V78" s="8">
        <v>44561</v>
      </c>
      <c r="W78" s="4" t="s">
        <v>31</v>
      </c>
      <c r="X78" s="4" t="s">
        <v>47</v>
      </c>
      <c r="Y78" s="4" t="s">
        <v>33</v>
      </c>
      <c r="Z78" s="50">
        <f>10.5/10.5</f>
        <v>1</v>
      </c>
      <c r="AA78" s="75" t="s">
        <v>590</v>
      </c>
      <c r="AB78" s="75" t="s">
        <v>591</v>
      </c>
      <c r="AC78" s="56">
        <v>647589670</v>
      </c>
      <c r="AD78" s="56">
        <v>647589670</v>
      </c>
      <c r="AE78" s="36"/>
    </row>
    <row r="79" spans="1:31" ht="45">
      <c r="A79" s="3">
        <v>79</v>
      </c>
      <c r="B79" s="4" t="s">
        <v>339</v>
      </c>
      <c r="C79" s="4" t="s">
        <v>41</v>
      </c>
      <c r="D79" s="4" t="s">
        <v>337</v>
      </c>
      <c r="E79" s="4" t="s">
        <v>24</v>
      </c>
      <c r="F79" s="4" t="s">
        <v>38</v>
      </c>
      <c r="G79" s="4" t="s">
        <v>338</v>
      </c>
      <c r="H79" s="4" t="s">
        <v>348</v>
      </c>
      <c r="I79" s="4" t="s">
        <v>42</v>
      </c>
      <c r="J79" s="4" t="s">
        <v>98</v>
      </c>
      <c r="K79" s="4" t="s">
        <v>340</v>
      </c>
      <c r="L79" s="4" t="s">
        <v>242</v>
      </c>
      <c r="M79" s="4" t="s">
        <v>347</v>
      </c>
      <c r="N79" s="4" t="s">
        <v>342</v>
      </c>
      <c r="O79" s="4" t="s">
        <v>466</v>
      </c>
      <c r="P79" s="5">
        <v>100</v>
      </c>
      <c r="Q79" s="4" t="s">
        <v>30</v>
      </c>
      <c r="R79" s="6" t="s">
        <v>466</v>
      </c>
      <c r="S79" s="4" t="s">
        <v>466</v>
      </c>
      <c r="T79" s="7">
        <v>392600000</v>
      </c>
      <c r="U79" s="8">
        <v>44228</v>
      </c>
      <c r="V79" s="8">
        <v>44561</v>
      </c>
      <c r="W79" s="4" t="s">
        <v>34</v>
      </c>
      <c r="X79" s="4" t="s">
        <v>47</v>
      </c>
      <c r="Y79" s="4" t="s">
        <v>33</v>
      </c>
      <c r="Z79" s="76">
        <v>100</v>
      </c>
      <c r="AA79" s="75" t="s">
        <v>543</v>
      </c>
      <c r="AB79" s="75" t="s">
        <v>592</v>
      </c>
      <c r="AC79" s="56">
        <v>90440000</v>
      </c>
      <c r="AD79" s="56">
        <v>90440000</v>
      </c>
      <c r="AE79" s="36"/>
    </row>
    <row r="80" spans="1:31" ht="75">
      <c r="A80" s="3">
        <v>80</v>
      </c>
      <c r="B80" s="4" t="s">
        <v>339</v>
      </c>
      <c r="C80" s="4" t="s">
        <v>41</v>
      </c>
      <c r="D80" s="4" t="s">
        <v>337</v>
      </c>
      <c r="E80" s="4" t="s">
        <v>24</v>
      </c>
      <c r="F80" s="4" t="s">
        <v>38</v>
      </c>
      <c r="G80" s="4" t="s">
        <v>338</v>
      </c>
      <c r="H80" s="4" t="s">
        <v>348</v>
      </c>
      <c r="I80" s="4" t="s">
        <v>42</v>
      </c>
      <c r="J80" s="4" t="s">
        <v>98</v>
      </c>
      <c r="K80" s="4" t="s">
        <v>340</v>
      </c>
      <c r="L80" s="4" t="s">
        <v>242</v>
      </c>
      <c r="M80" s="4" t="s">
        <v>347</v>
      </c>
      <c r="N80" s="4" t="s">
        <v>342</v>
      </c>
      <c r="O80" s="4" t="s">
        <v>354</v>
      </c>
      <c r="P80" s="5">
        <v>100</v>
      </c>
      <c r="Q80" s="4" t="s">
        <v>30</v>
      </c>
      <c r="R80" s="6" t="s">
        <v>355</v>
      </c>
      <c r="S80" s="4" t="s">
        <v>356</v>
      </c>
      <c r="T80" s="7">
        <v>74000000</v>
      </c>
      <c r="U80" s="8">
        <v>44441</v>
      </c>
      <c r="V80" s="8">
        <v>44805</v>
      </c>
      <c r="W80" s="4" t="s">
        <v>34</v>
      </c>
      <c r="X80" s="4" t="s">
        <v>35</v>
      </c>
      <c r="Y80" s="4" t="s">
        <v>33</v>
      </c>
      <c r="Z80" s="76">
        <v>100</v>
      </c>
      <c r="AA80" s="75" t="s">
        <v>593</v>
      </c>
      <c r="AB80" s="75" t="s">
        <v>594</v>
      </c>
      <c r="AC80" s="56">
        <v>60075000</v>
      </c>
      <c r="AD80" s="56">
        <v>60075000</v>
      </c>
      <c r="AE80" s="36"/>
    </row>
    <row r="81" spans="1:31" ht="90">
      <c r="A81" s="3">
        <v>81</v>
      </c>
      <c r="B81" s="4" t="s">
        <v>339</v>
      </c>
      <c r="C81" s="4" t="s">
        <v>41</v>
      </c>
      <c r="D81" s="4" t="s">
        <v>337</v>
      </c>
      <c r="E81" s="4" t="s">
        <v>24</v>
      </c>
      <c r="F81" s="4" t="s">
        <v>38</v>
      </c>
      <c r="G81" s="4" t="s">
        <v>338</v>
      </c>
      <c r="H81" s="4" t="s">
        <v>348</v>
      </c>
      <c r="I81" s="4" t="s">
        <v>42</v>
      </c>
      <c r="J81" s="4" t="s">
        <v>98</v>
      </c>
      <c r="K81" s="4" t="s">
        <v>340</v>
      </c>
      <c r="L81" s="4" t="s">
        <v>242</v>
      </c>
      <c r="M81" s="4" t="s">
        <v>347</v>
      </c>
      <c r="N81" s="4" t="s">
        <v>342</v>
      </c>
      <c r="O81" s="4" t="s">
        <v>357</v>
      </c>
      <c r="P81" s="5">
        <v>100</v>
      </c>
      <c r="Q81" s="4" t="s">
        <v>30</v>
      </c>
      <c r="R81" s="6" t="s">
        <v>358</v>
      </c>
      <c r="S81" s="4" t="s">
        <v>359</v>
      </c>
      <c r="T81" s="7">
        <v>63000000</v>
      </c>
      <c r="U81" s="8">
        <v>43977</v>
      </c>
      <c r="V81" s="8">
        <v>44196</v>
      </c>
      <c r="W81" s="4" t="s">
        <v>34</v>
      </c>
      <c r="X81" s="4" t="s">
        <v>47</v>
      </c>
      <c r="Y81" s="4" t="s">
        <v>33</v>
      </c>
      <c r="Z81" s="76">
        <v>100</v>
      </c>
      <c r="AA81" s="75" t="s">
        <v>595</v>
      </c>
      <c r="AB81" s="75" t="s">
        <v>544</v>
      </c>
      <c r="AC81" s="56">
        <v>30000000</v>
      </c>
      <c r="AD81" s="56">
        <v>0</v>
      </c>
      <c r="AE81" s="36"/>
    </row>
    <row r="82" spans="1:31" ht="120">
      <c r="A82" s="3">
        <v>82</v>
      </c>
      <c r="B82" s="4" t="s">
        <v>339</v>
      </c>
      <c r="C82" s="4" t="s">
        <v>41</v>
      </c>
      <c r="D82" s="4" t="s">
        <v>337</v>
      </c>
      <c r="E82" s="4" t="s">
        <v>24</v>
      </c>
      <c r="F82" s="4" t="s">
        <v>38</v>
      </c>
      <c r="G82" s="4" t="s">
        <v>338</v>
      </c>
      <c r="H82" s="4" t="s">
        <v>363</v>
      </c>
      <c r="I82" s="4" t="s">
        <v>42</v>
      </c>
      <c r="J82" s="4" t="s">
        <v>98</v>
      </c>
      <c r="K82" s="4" t="s">
        <v>340</v>
      </c>
      <c r="L82" s="4" t="s">
        <v>361</v>
      </c>
      <c r="M82" s="4" t="s">
        <v>360</v>
      </c>
      <c r="N82" s="4" t="s">
        <v>362</v>
      </c>
      <c r="O82" s="10" t="s">
        <v>467</v>
      </c>
      <c r="P82" s="5">
        <v>16</v>
      </c>
      <c r="Q82" s="4" t="s">
        <v>57</v>
      </c>
      <c r="R82" s="6" t="s">
        <v>364</v>
      </c>
      <c r="S82" s="4" t="s">
        <v>365</v>
      </c>
      <c r="T82" s="7">
        <v>5114512815</v>
      </c>
      <c r="U82" s="8">
        <v>44228</v>
      </c>
      <c r="V82" s="8">
        <v>44561</v>
      </c>
      <c r="W82" s="4" t="s">
        <v>31</v>
      </c>
      <c r="X82" s="4" t="s">
        <v>47</v>
      </c>
      <c r="Y82" s="4" t="s">
        <v>33</v>
      </c>
      <c r="Z82" s="76">
        <v>16</v>
      </c>
      <c r="AA82" s="75" t="s">
        <v>596</v>
      </c>
      <c r="AB82" s="75" t="s">
        <v>597</v>
      </c>
      <c r="AC82" s="53">
        <v>4013471475.7399998</v>
      </c>
      <c r="AD82" s="53">
        <v>3953746475.7399998</v>
      </c>
      <c r="AE82" s="36"/>
    </row>
    <row r="83" spans="1:31" ht="45">
      <c r="A83" s="3">
        <v>83</v>
      </c>
      <c r="B83" s="4" t="s">
        <v>339</v>
      </c>
      <c r="C83" s="4" t="s">
        <v>41</v>
      </c>
      <c r="D83" s="4" t="s">
        <v>337</v>
      </c>
      <c r="E83" s="4" t="s">
        <v>24</v>
      </c>
      <c r="F83" s="4" t="s">
        <v>38</v>
      </c>
      <c r="G83" s="4" t="s">
        <v>338</v>
      </c>
      <c r="H83" s="4" t="s">
        <v>363</v>
      </c>
      <c r="I83" s="4" t="s">
        <v>42</v>
      </c>
      <c r="J83" s="4" t="s">
        <v>98</v>
      </c>
      <c r="K83" s="4" t="s">
        <v>340</v>
      </c>
      <c r="L83" s="4" t="s">
        <v>361</v>
      </c>
      <c r="M83" s="4" t="s">
        <v>366</v>
      </c>
      <c r="N83" s="4" t="s">
        <v>362</v>
      </c>
      <c r="O83" s="4" t="s">
        <v>468</v>
      </c>
      <c r="P83" s="5">
        <v>8</v>
      </c>
      <c r="Q83" s="4" t="s">
        <v>57</v>
      </c>
      <c r="R83" s="6" t="s">
        <v>367</v>
      </c>
      <c r="S83" s="4" t="s">
        <v>368</v>
      </c>
      <c r="T83" s="7">
        <v>500000000</v>
      </c>
      <c r="U83" s="8">
        <v>44228</v>
      </c>
      <c r="V83" s="8">
        <v>44561</v>
      </c>
      <c r="W83" s="4" t="s">
        <v>31</v>
      </c>
      <c r="X83" s="4" t="s">
        <v>47</v>
      </c>
      <c r="Y83" s="4" t="s">
        <v>33</v>
      </c>
      <c r="Z83" s="76">
        <v>8</v>
      </c>
      <c r="AA83" s="75" t="s">
        <v>598</v>
      </c>
      <c r="AB83" s="75" t="s">
        <v>545</v>
      </c>
      <c r="AC83" s="56">
        <v>472405090</v>
      </c>
      <c r="AD83" s="56">
        <v>472405090</v>
      </c>
      <c r="AE83" s="36"/>
    </row>
    <row r="84" spans="1:31" ht="105">
      <c r="A84" s="3">
        <v>84</v>
      </c>
      <c r="B84" s="4" t="s">
        <v>339</v>
      </c>
      <c r="C84" s="4" t="s">
        <v>41</v>
      </c>
      <c r="D84" s="4" t="s">
        <v>337</v>
      </c>
      <c r="E84" s="4" t="s">
        <v>24</v>
      </c>
      <c r="F84" s="4" t="s">
        <v>38</v>
      </c>
      <c r="G84" s="4" t="s">
        <v>338</v>
      </c>
      <c r="H84" s="4" t="s">
        <v>363</v>
      </c>
      <c r="I84" s="4" t="s">
        <v>42</v>
      </c>
      <c r="J84" s="4" t="s">
        <v>43</v>
      </c>
      <c r="K84" s="4" t="s">
        <v>24</v>
      </c>
      <c r="L84" s="4" t="s">
        <v>24</v>
      </c>
      <c r="M84" s="4" t="s">
        <v>24</v>
      </c>
      <c r="N84" s="4" t="s">
        <v>369</v>
      </c>
      <c r="O84" s="4" t="s">
        <v>370</v>
      </c>
      <c r="P84" s="5">
        <v>25</v>
      </c>
      <c r="Q84" s="4" t="s">
        <v>30</v>
      </c>
      <c r="R84" s="6" t="s">
        <v>371</v>
      </c>
      <c r="S84" s="4" t="s">
        <v>372</v>
      </c>
      <c r="T84" s="7">
        <v>0</v>
      </c>
      <c r="U84" s="8">
        <v>44378</v>
      </c>
      <c r="V84" s="8">
        <v>44561</v>
      </c>
      <c r="W84" s="4" t="s">
        <v>31</v>
      </c>
      <c r="X84" s="4" t="s">
        <v>94</v>
      </c>
      <c r="Y84" s="4" t="s">
        <v>12</v>
      </c>
      <c r="Z84" s="79">
        <v>56.6</v>
      </c>
      <c r="AA84" s="75" t="s">
        <v>599</v>
      </c>
      <c r="AB84" s="75" t="s">
        <v>600</v>
      </c>
      <c r="AC84" s="56">
        <v>0</v>
      </c>
      <c r="AD84" s="56">
        <v>0</v>
      </c>
      <c r="AE84" s="36"/>
    </row>
    <row r="85" spans="1:31" ht="45">
      <c r="A85" s="3">
        <v>85</v>
      </c>
      <c r="B85" s="4" t="s">
        <v>339</v>
      </c>
      <c r="C85" s="4" t="s">
        <v>41</v>
      </c>
      <c r="D85" s="4" t="s">
        <v>337</v>
      </c>
      <c r="E85" s="4" t="s">
        <v>24</v>
      </c>
      <c r="F85" s="4" t="s">
        <v>38</v>
      </c>
      <c r="G85" s="4" t="s">
        <v>338</v>
      </c>
      <c r="H85" s="4" t="s">
        <v>374</v>
      </c>
      <c r="I85" s="4" t="s">
        <v>42</v>
      </c>
      <c r="J85" s="4" t="s">
        <v>43</v>
      </c>
      <c r="K85" s="4" t="s">
        <v>24</v>
      </c>
      <c r="L85" s="4" t="s">
        <v>24</v>
      </c>
      <c r="M85" s="4" t="s">
        <v>24</v>
      </c>
      <c r="N85" s="4" t="s">
        <v>373</v>
      </c>
      <c r="O85" s="4" t="s">
        <v>375</v>
      </c>
      <c r="P85" s="5">
        <v>3.8</v>
      </c>
      <c r="Q85" s="4" t="s">
        <v>57</v>
      </c>
      <c r="R85" s="6" t="s">
        <v>376</v>
      </c>
      <c r="S85" s="4" t="s">
        <v>377</v>
      </c>
      <c r="T85" s="7">
        <v>0</v>
      </c>
      <c r="U85" s="8">
        <v>44470</v>
      </c>
      <c r="V85" s="8">
        <v>44554</v>
      </c>
      <c r="W85" s="4" t="s">
        <v>31</v>
      </c>
      <c r="X85" s="4" t="s">
        <v>35</v>
      </c>
      <c r="Y85" s="4" t="s">
        <v>12</v>
      </c>
      <c r="Z85" s="77">
        <v>4.0999999999999996</v>
      </c>
      <c r="AA85" s="75" t="s">
        <v>587</v>
      </c>
      <c r="AB85" s="75" t="s">
        <v>588</v>
      </c>
      <c r="AC85" s="56">
        <v>0</v>
      </c>
      <c r="AD85" s="56">
        <v>0</v>
      </c>
      <c r="AE85" s="36"/>
    </row>
    <row r="86" spans="1:31" ht="75">
      <c r="A86" s="3">
        <v>86</v>
      </c>
      <c r="B86" s="4" t="s">
        <v>339</v>
      </c>
      <c r="C86" s="4" t="s">
        <v>41</v>
      </c>
      <c r="D86" s="4" t="s">
        <v>337</v>
      </c>
      <c r="E86" s="4" t="s">
        <v>24</v>
      </c>
      <c r="F86" s="4" t="s">
        <v>38</v>
      </c>
      <c r="G86" s="4" t="s">
        <v>338</v>
      </c>
      <c r="H86" s="4" t="s">
        <v>348</v>
      </c>
      <c r="I86" s="4" t="s">
        <v>42</v>
      </c>
      <c r="J86" s="4" t="s">
        <v>43</v>
      </c>
      <c r="K86" s="4" t="s">
        <v>24</v>
      </c>
      <c r="L86" s="4" t="s">
        <v>24</v>
      </c>
      <c r="M86" s="4" t="s">
        <v>24</v>
      </c>
      <c r="N86" s="4" t="s">
        <v>378</v>
      </c>
      <c r="O86" s="4" t="s">
        <v>379</v>
      </c>
      <c r="P86" s="5">
        <v>15</v>
      </c>
      <c r="Q86" s="4" t="s">
        <v>57</v>
      </c>
      <c r="R86" s="6" t="s">
        <v>380</v>
      </c>
      <c r="S86" s="4" t="s">
        <v>379</v>
      </c>
      <c r="T86" s="7">
        <v>0</v>
      </c>
      <c r="U86" s="8">
        <v>44197</v>
      </c>
      <c r="V86" s="8">
        <v>44561</v>
      </c>
      <c r="W86" s="4" t="s">
        <v>31</v>
      </c>
      <c r="X86" s="4" t="s">
        <v>47</v>
      </c>
      <c r="Y86" s="4" t="s">
        <v>12</v>
      </c>
      <c r="Z86" s="76">
        <v>4</v>
      </c>
      <c r="AA86" s="75" t="s">
        <v>601</v>
      </c>
      <c r="AB86" s="75" t="s">
        <v>538</v>
      </c>
      <c r="AC86" s="56">
        <v>0</v>
      </c>
      <c r="AD86" s="56">
        <v>0</v>
      </c>
      <c r="AE86" s="36"/>
    </row>
    <row r="87" spans="1:31" ht="120">
      <c r="A87" s="3">
        <v>87</v>
      </c>
      <c r="B87" s="4" t="s">
        <v>382</v>
      </c>
      <c r="C87" s="4" t="s">
        <v>58</v>
      </c>
      <c r="D87" s="4" t="s">
        <v>36</v>
      </c>
      <c r="E87" s="4" t="s">
        <v>381</v>
      </c>
      <c r="F87" s="4" t="s">
        <v>38</v>
      </c>
      <c r="G87" s="4" t="s">
        <v>39</v>
      </c>
      <c r="H87" s="4" t="s">
        <v>386</v>
      </c>
      <c r="I87" s="4" t="s">
        <v>42</v>
      </c>
      <c r="J87" s="4" t="s">
        <v>98</v>
      </c>
      <c r="K87" s="4" t="s">
        <v>383</v>
      </c>
      <c r="L87" s="4" t="s">
        <v>242</v>
      </c>
      <c r="M87" s="4" t="s">
        <v>384</v>
      </c>
      <c r="N87" s="4" t="s">
        <v>385</v>
      </c>
      <c r="O87" s="29" t="s">
        <v>387</v>
      </c>
      <c r="P87" s="5">
        <v>1</v>
      </c>
      <c r="Q87" s="4" t="s">
        <v>59</v>
      </c>
      <c r="R87" s="6" t="s">
        <v>388</v>
      </c>
      <c r="S87" s="4"/>
      <c r="T87" s="9">
        <v>14563106796</v>
      </c>
      <c r="U87" s="8">
        <v>44379</v>
      </c>
      <c r="V87" s="8">
        <v>44561</v>
      </c>
      <c r="W87" s="4" t="s">
        <v>34</v>
      </c>
      <c r="X87" s="4" t="s">
        <v>35</v>
      </c>
      <c r="Y87" s="29" t="s">
        <v>33</v>
      </c>
      <c r="Z87" s="77">
        <v>2</v>
      </c>
      <c r="AA87" s="75" t="s">
        <v>625</v>
      </c>
      <c r="AB87" s="86" t="s">
        <v>626</v>
      </c>
      <c r="AC87" s="56">
        <v>14563106796</v>
      </c>
      <c r="AD87" s="56">
        <v>14563106796</v>
      </c>
      <c r="AE87" s="36"/>
    </row>
    <row r="88" spans="1:31" ht="225">
      <c r="A88" s="3">
        <v>88</v>
      </c>
      <c r="B88" s="4" t="s">
        <v>382</v>
      </c>
      <c r="C88" s="4" t="s">
        <v>58</v>
      </c>
      <c r="D88" s="4" t="s">
        <v>36</v>
      </c>
      <c r="E88" s="4" t="s">
        <v>381</v>
      </c>
      <c r="F88" s="4" t="s">
        <v>38</v>
      </c>
      <c r="G88" s="4" t="s">
        <v>39</v>
      </c>
      <c r="H88" s="4" t="s">
        <v>386</v>
      </c>
      <c r="I88" s="4" t="s">
        <v>42</v>
      </c>
      <c r="J88" s="4" t="s">
        <v>98</v>
      </c>
      <c r="K88" s="4" t="s">
        <v>383</v>
      </c>
      <c r="L88" s="4" t="s">
        <v>242</v>
      </c>
      <c r="M88" s="4" t="s">
        <v>389</v>
      </c>
      <c r="N88" s="4" t="s">
        <v>385</v>
      </c>
      <c r="O88" s="29" t="s">
        <v>390</v>
      </c>
      <c r="P88" s="5">
        <v>1</v>
      </c>
      <c r="Q88" s="4" t="s">
        <v>59</v>
      </c>
      <c r="R88" s="6" t="s">
        <v>391</v>
      </c>
      <c r="S88" s="4"/>
      <c r="T88" s="9">
        <v>436893204</v>
      </c>
      <c r="U88" s="8">
        <v>44379</v>
      </c>
      <c r="V88" s="8">
        <v>44561</v>
      </c>
      <c r="W88" s="4" t="s">
        <v>34</v>
      </c>
      <c r="X88" s="4" t="s">
        <v>35</v>
      </c>
      <c r="Y88" s="29" t="s">
        <v>33</v>
      </c>
      <c r="Z88" s="77">
        <v>1</v>
      </c>
      <c r="AA88" s="68" t="s">
        <v>627</v>
      </c>
      <c r="AB88" s="75" t="s">
        <v>628</v>
      </c>
      <c r="AC88" s="56">
        <v>392427682</v>
      </c>
      <c r="AD88" s="56">
        <v>392427682</v>
      </c>
      <c r="AE88" s="36"/>
    </row>
    <row r="89" spans="1:31" ht="75">
      <c r="A89" s="3">
        <v>89</v>
      </c>
      <c r="B89" s="4" t="s">
        <v>382</v>
      </c>
      <c r="C89" s="4" t="s">
        <v>58</v>
      </c>
      <c r="D89" s="4" t="s">
        <v>36</v>
      </c>
      <c r="E89" s="4" t="s">
        <v>381</v>
      </c>
      <c r="F89" s="4" t="s">
        <v>38</v>
      </c>
      <c r="G89" s="4" t="s">
        <v>39</v>
      </c>
      <c r="H89" s="4" t="s">
        <v>386</v>
      </c>
      <c r="I89" s="4" t="s">
        <v>42</v>
      </c>
      <c r="J89" s="4" t="s">
        <v>98</v>
      </c>
      <c r="K89" s="4" t="s">
        <v>383</v>
      </c>
      <c r="L89" s="4" t="s">
        <v>393</v>
      </c>
      <c r="M89" s="4" t="s">
        <v>392</v>
      </c>
      <c r="N89" s="4" t="s">
        <v>394</v>
      </c>
      <c r="O89" s="29" t="s">
        <v>395</v>
      </c>
      <c r="P89" s="5">
        <v>2</v>
      </c>
      <c r="Q89" s="4" t="s">
        <v>57</v>
      </c>
      <c r="R89" s="6" t="s">
        <v>396</v>
      </c>
      <c r="S89" s="4"/>
      <c r="T89" s="9">
        <v>100000000</v>
      </c>
      <c r="U89" s="8">
        <v>44228</v>
      </c>
      <c r="V89" s="8">
        <v>44561</v>
      </c>
      <c r="W89" s="4" t="s">
        <v>34</v>
      </c>
      <c r="X89" s="4" t="s">
        <v>35</v>
      </c>
      <c r="Y89" s="29" t="s">
        <v>33</v>
      </c>
      <c r="Z89" s="77">
        <v>1</v>
      </c>
      <c r="AA89" s="80" t="s">
        <v>630</v>
      </c>
      <c r="AB89" s="87" t="s">
        <v>629</v>
      </c>
      <c r="AC89" s="56">
        <v>79000000</v>
      </c>
      <c r="AD89" s="56">
        <v>79000000</v>
      </c>
      <c r="AE89" s="36"/>
    </row>
    <row r="90" spans="1:31" ht="409.5">
      <c r="A90" s="3">
        <v>90</v>
      </c>
      <c r="B90" s="4" t="s">
        <v>382</v>
      </c>
      <c r="C90" s="4" t="s">
        <v>55</v>
      </c>
      <c r="D90" s="4" t="s">
        <v>36</v>
      </c>
      <c r="E90" s="4" t="s">
        <v>381</v>
      </c>
      <c r="F90" s="4" t="s">
        <v>38</v>
      </c>
      <c r="G90" s="4" t="s">
        <v>39</v>
      </c>
      <c r="H90" s="4" t="s">
        <v>386</v>
      </c>
      <c r="I90" s="4" t="s">
        <v>42</v>
      </c>
      <c r="J90" s="4" t="s">
        <v>43</v>
      </c>
      <c r="K90" s="4" t="s">
        <v>24</v>
      </c>
      <c r="L90" s="4" t="s">
        <v>24</v>
      </c>
      <c r="M90" s="4" t="s">
        <v>24</v>
      </c>
      <c r="N90" s="4" t="s">
        <v>39</v>
      </c>
      <c r="O90" s="4" t="s">
        <v>397</v>
      </c>
      <c r="P90" s="5">
        <v>1782</v>
      </c>
      <c r="Q90" s="4" t="s">
        <v>398</v>
      </c>
      <c r="R90" s="6" t="s">
        <v>399</v>
      </c>
      <c r="S90" s="4" t="s">
        <v>400</v>
      </c>
      <c r="T90" s="7">
        <v>0</v>
      </c>
      <c r="U90" s="8">
        <v>44197</v>
      </c>
      <c r="V90" s="8">
        <v>44227</v>
      </c>
      <c r="W90" s="4" t="s">
        <v>34</v>
      </c>
      <c r="X90" s="4" t="s">
        <v>35</v>
      </c>
      <c r="Y90" s="29" t="s">
        <v>49</v>
      </c>
      <c r="Z90" s="89">
        <v>1816</v>
      </c>
      <c r="AA90" s="55" t="s">
        <v>631</v>
      </c>
      <c r="AB90" s="88" t="s">
        <v>632</v>
      </c>
      <c r="AC90" s="56"/>
      <c r="AD90" s="56"/>
      <c r="AE90" s="36"/>
    </row>
    <row r="91" spans="1:31" ht="409.5">
      <c r="A91" s="3">
        <v>91</v>
      </c>
      <c r="B91" s="4" t="s">
        <v>382</v>
      </c>
      <c r="C91" s="4" t="s">
        <v>55</v>
      </c>
      <c r="D91" s="4" t="s">
        <v>36</v>
      </c>
      <c r="E91" s="4" t="s">
        <v>381</v>
      </c>
      <c r="F91" s="4" t="s">
        <v>38</v>
      </c>
      <c r="G91" s="4" t="s">
        <v>39</v>
      </c>
      <c r="H91" s="4" t="s">
        <v>401</v>
      </c>
      <c r="I91" s="4" t="s">
        <v>42</v>
      </c>
      <c r="J91" s="4" t="s">
        <v>43</v>
      </c>
      <c r="K91" s="4" t="s">
        <v>24</v>
      </c>
      <c r="L91" s="4" t="s">
        <v>24</v>
      </c>
      <c r="M91" s="4" t="s">
        <v>24</v>
      </c>
      <c r="N91" s="4" t="s">
        <v>39</v>
      </c>
      <c r="O91" s="4" t="s">
        <v>401</v>
      </c>
      <c r="P91" s="5">
        <v>5.7</v>
      </c>
      <c r="Q91" s="4" t="s">
        <v>197</v>
      </c>
      <c r="R91" s="6" t="s">
        <v>402</v>
      </c>
      <c r="S91" s="4" t="s">
        <v>403</v>
      </c>
      <c r="T91" s="7">
        <v>0</v>
      </c>
      <c r="U91" s="8">
        <v>44197</v>
      </c>
      <c r="V91" s="8">
        <v>44227</v>
      </c>
      <c r="W91" s="4" t="s">
        <v>34</v>
      </c>
      <c r="X91" s="4" t="s">
        <v>35</v>
      </c>
      <c r="Y91" s="29" t="s">
        <v>49</v>
      </c>
      <c r="Z91" s="90">
        <v>6.3</v>
      </c>
      <c r="AA91" s="55" t="s">
        <v>631</v>
      </c>
      <c r="AB91" s="88" t="s">
        <v>632</v>
      </c>
      <c r="AC91" s="56"/>
      <c r="AD91" s="56"/>
      <c r="AE91" s="36"/>
    </row>
    <row r="92" spans="1:31" ht="409.5">
      <c r="A92" s="3">
        <v>92</v>
      </c>
      <c r="B92" s="4" t="s">
        <v>382</v>
      </c>
      <c r="C92" s="4" t="s">
        <v>55</v>
      </c>
      <c r="D92" s="4" t="s">
        <v>36</v>
      </c>
      <c r="E92" s="4" t="s">
        <v>381</v>
      </c>
      <c r="F92" s="4" t="s">
        <v>38</v>
      </c>
      <c r="G92" s="4" t="s">
        <v>39</v>
      </c>
      <c r="H92" s="4" t="s">
        <v>405</v>
      </c>
      <c r="I92" s="4" t="s">
        <v>42</v>
      </c>
      <c r="J92" s="4" t="s">
        <v>43</v>
      </c>
      <c r="K92" s="4" t="s">
        <v>24</v>
      </c>
      <c r="L92" s="4" t="s">
        <v>24</v>
      </c>
      <c r="M92" s="4" t="s">
        <v>24</v>
      </c>
      <c r="N92" s="4" t="s">
        <v>404</v>
      </c>
      <c r="O92" s="4" t="s">
        <v>406</v>
      </c>
      <c r="P92" s="5">
        <v>3.75</v>
      </c>
      <c r="Q92" s="4" t="s">
        <v>407</v>
      </c>
      <c r="R92" s="6" t="s">
        <v>408</v>
      </c>
      <c r="S92" s="4" t="s">
        <v>409</v>
      </c>
      <c r="T92" s="7">
        <v>0</v>
      </c>
      <c r="U92" s="8">
        <v>44197</v>
      </c>
      <c r="V92" s="8">
        <v>44227</v>
      </c>
      <c r="W92" s="4" t="s">
        <v>34</v>
      </c>
      <c r="X92" s="4" t="s">
        <v>35</v>
      </c>
      <c r="Y92" s="29" t="s">
        <v>49</v>
      </c>
      <c r="Z92" s="91">
        <v>2.95</v>
      </c>
      <c r="AA92" s="55" t="s">
        <v>631</v>
      </c>
      <c r="AB92" s="88" t="s">
        <v>632</v>
      </c>
      <c r="AC92" s="56"/>
      <c r="AD92" s="56"/>
      <c r="AE92" s="36"/>
    </row>
    <row r="93" spans="1:31" ht="135">
      <c r="A93" s="3">
        <v>93</v>
      </c>
      <c r="B93" s="4" t="s">
        <v>100</v>
      </c>
      <c r="C93" s="4"/>
      <c r="D93" s="4" t="s">
        <v>73</v>
      </c>
      <c r="E93" s="4" t="s">
        <v>99</v>
      </c>
      <c r="F93" s="4" t="s">
        <v>38</v>
      </c>
      <c r="G93" s="4" t="s">
        <v>75</v>
      </c>
      <c r="H93" s="4" t="s">
        <v>24</v>
      </c>
      <c r="I93" s="4" t="s">
        <v>27</v>
      </c>
      <c r="J93" s="4" t="s">
        <v>43</v>
      </c>
      <c r="K93" s="4" t="s">
        <v>24</v>
      </c>
      <c r="L93" s="4" t="s">
        <v>24</v>
      </c>
      <c r="M93" s="4" t="s">
        <v>24</v>
      </c>
      <c r="N93" s="4" t="s">
        <v>77</v>
      </c>
      <c r="O93" s="10" t="s">
        <v>426</v>
      </c>
      <c r="P93" s="5">
        <v>70</v>
      </c>
      <c r="Q93" s="4" t="s">
        <v>30</v>
      </c>
      <c r="R93" s="6" t="s">
        <v>496</v>
      </c>
      <c r="S93" s="10" t="s">
        <v>497</v>
      </c>
      <c r="T93" s="15">
        <f>+[2]Hoja2!M5</f>
        <v>664074315.18000007</v>
      </c>
      <c r="U93" s="8">
        <v>44197</v>
      </c>
      <c r="V93" s="8">
        <v>44561</v>
      </c>
      <c r="W93" s="4" t="s">
        <v>31</v>
      </c>
      <c r="X93" s="4" t="s">
        <v>47</v>
      </c>
      <c r="Y93" s="29" t="s">
        <v>33</v>
      </c>
      <c r="Z93" s="60">
        <v>89.1</v>
      </c>
      <c r="AA93" s="59" t="s">
        <v>564</v>
      </c>
      <c r="AB93" s="57" t="s">
        <v>483</v>
      </c>
      <c r="AC93" s="58">
        <v>750898105.78199995</v>
      </c>
      <c r="AD93" s="58">
        <v>730549223.08200002</v>
      </c>
      <c r="AE93" s="35"/>
    </row>
    <row r="94" spans="1:31" ht="90">
      <c r="A94" s="3">
        <v>94</v>
      </c>
      <c r="B94" s="4" t="s">
        <v>100</v>
      </c>
      <c r="C94" s="4"/>
      <c r="D94" s="4" t="s">
        <v>73</v>
      </c>
      <c r="E94" s="4" t="s">
        <v>99</v>
      </c>
      <c r="F94" s="4" t="s">
        <v>38</v>
      </c>
      <c r="G94" s="4" t="s">
        <v>75</v>
      </c>
      <c r="H94" s="4" t="s">
        <v>24</v>
      </c>
      <c r="I94" s="4" t="s">
        <v>27</v>
      </c>
      <c r="J94" s="4" t="s">
        <v>43</v>
      </c>
      <c r="K94" s="4" t="s">
        <v>24</v>
      </c>
      <c r="L94" s="4" t="s">
        <v>24</v>
      </c>
      <c r="M94" s="4" t="s">
        <v>24</v>
      </c>
      <c r="N94" s="4" t="s">
        <v>77</v>
      </c>
      <c r="O94" s="10" t="s">
        <v>498</v>
      </c>
      <c r="P94" s="20">
        <v>13</v>
      </c>
      <c r="Q94" s="10" t="s">
        <v>499</v>
      </c>
      <c r="R94" s="19" t="s">
        <v>500</v>
      </c>
      <c r="S94" s="10" t="s">
        <v>501</v>
      </c>
      <c r="T94" s="15">
        <f>+[2]Hoja2!K5</f>
        <v>442716210.12000012</v>
      </c>
      <c r="U94" s="8">
        <v>44197</v>
      </c>
      <c r="V94" s="8">
        <v>44561</v>
      </c>
      <c r="W94" s="4" t="s">
        <v>31</v>
      </c>
      <c r="X94" s="4" t="s">
        <v>94</v>
      </c>
      <c r="Y94" s="29" t="s">
        <v>33</v>
      </c>
      <c r="Z94" s="60">
        <v>13</v>
      </c>
      <c r="AA94" s="57" t="s">
        <v>565</v>
      </c>
      <c r="AB94" s="57" t="s">
        <v>502</v>
      </c>
      <c r="AC94" s="58">
        <v>500598737.18800002</v>
      </c>
      <c r="AD94" s="58">
        <v>487032815.38800001</v>
      </c>
      <c r="AE94" s="35"/>
    </row>
    <row r="95" spans="1:31" ht="75">
      <c r="A95" s="3">
        <v>95</v>
      </c>
      <c r="B95" s="4" t="s">
        <v>234</v>
      </c>
      <c r="C95" s="4"/>
      <c r="D95" s="4" t="s">
        <v>73</v>
      </c>
      <c r="E95" s="4" t="s">
        <v>231</v>
      </c>
      <c r="F95" s="4" t="s">
        <v>232</v>
      </c>
      <c r="G95" s="4" t="s">
        <v>233</v>
      </c>
      <c r="H95" s="4" t="s">
        <v>236</v>
      </c>
      <c r="I95" s="4" t="s">
        <v>42</v>
      </c>
      <c r="J95" s="4" t="s">
        <v>98</v>
      </c>
      <c r="K95" s="4" t="s">
        <v>97</v>
      </c>
      <c r="L95" s="4" t="s">
        <v>239</v>
      </c>
      <c r="M95" s="4" t="s">
        <v>243</v>
      </c>
      <c r="N95" s="4" t="s">
        <v>434</v>
      </c>
      <c r="O95" s="10" t="s">
        <v>437</v>
      </c>
      <c r="P95" s="5">
        <v>10</v>
      </c>
      <c r="Q95" s="4" t="s">
        <v>57</v>
      </c>
      <c r="R95" s="6" t="s">
        <v>487</v>
      </c>
      <c r="S95" s="10" t="s">
        <v>488</v>
      </c>
      <c r="T95" s="15">
        <v>1454000000</v>
      </c>
      <c r="U95" s="8">
        <v>44198</v>
      </c>
      <c r="V95" s="8">
        <v>44561</v>
      </c>
      <c r="W95" s="4" t="s">
        <v>31</v>
      </c>
      <c r="X95" s="4" t="s">
        <v>32</v>
      </c>
      <c r="Y95" s="29" t="s">
        <v>33</v>
      </c>
      <c r="Z95" s="77">
        <v>10</v>
      </c>
      <c r="AA95" s="80" t="s">
        <v>612</v>
      </c>
      <c r="AB95" s="75" t="s">
        <v>603</v>
      </c>
      <c r="AC95" s="56">
        <v>727000000</v>
      </c>
      <c r="AD95" s="56">
        <v>727000000</v>
      </c>
      <c r="AE95" s="36"/>
    </row>
    <row r="96" spans="1:31" ht="90">
      <c r="A96" s="3">
        <v>96</v>
      </c>
      <c r="B96" s="4" t="s">
        <v>234</v>
      </c>
      <c r="C96" s="4"/>
      <c r="D96" s="4" t="s">
        <v>73</v>
      </c>
      <c r="E96" s="4" t="s">
        <v>231</v>
      </c>
      <c r="F96" s="4" t="s">
        <v>232</v>
      </c>
      <c r="G96" s="4" t="s">
        <v>233</v>
      </c>
      <c r="H96" s="4" t="s">
        <v>236</v>
      </c>
      <c r="I96" s="4" t="s">
        <v>42</v>
      </c>
      <c r="J96" s="4" t="s">
        <v>98</v>
      </c>
      <c r="K96" s="4" t="s">
        <v>97</v>
      </c>
      <c r="L96" s="4" t="s">
        <v>242</v>
      </c>
      <c r="M96" s="4" t="s">
        <v>238</v>
      </c>
      <c r="N96" s="4" t="s">
        <v>439</v>
      </c>
      <c r="O96" s="10" t="s">
        <v>441</v>
      </c>
      <c r="P96" s="5">
        <v>1</v>
      </c>
      <c r="Q96" s="4" t="s">
        <v>59</v>
      </c>
      <c r="R96" s="6" t="s">
        <v>309</v>
      </c>
      <c r="S96" s="10" t="s">
        <v>490</v>
      </c>
      <c r="T96" s="15">
        <v>1804000000</v>
      </c>
      <c r="U96" s="8">
        <v>44198</v>
      </c>
      <c r="V96" s="8">
        <v>44561</v>
      </c>
      <c r="W96" s="4" t="s">
        <v>34</v>
      </c>
      <c r="X96" s="4" t="s">
        <v>94</v>
      </c>
      <c r="Y96" s="29" t="s">
        <v>33</v>
      </c>
      <c r="Z96" s="77">
        <v>1</v>
      </c>
      <c r="AA96" s="80" t="s">
        <v>613</v>
      </c>
      <c r="AB96" s="75" t="s">
        <v>603</v>
      </c>
      <c r="AC96" s="58">
        <v>1804020080</v>
      </c>
      <c r="AD96" s="58">
        <v>1804020080</v>
      </c>
      <c r="AE96" s="36"/>
    </row>
    <row r="97" spans="1:31" ht="195">
      <c r="A97" s="3">
        <v>97</v>
      </c>
      <c r="B97" s="4" t="s">
        <v>234</v>
      </c>
      <c r="C97" s="4"/>
      <c r="D97" s="4" t="s">
        <v>73</v>
      </c>
      <c r="E97" s="4" t="s">
        <v>231</v>
      </c>
      <c r="F97" s="4" t="s">
        <v>232</v>
      </c>
      <c r="G97" s="4" t="s">
        <v>233</v>
      </c>
      <c r="H97" s="4" t="s">
        <v>236</v>
      </c>
      <c r="I97" s="4" t="s">
        <v>42</v>
      </c>
      <c r="J97" s="4" t="s">
        <v>98</v>
      </c>
      <c r="K97" s="4" t="s">
        <v>97</v>
      </c>
      <c r="L97" s="4" t="s">
        <v>361</v>
      </c>
      <c r="M97" s="12" t="s">
        <v>447</v>
      </c>
      <c r="N97" s="4" t="s">
        <v>446</v>
      </c>
      <c r="O97" s="10" t="s">
        <v>449</v>
      </c>
      <c r="P97" s="5">
        <v>1</v>
      </c>
      <c r="Q97" s="4" t="s">
        <v>59</v>
      </c>
      <c r="R97" s="6" t="s">
        <v>503</v>
      </c>
      <c r="S97" s="10" t="s">
        <v>449</v>
      </c>
      <c r="T97" s="15">
        <v>700000000</v>
      </c>
      <c r="U97" s="8">
        <v>44198</v>
      </c>
      <c r="V97" s="8">
        <v>44561</v>
      </c>
      <c r="W97" s="4" t="s">
        <v>34</v>
      </c>
      <c r="X97" s="4" t="s">
        <v>32</v>
      </c>
      <c r="Y97" s="29" t="s">
        <v>33</v>
      </c>
      <c r="Z97" s="77">
        <v>1</v>
      </c>
      <c r="AA97" s="80" t="s">
        <v>615</v>
      </c>
      <c r="AB97" s="75" t="s">
        <v>603</v>
      </c>
      <c r="AC97" s="56">
        <v>325600000</v>
      </c>
      <c r="AD97" s="56">
        <v>325600000</v>
      </c>
      <c r="AE97" s="36"/>
    </row>
    <row r="98" spans="1:31" ht="135">
      <c r="A98" s="3">
        <v>98</v>
      </c>
      <c r="B98" s="4" t="s">
        <v>234</v>
      </c>
      <c r="C98" s="4"/>
      <c r="D98" s="4" t="s">
        <v>73</v>
      </c>
      <c r="E98" s="4" t="s">
        <v>231</v>
      </c>
      <c r="F98" s="4" t="s">
        <v>232</v>
      </c>
      <c r="G98" s="4" t="s">
        <v>233</v>
      </c>
      <c r="H98" s="4" t="s">
        <v>236</v>
      </c>
      <c r="I98" s="4" t="s">
        <v>42</v>
      </c>
      <c r="J98" s="4" t="s">
        <v>98</v>
      </c>
      <c r="K98" s="4" t="s">
        <v>97</v>
      </c>
      <c r="L98" s="4" t="s">
        <v>361</v>
      </c>
      <c r="M98" s="4" t="s">
        <v>448</v>
      </c>
      <c r="N98" s="4" t="s">
        <v>446</v>
      </c>
      <c r="O98" s="10" t="s">
        <v>449</v>
      </c>
      <c r="P98" s="5">
        <v>1</v>
      </c>
      <c r="Q98" s="4" t="s">
        <v>59</v>
      </c>
      <c r="R98" s="6" t="s">
        <v>503</v>
      </c>
      <c r="S98" s="10" t="s">
        <v>504</v>
      </c>
      <c r="T98" s="15">
        <v>192000000</v>
      </c>
      <c r="U98" s="8">
        <v>44198</v>
      </c>
      <c r="V98" s="8">
        <v>44561</v>
      </c>
      <c r="W98" s="4" t="s">
        <v>34</v>
      </c>
      <c r="X98" s="4" t="s">
        <v>32</v>
      </c>
      <c r="Y98" s="29" t="s">
        <v>33</v>
      </c>
      <c r="Z98" s="77">
        <v>1</v>
      </c>
      <c r="AA98" s="80" t="s">
        <v>614</v>
      </c>
      <c r="AB98" s="75" t="s">
        <v>603</v>
      </c>
      <c r="AC98" s="56">
        <v>168960000</v>
      </c>
      <c r="AD98" s="56">
        <v>168960000</v>
      </c>
      <c r="AE98" s="36"/>
    </row>
    <row r="99" spans="1:31">
      <c r="Z99" s="21"/>
    </row>
    <row r="100" spans="1:31">
      <c r="Z100" s="21"/>
    </row>
    <row r="101" spans="1:31">
      <c r="Z101" s="21"/>
    </row>
    <row r="102" spans="1:31">
      <c r="Z102" s="21"/>
    </row>
    <row r="103" spans="1:31">
      <c r="Z103" s="21"/>
    </row>
    <row r="104" spans="1:31">
      <c r="Z104" s="21"/>
    </row>
    <row r="105" spans="1:31">
      <c r="Z105" s="21"/>
    </row>
    <row r="106" spans="1:31">
      <c r="Z106" s="21"/>
    </row>
    <row r="107" spans="1:31">
      <c r="Z107" s="21"/>
    </row>
    <row r="108" spans="1:31">
      <c r="Z108" s="21"/>
    </row>
    <row r="109" spans="1:31">
      <c r="Z109" s="21"/>
    </row>
    <row r="110" spans="1:31">
      <c r="Z110" s="21"/>
    </row>
    <row r="111" spans="1:31">
      <c r="Z111" s="21"/>
    </row>
    <row r="112" spans="1:31">
      <c r="Z112" s="21"/>
    </row>
    <row r="113" spans="26:26">
      <c r="Z113" s="21"/>
    </row>
    <row r="114" spans="26:26">
      <c r="Z114" s="21"/>
    </row>
    <row r="115" spans="26:26">
      <c r="Z115" s="21"/>
    </row>
    <row r="116" spans="26:26">
      <c r="Z116" s="21"/>
    </row>
    <row r="117" spans="26:26">
      <c r="Z117" s="21"/>
    </row>
    <row r="118" spans="26:26">
      <c r="Z118" s="21"/>
    </row>
    <row r="119" spans="26:26">
      <c r="Z119" s="21"/>
    </row>
    <row r="120" spans="26:26">
      <c r="Z120" s="21"/>
    </row>
    <row r="121" spans="26:26">
      <c r="Z121" s="21"/>
    </row>
    <row r="122" spans="26:26">
      <c r="Z122" s="21"/>
    </row>
    <row r="123" spans="26:26">
      <c r="Z123" s="21"/>
    </row>
    <row r="124" spans="26:26">
      <c r="Z124" s="21"/>
    </row>
    <row r="125" spans="26:26">
      <c r="Z125" s="21"/>
    </row>
    <row r="126" spans="26:26">
      <c r="Z126" s="21"/>
    </row>
    <row r="127" spans="26:26">
      <c r="Z127" s="21"/>
    </row>
    <row r="128" spans="26:26">
      <c r="Z128" s="21"/>
    </row>
    <row r="129" spans="26:26">
      <c r="Z129" s="21"/>
    </row>
    <row r="130" spans="26:26">
      <c r="Z130" s="21"/>
    </row>
    <row r="131" spans="26:26">
      <c r="Z131" s="21"/>
    </row>
    <row r="132" spans="26:26">
      <c r="Z132" s="21"/>
    </row>
    <row r="133" spans="26:26">
      <c r="Z133" s="21"/>
    </row>
    <row r="134" spans="26:26">
      <c r="Z134" s="21"/>
    </row>
    <row r="135" spans="26:26">
      <c r="Z135" s="21"/>
    </row>
    <row r="136" spans="26:26">
      <c r="Z136" s="21"/>
    </row>
    <row r="137" spans="26:26">
      <c r="Z137" s="21"/>
    </row>
    <row r="138" spans="26:26">
      <c r="Z138" s="21"/>
    </row>
    <row r="139" spans="26:26">
      <c r="Z139" s="21"/>
    </row>
    <row r="140" spans="26:26">
      <c r="Z140" s="21"/>
    </row>
    <row r="141" spans="26:26">
      <c r="Z141" s="21"/>
    </row>
    <row r="142" spans="26:26">
      <c r="Z142" s="21"/>
    </row>
    <row r="143" spans="26:26">
      <c r="Z143" s="21"/>
    </row>
    <row r="144" spans="26:26">
      <c r="Z144" s="21"/>
    </row>
    <row r="145" spans="26:26">
      <c r="Z145" s="21"/>
    </row>
    <row r="146" spans="26:26">
      <c r="Z146" s="21"/>
    </row>
    <row r="147" spans="26:26">
      <c r="Z147" s="21"/>
    </row>
    <row r="148" spans="26:26">
      <c r="Z148" s="21"/>
    </row>
    <row r="149" spans="26:26">
      <c r="Z149" s="21"/>
    </row>
    <row r="150" spans="26:26">
      <c r="Z150" s="21"/>
    </row>
    <row r="151" spans="26:26">
      <c r="Z151" s="21"/>
    </row>
    <row r="152" spans="26:26">
      <c r="Z152" s="21"/>
    </row>
    <row r="153" spans="26:26">
      <c r="Z153" s="21"/>
    </row>
    <row r="154" spans="26:26">
      <c r="Z154" s="21"/>
    </row>
    <row r="155" spans="26:26">
      <c r="Z155" s="21"/>
    </row>
    <row r="156" spans="26:26">
      <c r="Z156" s="21"/>
    </row>
    <row r="157" spans="26:26">
      <c r="Z157" s="21"/>
    </row>
    <row r="158" spans="26:26">
      <c r="Z158" s="21"/>
    </row>
    <row r="159" spans="26:26">
      <c r="Z159" s="21"/>
    </row>
    <row r="160" spans="26:26">
      <c r="Z160" s="21"/>
    </row>
    <row r="161" spans="26:26">
      <c r="Z161" s="21"/>
    </row>
    <row r="162" spans="26:26">
      <c r="Z162" s="21"/>
    </row>
    <row r="163" spans="26:26">
      <c r="Z163" s="21"/>
    </row>
    <row r="164" spans="26:26">
      <c r="Z164" s="21"/>
    </row>
    <row r="165" spans="26:26">
      <c r="Z165" s="21"/>
    </row>
    <row r="166" spans="26:26">
      <c r="Z166" s="21"/>
    </row>
    <row r="167" spans="26:26">
      <c r="Z167" s="21"/>
    </row>
    <row r="168" spans="26:26">
      <c r="Z168" s="21"/>
    </row>
    <row r="169" spans="26:26">
      <c r="Z169" s="21"/>
    </row>
    <row r="170" spans="26:26">
      <c r="Z170" s="21"/>
    </row>
    <row r="171" spans="26:26">
      <c r="Z171" s="21"/>
    </row>
    <row r="172" spans="26:26">
      <c r="Z172" s="21"/>
    </row>
    <row r="173" spans="26:26">
      <c r="Z173" s="21"/>
    </row>
    <row r="174" spans="26:26">
      <c r="Z174" s="21"/>
    </row>
    <row r="175" spans="26:26">
      <c r="Z175" s="21"/>
    </row>
    <row r="176" spans="26:26">
      <c r="Z176" s="21"/>
    </row>
    <row r="177" spans="26:26">
      <c r="Z177" s="21"/>
    </row>
    <row r="178" spans="26:26">
      <c r="Z178" s="21"/>
    </row>
    <row r="179" spans="26:26">
      <c r="Z179" s="21"/>
    </row>
    <row r="180" spans="26:26">
      <c r="Z180" s="21"/>
    </row>
    <row r="181" spans="26:26">
      <c r="Z181" s="21"/>
    </row>
    <row r="182" spans="26:26">
      <c r="Z182" s="21"/>
    </row>
    <row r="183" spans="26:26">
      <c r="Z183" s="21"/>
    </row>
    <row r="184" spans="26:26">
      <c r="Z184" s="21"/>
    </row>
    <row r="185" spans="26:26">
      <c r="Z185" s="21"/>
    </row>
    <row r="186" spans="26:26">
      <c r="Z186" s="21"/>
    </row>
    <row r="187" spans="26:26">
      <c r="Z187" s="21"/>
    </row>
    <row r="188" spans="26:26">
      <c r="Z188" s="21"/>
    </row>
    <row r="189" spans="26:26">
      <c r="Z189" s="21"/>
    </row>
    <row r="190" spans="26:26">
      <c r="Z190" s="21"/>
    </row>
    <row r="191" spans="26:26">
      <c r="Z191" s="21"/>
    </row>
    <row r="192" spans="26:26">
      <c r="Z192" s="21"/>
    </row>
    <row r="193" spans="26:26">
      <c r="Z193" s="21"/>
    </row>
    <row r="194" spans="26:26">
      <c r="Z194" s="21"/>
    </row>
    <row r="195" spans="26:26">
      <c r="Z195" s="21"/>
    </row>
    <row r="196" spans="26:26">
      <c r="Z196" s="21"/>
    </row>
    <row r="197" spans="26:26">
      <c r="Z197" s="21"/>
    </row>
    <row r="198" spans="26:26">
      <c r="Z198" s="21"/>
    </row>
    <row r="199" spans="26:26">
      <c r="Z199" s="21"/>
    </row>
    <row r="200" spans="26:26">
      <c r="Z200" s="21"/>
    </row>
    <row r="201" spans="26:26">
      <c r="Z201" s="21"/>
    </row>
    <row r="202" spans="26:26">
      <c r="Z202" s="21"/>
    </row>
    <row r="203" spans="26:26">
      <c r="Z203" s="21"/>
    </row>
    <row r="204" spans="26:26">
      <c r="Z204" s="21"/>
    </row>
    <row r="205" spans="26:26">
      <c r="Z205" s="21"/>
    </row>
    <row r="206" spans="26:26">
      <c r="Z206" s="21"/>
    </row>
    <row r="207" spans="26:26">
      <c r="Z207" s="21"/>
    </row>
    <row r="208" spans="26:26">
      <c r="Z208" s="21"/>
    </row>
    <row r="209" spans="26:26">
      <c r="Z209" s="21"/>
    </row>
    <row r="210" spans="26:26">
      <c r="Z210" s="21"/>
    </row>
    <row r="211" spans="26:26">
      <c r="Z211" s="21"/>
    </row>
    <row r="212" spans="26:26">
      <c r="Z212" s="21"/>
    </row>
    <row r="213" spans="26:26">
      <c r="Z213" s="21"/>
    </row>
    <row r="214" spans="26:26">
      <c r="Z214" s="21"/>
    </row>
    <row r="215" spans="26:26">
      <c r="Z215" s="21"/>
    </row>
    <row r="216" spans="26:26">
      <c r="Z216" s="21"/>
    </row>
    <row r="217" spans="26:26">
      <c r="Z217" s="21"/>
    </row>
    <row r="218" spans="26:26">
      <c r="Z218" s="21"/>
    </row>
    <row r="219" spans="26:26">
      <c r="Z219" s="21"/>
    </row>
    <row r="220" spans="26:26">
      <c r="Z220" s="21"/>
    </row>
    <row r="221" spans="26:26">
      <c r="Z221" s="21"/>
    </row>
    <row r="222" spans="26:26">
      <c r="Z222" s="21"/>
    </row>
    <row r="223" spans="26:26">
      <c r="Z223" s="21"/>
    </row>
    <row r="224" spans="26:26">
      <c r="Z224" s="21"/>
    </row>
    <row r="225" spans="26:26">
      <c r="Z225" s="21"/>
    </row>
    <row r="226" spans="26:26">
      <c r="Z226" s="21"/>
    </row>
    <row r="227" spans="26:26">
      <c r="Z227" s="21"/>
    </row>
    <row r="228" spans="26:26">
      <c r="Z228" s="21"/>
    </row>
    <row r="229" spans="26:26">
      <c r="Z229" s="21"/>
    </row>
    <row r="230" spans="26:26">
      <c r="Z230" s="21"/>
    </row>
    <row r="231" spans="26:26">
      <c r="Z231" s="21"/>
    </row>
    <row r="232" spans="26:26">
      <c r="Z232" s="21"/>
    </row>
    <row r="233" spans="26:26">
      <c r="Z233" s="21"/>
    </row>
    <row r="234" spans="26:26">
      <c r="Z234" s="21"/>
    </row>
    <row r="235" spans="26:26">
      <c r="Z235" s="21"/>
    </row>
    <row r="236" spans="26:26">
      <c r="Z236" s="21"/>
    </row>
    <row r="237" spans="26:26">
      <c r="Z237" s="21"/>
    </row>
    <row r="238" spans="26:26">
      <c r="Z238" s="21"/>
    </row>
    <row r="239" spans="26:26">
      <c r="Z239" s="21"/>
    </row>
    <row r="240" spans="26:26">
      <c r="Z240" s="21"/>
    </row>
    <row r="241" spans="26:26">
      <c r="Z241" s="21"/>
    </row>
    <row r="242" spans="26:26">
      <c r="Z242" s="21"/>
    </row>
    <row r="243" spans="26:26">
      <c r="Z243" s="21"/>
    </row>
    <row r="244" spans="26:26">
      <c r="Z244" s="21"/>
    </row>
    <row r="245" spans="26:26">
      <c r="Z245" s="21"/>
    </row>
    <row r="246" spans="26:26">
      <c r="Z246" s="21"/>
    </row>
    <row r="247" spans="26:26">
      <c r="Z247" s="21"/>
    </row>
    <row r="248" spans="26:26">
      <c r="Z248" s="21"/>
    </row>
    <row r="249" spans="26:26">
      <c r="Z249" s="21"/>
    </row>
    <row r="250" spans="26:26">
      <c r="Z250" s="21"/>
    </row>
    <row r="251" spans="26:26">
      <c r="Z251" s="21"/>
    </row>
    <row r="252" spans="26:26">
      <c r="Z252" s="21"/>
    </row>
  </sheetData>
  <phoneticPr fontId="22" type="noConversion"/>
  <dataValidations count="1">
    <dataValidation type="decimal" errorStyle="information" operator="greaterThan" allowBlank="1" showInputMessage="1" showErrorMessage="1" errorTitle="No incluir signos" error="No incluir signos, solo el número." promptTitle="No incluir signos" prompt="No incluir signos, solo el número." sqref="Z56:Z92 Z3:Z9 Z95:Z98 Z14:Z53" xr:uid="{4651365E-7240-497A-9ED9-1FBFAA4249F9}">
      <formula1>1</formula1>
    </dataValidation>
  </dataValidations>
  <hyperlinks>
    <hyperlink ref="AB41" r:id="rId1" xr:uid="{6FA45575-B47F-46C6-9BDB-D6A14FCCEE18}"/>
    <hyperlink ref="AB75" r:id="rId2" xr:uid="{1288624E-8883-4E70-B6F0-2DE66A4EA562}"/>
    <hyperlink ref="AB16" r:id="rId3" xr:uid="{1E791CA1-602B-4BA5-B818-1E39CE4AE1DB}"/>
    <hyperlink ref="AB87" r:id="rId4" display="\\servicios.anh.gov.co\sservicios\Grupo Reservas Y Operaciones\2021\CIENCIA Y TECNOLOGÍA\1.1. CONVENIO  624 DE 2021_ IAvH" xr:uid="{0504FF7B-D079-4616-B557-99AC1FC56C4A}"/>
    <hyperlink ref="AB89" r:id="rId5" xr:uid="{4CD3869C-1865-4D50-993B-B81E6082C5EA}"/>
    <hyperlink ref="AB31" r:id="rId6" xr:uid="{FAFBEE2C-8A6E-4BFD-8D98-6E24FA5E1AED}"/>
  </hyperlinks>
  <pageMargins left="0.7" right="0.7" top="0.75" bottom="0.75" header="0.3" footer="0.3"/>
  <pageSetup orientation="portrait" horizontalDpi="1200" verticalDpi="1200" r:id="rId7"/>
  <drawing r:id="rId8"/>
  <legacyDrawing r:id="rId9"/>
  <oleObjects>
    <mc:AlternateContent xmlns:mc="http://schemas.openxmlformats.org/markup-compatibility/2006">
      <mc:Choice Requires="x14">
        <oleObject progId="AcroExch.Document.DC" dvAspect="DVASPECT_ICON" shapeId="1102" r:id="rId10">
          <objectPr defaultSize="0" r:id="rId11">
            <anchor moveWithCells="1">
              <from>
                <xdr:col>27</xdr:col>
                <xdr:colOff>438150</xdr:colOff>
                <xdr:row>25</xdr:row>
                <xdr:rowOff>695325</xdr:rowOff>
              </from>
              <to>
                <xdr:col>27</xdr:col>
                <xdr:colOff>1352550</xdr:colOff>
                <xdr:row>25</xdr:row>
                <xdr:rowOff>1371600</xdr:rowOff>
              </to>
            </anchor>
          </objectPr>
        </oleObject>
      </mc:Choice>
      <mc:Fallback>
        <oleObject progId="AcroExch.Document.DC" dvAspect="DVASPECT_ICON" shapeId="1102" r:id="rId10"/>
      </mc:Fallback>
    </mc:AlternateContent>
    <mc:AlternateContent xmlns:mc="http://schemas.openxmlformats.org/markup-compatibility/2006">
      <mc:Choice Requires="x14">
        <oleObject progId="AcroExch.Document.DC" dvAspect="DVASPECT_ICON" shapeId="1103" r:id="rId12">
          <objectPr defaultSize="0" r:id="rId13">
            <anchor moveWithCells="1">
              <from>
                <xdr:col>27</xdr:col>
                <xdr:colOff>1714500</xdr:colOff>
                <xdr:row>25</xdr:row>
                <xdr:rowOff>695325</xdr:rowOff>
              </from>
              <to>
                <xdr:col>27</xdr:col>
                <xdr:colOff>2628900</xdr:colOff>
                <xdr:row>25</xdr:row>
                <xdr:rowOff>1371600</xdr:rowOff>
              </to>
            </anchor>
          </objectPr>
        </oleObject>
      </mc:Choice>
      <mc:Fallback>
        <oleObject progId="AcroExch.Document.DC" dvAspect="DVASPECT_ICON" shapeId="1103" r:id="rId12"/>
      </mc:Fallback>
    </mc:AlternateContent>
    <mc:AlternateContent xmlns:mc="http://schemas.openxmlformats.org/markup-compatibility/2006">
      <mc:Choice Requires="x14">
        <oleObject dvAspect="DVASPECT_ICON" link="[3]!''''" oleUpdate="OLEUPDATE_ONCALL" shapeId="1104">
          <objectPr defaultSize="0" dde="1" r:id="rId14">
            <anchor moveWithCells="1">
              <from>
                <xdr:col>27</xdr:col>
                <xdr:colOff>457200</xdr:colOff>
                <xdr:row>26</xdr:row>
                <xdr:rowOff>285750</xdr:rowOff>
              </from>
              <to>
                <xdr:col>27</xdr:col>
                <xdr:colOff>1371600</xdr:colOff>
                <xdr:row>26</xdr:row>
                <xdr:rowOff>971550</xdr:rowOff>
              </to>
            </anchor>
          </objectPr>
        </oleObject>
      </mc:Choice>
      <mc:Fallback>
        <oleObject dvAspect="DVASPECT_ICON" link="[3]!''''" oleUpdate="OLEUPDATE_ONCALL" shapeId="1104"/>
      </mc:Fallback>
    </mc:AlternateContent>
    <mc:AlternateContent xmlns:mc="http://schemas.openxmlformats.org/markup-compatibility/2006">
      <mc:Choice Requires="x14">
        <oleObject dvAspect="DVASPECT_ICON" link="[4]!''''" oleUpdate="OLEUPDATE_ONCALL" shapeId="1105">
          <objectPr defaultSize="0" autoPict="0" dde="1" r:id="rId15">
            <anchor moveWithCells="1">
              <from>
                <xdr:col>27</xdr:col>
                <xdr:colOff>1485900</xdr:colOff>
                <xdr:row>26</xdr:row>
                <xdr:rowOff>266700</xdr:rowOff>
              </from>
              <to>
                <xdr:col>27</xdr:col>
                <xdr:colOff>2400300</xdr:colOff>
                <xdr:row>26</xdr:row>
                <xdr:rowOff>1000125</xdr:rowOff>
              </to>
            </anchor>
          </objectPr>
        </oleObject>
      </mc:Choice>
      <mc:Fallback>
        <oleObject dvAspect="DVASPECT_ICON" link="[4]!''''" oleUpdate="OLEUPDATE_ONCALL" shapeId="1105"/>
      </mc:Fallback>
    </mc:AlternateContent>
    <mc:AlternateContent xmlns:mc="http://schemas.openxmlformats.org/markup-compatibility/2006">
      <mc:Choice Requires="x14">
        <oleObject dvAspect="DVASPECT_ICON" link="[5]!''''" oleUpdate="OLEUPDATE_ONCALL" shapeId="1106">
          <objectPr defaultSize="0" dde="1" r:id="rId16">
            <anchor moveWithCells="1">
              <from>
                <xdr:col>27</xdr:col>
                <xdr:colOff>447675</xdr:colOff>
                <xdr:row>26</xdr:row>
                <xdr:rowOff>1104900</xdr:rowOff>
              </from>
              <to>
                <xdr:col>27</xdr:col>
                <xdr:colOff>1371600</xdr:colOff>
                <xdr:row>26</xdr:row>
                <xdr:rowOff>1790700</xdr:rowOff>
              </to>
            </anchor>
          </objectPr>
        </oleObject>
      </mc:Choice>
      <mc:Fallback>
        <oleObject dvAspect="DVASPECT_ICON" link="[5]!''''" oleUpdate="OLEUPDATE_ONCALL" shapeId="1106"/>
      </mc:Fallback>
    </mc:AlternateContent>
    <mc:AlternateContent xmlns:mc="http://schemas.openxmlformats.org/markup-compatibility/2006">
      <mc:Choice Requires="x14">
        <oleObject progId="AcroExch.Document.DC" dvAspect="DVASPECT_ICON" shapeId="1109" r:id="rId17">
          <objectPr defaultSize="0" r:id="rId11">
            <anchor moveWithCells="1">
              <from>
                <xdr:col>27</xdr:col>
                <xdr:colOff>647700</xdr:colOff>
                <xdr:row>27</xdr:row>
                <xdr:rowOff>171450</xdr:rowOff>
              </from>
              <to>
                <xdr:col>27</xdr:col>
                <xdr:colOff>1562100</xdr:colOff>
                <xdr:row>27</xdr:row>
                <xdr:rowOff>847725</xdr:rowOff>
              </to>
            </anchor>
          </objectPr>
        </oleObject>
      </mc:Choice>
      <mc:Fallback>
        <oleObject progId="AcroExch.Document.DC" dvAspect="DVASPECT_ICON" shapeId="1109" r:id="rId17"/>
      </mc:Fallback>
    </mc:AlternateContent>
    <mc:AlternateContent xmlns:mc="http://schemas.openxmlformats.org/markup-compatibility/2006">
      <mc:Choice Requires="x14">
        <oleObject progId="AcroExch.Document.DC" dvAspect="DVASPECT_ICON" shapeId="1110" r:id="rId18">
          <objectPr defaultSize="0" r:id="rId13">
            <anchor moveWithCells="1">
              <from>
                <xdr:col>27</xdr:col>
                <xdr:colOff>1924050</xdr:colOff>
                <xdr:row>27</xdr:row>
                <xdr:rowOff>190500</xdr:rowOff>
              </from>
              <to>
                <xdr:col>27</xdr:col>
                <xdr:colOff>2838450</xdr:colOff>
                <xdr:row>27</xdr:row>
                <xdr:rowOff>866775</xdr:rowOff>
              </to>
            </anchor>
          </objectPr>
        </oleObject>
      </mc:Choice>
      <mc:Fallback>
        <oleObject progId="AcroExch.Document.DC" dvAspect="DVASPECT_ICON" shapeId="1110" r:id="rId18"/>
      </mc:Fallback>
    </mc:AlternateContent>
  </oleObjects>
  <tableParts count="1">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DB0A5E-4762-432B-80D2-CD049C9AC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D59181-6145-4844-8EA5-BE77EC36EAD1}">
  <ds:schemaRefs>
    <ds:schemaRef ds:uri="http://schemas.microsoft.com/sharepoint/v3/contenttype/forms"/>
  </ds:schemaRefs>
</ds:datastoreItem>
</file>

<file path=customXml/itemProps3.xml><?xml version="1.0" encoding="utf-8"?>
<ds:datastoreItem xmlns:ds="http://schemas.openxmlformats.org/officeDocument/2006/customXml" ds:itemID="{AC7F9EF4-648E-49C0-9CDE-47AE1DF14E9B}">
  <ds:schemaRefs>
    <ds:schemaRef ds:uri="http://purl.org/dc/dcmitype/"/>
    <ds:schemaRef ds:uri="http://schemas.openxmlformats.org/package/2006/metadata/core-properties"/>
    <ds:schemaRef ds:uri="4afde810-2293-4670-bb5c-117753097ca5"/>
    <ds:schemaRef ds:uri="http://schemas.microsoft.com/office/2006/metadata/properties"/>
    <ds:schemaRef ds:uri="http://www.w3.org/XML/1998/namespace"/>
    <ds:schemaRef ds:uri="http://purl.org/dc/terms/"/>
    <ds:schemaRef ds:uri="http://schemas.microsoft.com/office/infopath/2007/PartnerControls"/>
    <ds:schemaRef ds:uri="http://schemas.microsoft.com/sharepoint/v3"/>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Cristian Javier Vargas del Campo</cp:lastModifiedBy>
  <dcterms:created xsi:type="dcterms:W3CDTF">2021-01-25T21:53:38Z</dcterms:created>
  <dcterms:modified xsi:type="dcterms:W3CDTF">2022-02-01T00:07:39Z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