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9126A001-8916-4CFC-A831-8CAE3472183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4" l="1"/>
  <c r="P13" i="4" l="1"/>
  <c r="P14" i="4"/>
  <c r="P15" i="4"/>
  <c r="P16" i="4"/>
  <c r="P17" i="4"/>
  <c r="P18" i="4"/>
  <c r="P19" i="4"/>
  <c r="P21" i="4"/>
  <c r="P22" i="4"/>
  <c r="P23" i="4"/>
  <c r="P24" i="4"/>
  <c r="P25" i="4"/>
  <c r="P26" i="4"/>
  <c r="P27" i="4"/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K109" i="4" l="1"/>
  <c r="L109" i="4"/>
  <c r="M109" i="4"/>
  <c r="N109" i="4"/>
  <c r="O109" i="4"/>
  <c r="Q109" i="4" l="1"/>
  <c r="P109" i="4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Q117" i="4" l="1"/>
  <c r="P117" i="4"/>
  <c r="P120" i="4"/>
  <c r="K71" i="4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K105" i="4"/>
  <c r="K103" i="4" s="1"/>
  <c r="K129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71" i="4" l="1"/>
  <c r="P42" i="4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N103" i="4"/>
  <c r="M36" i="4"/>
  <c r="N36" i="4"/>
  <c r="L36" i="4"/>
  <c r="O36" i="4"/>
  <c r="K36" i="4"/>
  <c r="Q103" i="4" l="1"/>
  <c r="N129" i="4"/>
  <c r="P103" i="4"/>
  <c r="M129" i="4"/>
  <c r="P36" i="4"/>
  <c r="Q36" i="4"/>
  <c r="L28" i="4"/>
  <c r="L11" i="4" s="1"/>
  <c r="M28" i="4"/>
  <c r="N28" i="4"/>
  <c r="O28" i="4"/>
  <c r="O11" i="4" s="1"/>
  <c r="N11" i="4" l="1"/>
  <c r="M11" i="4"/>
  <c r="L10" i="4"/>
  <c r="L129" i="4" s="1"/>
  <c r="K28" i="4"/>
  <c r="K11" i="4" s="1"/>
  <c r="Q28" i="4" l="1"/>
  <c r="P28" i="4"/>
  <c r="P11" i="4"/>
  <c r="Q11" i="4"/>
  <c r="M10" i="4"/>
  <c r="N10" i="4"/>
  <c r="O10" i="4"/>
  <c r="O129" i="4" s="1"/>
  <c r="K10" i="4" l="1"/>
  <c r="L133" i="4" l="1"/>
  <c r="O133" i="4"/>
  <c r="N133" i="4" l="1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<sst xmlns="http://schemas.openxmlformats.org/spreadsheetml/2006/main" count="956" uniqueCount="278">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</sst>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I8" sqref="I8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K11+K36+K71+K72+K82+K95</f>
        <v>909179689000</v>
      </c>
      <c r="L10" s="98">
        <f>L11+L36+L71+L72+L82+L95</f>
        <v>879462312317.53003</v>
      </c>
      <c r="M10" s="98">
        <f>M11+M36+M71+M72+M82+M95</f>
        <v>861884540175.48999</v>
      </c>
      <c r="N10" s="98">
        <f>N11+N36+N71+N72+N82+N95</f>
        <v>850030906790.12</v>
      </c>
      <c r="O10" s="98">
        <f>O11+O36+O71+O72+O82+O95</f>
        <v>849432291537.12</v>
      </c>
      <c r="P10" s="71">
        <f>+M10/K10</f>
        <v>0.94798041641633068</v>
      </c>
      <c r="Q10" s="72">
        <f>+N10/K10</f>
        <v>0.93494269292912024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24650099436</v>
      </c>
      <c r="M11" s="99">
        <f t="shared" si="0"/>
        <v>18063642836</v>
      </c>
      <c r="N11" s="99">
        <f t="shared" si="0"/>
        <v>18063642836</v>
      </c>
      <c r="O11" s="99">
        <f t="shared" si="0"/>
        <v>17520148728</v>
      </c>
      <c r="P11" s="73">
        <f t="shared" ref="P11:P74" si="1">+M11/K11</f>
        <v>0.66972486184334368</v>
      </c>
      <c r="Q11" s="74">
        <f t="shared" ref="Q11:Q74" si="2">+N11/K11</f>
        <v>0.66972486184334368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17097915222</v>
      </c>
      <c r="M12" s="100">
        <f t="shared" si="3"/>
        <v>12013260844</v>
      </c>
      <c r="N12" s="100">
        <f t="shared" si="3"/>
        <v>12013260844</v>
      </c>
      <c r="O12" s="100">
        <f t="shared" si="3"/>
        <v>12013260844</v>
      </c>
      <c r="P12" s="75">
        <f t="shared" si="1"/>
        <v>0.69387033160251688</v>
      </c>
      <c r="Q12" s="76">
        <f t="shared" si="2"/>
        <v>0.69387033160251688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12555314434</v>
      </c>
      <c r="M13" s="101">
        <v>9100490924</v>
      </c>
      <c r="N13" s="101">
        <v>9100490924</v>
      </c>
      <c r="O13" s="101">
        <v>9100490924</v>
      </c>
      <c r="P13" s="75">
        <f t="shared" si="1"/>
        <v>0.71758620995136269</v>
      </c>
      <c r="Q13" s="76">
        <f t="shared" si="2"/>
        <v>0.71758620995136269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1424000000</v>
      </c>
      <c r="M14" s="101">
        <v>1307448619</v>
      </c>
      <c r="N14" s="101">
        <v>1307448619</v>
      </c>
      <c r="O14" s="101">
        <v>1307448619</v>
      </c>
      <c r="P14" s="75">
        <f t="shared" si="1"/>
        <v>0.91783921554686954</v>
      </c>
      <c r="Q14" s="76">
        <f t="shared" si="2"/>
        <v>0.91783921554686954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664736712</v>
      </c>
      <c r="L15" s="101">
        <v>664736712</v>
      </c>
      <c r="M15" s="101">
        <v>643508752</v>
      </c>
      <c r="N15" s="101">
        <v>643508752</v>
      </c>
      <c r="O15" s="101">
        <v>643508752</v>
      </c>
      <c r="P15" s="75">
        <f t="shared" si="1"/>
        <v>0.96806561211862174</v>
      </c>
      <c r="Q15" s="76">
        <f t="shared" si="2"/>
        <v>0.96806561211862174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415165050</v>
      </c>
      <c r="L16" s="101">
        <v>415063227</v>
      </c>
      <c r="M16" s="101">
        <v>323274020</v>
      </c>
      <c r="N16" s="101">
        <v>323274020</v>
      </c>
      <c r="O16" s="101">
        <v>323274020</v>
      </c>
      <c r="P16" s="75">
        <f t="shared" si="1"/>
        <v>0.77866385910856417</v>
      </c>
      <c r="Q16" s="76">
        <f t="shared" si="2"/>
        <v>0.77866385910856417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>
        <v>2754290</v>
      </c>
      <c r="N17" s="101">
        <v>2754290</v>
      </c>
      <c r="O17" s="101">
        <v>2754290</v>
      </c>
      <c r="P17" s="75">
        <f t="shared" si="1"/>
        <v>4.7426421539094987E-2</v>
      </c>
      <c r="Q17" s="76">
        <f t="shared" si="2"/>
        <v>4.7426421539094987E-2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20226404</v>
      </c>
      <c r="N18" s="101">
        <v>20226404</v>
      </c>
      <c r="O18" s="101">
        <v>20226404</v>
      </c>
      <c r="P18" s="75">
        <f t="shared" si="1"/>
        <v>1.4270086775556193E-2</v>
      </c>
      <c r="Q18" s="76">
        <f t="shared" si="2"/>
        <v>1.4270086775556193E-2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615557835</v>
      </c>
      <c r="N19" s="101">
        <v>615557835</v>
      </c>
      <c r="O19" s="101">
        <v>615557835</v>
      </c>
      <c r="P19" s="75">
        <f t="shared" si="1"/>
        <v>0.94488866369921731</v>
      </c>
      <c r="Q19" s="76">
        <f t="shared" si="2"/>
        <v>0.94488866369921731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5712174887</v>
      </c>
      <c r="M20" s="100">
        <f t="shared" si="4"/>
        <v>4584389503</v>
      </c>
      <c r="N20" s="100">
        <f t="shared" si="4"/>
        <v>4584389503</v>
      </c>
      <c r="O20" s="111">
        <f t="shared" si="4"/>
        <v>4040895395</v>
      </c>
      <c r="P20" s="75">
        <f t="shared" si="1"/>
        <v>0.72138830635123397</v>
      </c>
      <c r="Q20" s="76">
        <f t="shared" si="2"/>
        <v>0.72138830635123397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1706538207</v>
      </c>
      <c r="M21" s="101">
        <v>1291715694.5</v>
      </c>
      <c r="N21" s="101">
        <v>1291715694.5</v>
      </c>
      <c r="O21" s="101">
        <v>1141026118.5</v>
      </c>
      <c r="P21" s="75">
        <f t="shared" si="1"/>
        <v>0.67130014559214735</v>
      </c>
      <c r="Q21" s="76">
        <f t="shared" si="2"/>
        <v>0.67130014559214735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1207569207</v>
      </c>
      <c r="M22" s="101">
        <v>941271046</v>
      </c>
      <c r="N22" s="101">
        <v>941271046</v>
      </c>
      <c r="O22" s="101">
        <v>831419778</v>
      </c>
      <c r="P22" s="75">
        <f t="shared" si="1"/>
        <v>0.71321213869147526</v>
      </c>
      <c r="Q22" s="76">
        <f t="shared" si="2"/>
        <v>0.71321213869147526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1257458149</v>
      </c>
      <c r="N23" s="101">
        <v>1257458149</v>
      </c>
      <c r="O23" s="101">
        <v>1106281785</v>
      </c>
      <c r="P23" s="75">
        <f t="shared" si="1"/>
        <v>0.86031862734679498</v>
      </c>
      <c r="Q23" s="76">
        <f t="shared" si="2"/>
        <v>0.86031862734679498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602905965</v>
      </c>
      <c r="M24" s="101">
        <v>449090300</v>
      </c>
      <c r="N24" s="101">
        <v>449090300</v>
      </c>
      <c r="O24" s="101">
        <v>394486700</v>
      </c>
      <c r="P24" s="75">
        <f t="shared" si="1"/>
        <v>0.66667814686193194</v>
      </c>
      <c r="Q24" s="76">
        <f t="shared" si="2"/>
        <v>0.66667814686193194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133323297</v>
      </c>
      <c r="M25" s="101">
        <v>78027997</v>
      </c>
      <c r="N25" s="101">
        <v>78027997</v>
      </c>
      <c r="O25" s="101">
        <v>69113797</v>
      </c>
      <c r="P25" s="75">
        <f t="shared" si="1"/>
        <v>0.58352556967295421</v>
      </c>
      <c r="Q25" s="76">
        <f t="shared" si="2"/>
        <v>0.58352556967295421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455919104</v>
      </c>
      <c r="M26" s="101">
        <v>339524545.5</v>
      </c>
      <c r="N26" s="101">
        <v>339524545.5</v>
      </c>
      <c r="O26" s="101">
        <v>298570745.5</v>
      </c>
      <c r="P26" s="75">
        <f t="shared" si="1"/>
        <v>0.67203587647323337</v>
      </c>
      <c r="Q26" s="76">
        <f t="shared" si="2"/>
        <v>0.67203587647323337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305919107</v>
      </c>
      <c r="M27" s="101">
        <v>227301771</v>
      </c>
      <c r="N27" s="101">
        <v>227301771</v>
      </c>
      <c r="O27" s="101">
        <v>199996471</v>
      </c>
      <c r="P27" s="75">
        <f t="shared" si="1"/>
        <v>0.67486259275235649</v>
      </c>
      <c r="Q27" s="76">
        <f t="shared" si="2"/>
        <v>0.67486259275235649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1840009327</v>
      </c>
      <c r="M28" s="100">
        <f>SUM(M29:M34)</f>
        <v>1465992489</v>
      </c>
      <c r="N28" s="100">
        <f>SUM(N29:N34)</f>
        <v>1465992489</v>
      </c>
      <c r="O28" s="100">
        <f>SUM(O29:O34)</f>
        <v>1465992489</v>
      </c>
      <c r="P28" s="75">
        <f t="shared" si="1"/>
        <v>0.54880926833541477</v>
      </c>
      <c r="Q28" s="76">
        <f t="shared" si="2"/>
        <v>0.54880926833541477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765079000</v>
      </c>
      <c r="N29" s="101">
        <v>765079000</v>
      </c>
      <c r="O29" s="101">
        <v>765079000</v>
      </c>
      <c r="P29" s="75">
        <f t="shared" si="1"/>
        <v>0.63073585337879423</v>
      </c>
      <c r="Q29" s="76">
        <f t="shared" si="2"/>
        <v>0.63073585337879423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273385266</v>
      </c>
      <c r="L30" s="101">
        <v>273385266</v>
      </c>
      <c r="M30" s="101">
        <v>124834975</v>
      </c>
      <c r="N30" s="101">
        <v>124834975</v>
      </c>
      <c r="O30" s="101">
        <v>124834975</v>
      </c>
      <c r="P30" s="75">
        <f t="shared" si="1"/>
        <v>0.45662656523706002</v>
      </c>
      <c r="Q30" s="76">
        <f t="shared" si="2"/>
        <v>0.45662656523706002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84743966</v>
      </c>
      <c r="L31" s="101">
        <v>84700000</v>
      </c>
      <c r="M31" s="101">
        <v>66300431</v>
      </c>
      <c r="N31" s="101">
        <v>66300431</v>
      </c>
      <c r="O31" s="101">
        <v>66300431</v>
      </c>
      <c r="P31" s="75">
        <f t="shared" si="1"/>
        <v>0.78236167280629754</v>
      </c>
      <c r="Q31" s="76">
        <f t="shared" si="2"/>
        <v>0.78236167280629754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958538409</v>
      </c>
      <c r="L32" s="101">
        <v>448010211</v>
      </c>
      <c r="M32" s="101">
        <v>443559071</v>
      </c>
      <c r="N32" s="101">
        <v>443559071</v>
      </c>
      <c r="O32" s="101">
        <v>443559071</v>
      </c>
      <c r="P32" s="75">
        <f t="shared" si="1"/>
        <v>0.46274522422397785</v>
      </c>
      <c r="Q32" s="76">
        <f t="shared" si="2"/>
        <v>0.46274522422397785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22365874</v>
      </c>
      <c r="N33" s="101">
        <v>22365874</v>
      </c>
      <c r="O33" s="101">
        <v>22365874</v>
      </c>
      <c r="P33" s="75">
        <f t="shared" si="1"/>
        <v>0.42467582067270349</v>
      </c>
      <c r="Q33" s="76">
        <f t="shared" si="2"/>
        <v>0.42467582067270349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88896293</v>
      </c>
      <c r="L34" s="101">
        <v>88896293</v>
      </c>
      <c r="M34" s="101">
        <v>43853138</v>
      </c>
      <c r="N34" s="101">
        <v>43853138</v>
      </c>
      <c r="O34" s="101">
        <v>43853138</v>
      </c>
      <c r="P34" s="75">
        <f t="shared" si="1"/>
        <v>0.49330671190079883</v>
      </c>
      <c r="Q34" s="76">
        <f t="shared" si="2"/>
        <v>0.49330671190079883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8137373562.9699993</v>
      </c>
      <c r="M36" s="100">
        <f>M37+M42+M53</f>
        <v>6222005960.5699997</v>
      </c>
      <c r="N36" s="100">
        <f>N37+N42+N53</f>
        <v>2901806744.8700004</v>
      </c>
      <c r="O36" s="100">
        <f>O37+O42+O53</f>
        <v>2894747314.8700004</v>
      </c>
      <c r="P36" s="75">
        <f t="shared" si="1"/>
        <v>0.61016850034808601</v>
      </c>
      <c r="Q36" s="76">
        <f t="shared" si="2"/>
        <v>0.28456916965972895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104583388</v>
      </c>
      <c r="N37" s="100">
        <f t="shared" si="5"/>
        <v>53751175</v>
      </c>
      <c r="O37" s="100">
        <f>SUM(O38:O41)</f>
        <v>53751175</v>
      </c>
      <c r="P37" s="75">
        <f t="shared" si="1"/>
        <v>0.1380605978999839</v>
      </c>
      <c r="Q37" s="76">
        <f t="shared" si="2"/>
        <v>7.0956960758688237E-2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36974100</v>
      </c>
      <c r="N38" s="101">
        <v>400000</v>
      </c>
      <c r="O38" s="101">
        <v>400000</v>
      </c>
      <c r="P38" s="75">
        <f t="shared" si="1"/>
        <v>5.6764203570026116E-2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45611550</v>
      </c>
      <c r="N39" s="101">
        <v>45611550</v>
      </c>
      <c r="O39" s="101">
        <v>45611550</v>
      </c>
      <c r="P39" s="75">
        <f t="shared" si="1"/>
        <v>0.61637229729729726</v>
      </c>
      <c r="Q39" s="76">
        <f t="shared" si="2"/>
        <v>0.61637229729729726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>
        <v>12379563</v>
      </c>
      <c r="N40" s="101">
        <v>7000000</v>
      </c>
      <c r="O40" s="101">
        <v>7000000</v>
      </c>
      <c r="P40" s="75">
        <f t="shared" si="1"/>
        <v>0.55316375033775234</v>
      </c>
      <c r="Q40" s="76">
        <f t="shared" si="2"/>
        <v>0.31278537476357338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>
        <v>9618175</v>
      </c>
      <c r="N41" s="101">
        <v>739625</v>
      </c>
      <c r="O41" s="101">
        <v>739625</v>
      </c>
      <c r="P41" s="75">
        <f t="shared" si="1"/>
        <v>0.98390911292151551</v>
      </c>
      <c r="Q41" s="76">
        <f t="shared" si="2"/>
        <v>7.5661315961143963E-2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160714715.5</v>
      </c>
      <c r="M42" s="100">
        <f>SUM(M43:M52)</f>
        <v>160227568.5</v>
      </c>
      <c r="N42" s="100">
        <f>SUM(N43:N52)</f>
        <v>32528736.5</v>
      </c>
      <c r="O42" s="100">
        <f>SUM(O43:O52)</f>
        <v>32528736.5</v>
      </c>
      <c r="P42" s="75">
        <f t="shared" si="1"/>
        <v>0.84083675153117343</v>
      </c>
      <c r="Q42" s="76">
        <f t="shared" si="2"/>
        <v>0.1707031903818319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>
        <v>1000000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24700408</v>
      </c>
      <c r="O46" s="101">
        <v>24700408</v>
      </c>
      <c r="P46" s="75">
        <f t="shared" si="1"/>
        <v>0.90164498407251104</v>
      </c>
      <c r="Q46" s="76">
        <f t="shared" si="2"/>
        <v>0.30526430347882105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>
        <v>2381825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1199096</v>
      </c>
      <c r="M50" s="101">
        <v>1199096</v>
      </c>
      <c r="N50" s="101">
        <v>1199096</v>
      </c>
      <c r="O50" s="101">
        <v>1199096</v>
      </c>
      <c r="P50" s="75">
        <f t="shared" si="1"/>
        <v>0.23981920000000001</v>
      </c>
      <c r="Q50" s="76">
        <f t="shared" si="2"/>
        <v>0.23981920000000001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3247407.5</v>
      </c>
      <c r="M51" s="101">
        <v>3247407.5</v>
      </c>
      <c r="N51" s="101">
        <v>3247407.5</v>
      </c>
      <c r="O51" s="101">
        <v>3247407.5</v>
      </c>
      <c r="P51" s="75">
        <f t="shared" si="1"/>
        <v>0.25304748763246315</v>
      </c>
      <c r="Q51" s="76">
        <f t="shared" si="2"/>
        <v>0.25304748763246315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7252226766.0699997</v>
      </c>
      <c r="M53" s="100">
        <f>SUM(M54:M70)</f>
        <v>5957195004.0699997</v>
      </c>
      <c r="N53" s="100">
        <f>SUM(N54:N70)</f>
        <v>2815526833.3700004</v>
      </c>
      <c r="O53" s="100">
        <f>SUM(O54:O70)</f>
        <v>2808467403.3700004</v>
      </c>
      <c r="P53" s="75">
        <f t="shared" si="1"/>
        <v>0.64408251550402063</v>
      </c>
      <c r="Q53" s="76">
        <f t="shared" si="2"/>
        <v>0.30441031459723406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155753418</v>
      </c>
      <c r="L54" s="112">
        <v>73869421.489999995</v>
      </c>
      <c r="M54" s="112">
        <v>73704660.489999995</v>
      </c>
      <c r="N54" s="112">
        <v>22111994.32</v>
      </c>
      <c r="O54" s="112">
        <v>22111994.32</v>
      </c>
      <c r="P54" s="75">
        <f t="shared" si="1"/>
        <v>0.47321375952083439</v>
      </c>
      <c r="Q54" s="76">
        <f t="shared" si="2"/>
        <v>0.14196795552826968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93970988.900000006</v>
      </c>
      <c r="N55" s="101">
        <v>60170475.689999998</v>
      </c>
      <c r="O55" s="101">
        <v>60170475.689999998</v>
      </c>
      <c r="P55" s="75">
        <f t="shared" si="1"/>
        <v>0.58752250319740618</v>
      </c>
      <c r="Q55" s="76">
        <f t="shared" si="2"/>
        <v>0.3761959825025048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9615108</v>
      </c>
      <c r="N56" s="101">
        <v>9615107.9199999999</v>
      </c>
      <c r="O56" s="101">
        <v>9545107.9199999999</v>
      </c>
      <c r="P56" s="75">
        <f t="shared" si="1"/>
        <v>0.127973204056339</v>
      </c>
      <c r="Q56" s="76">
        <f t="shared" si="2"/>
        <v>0.12797320299157131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47782117</v>
      </c>
      <c r="L57" s="101">
        <v>40389182</v>
      </c>
      <c r="M57" s="101">
        <v>36341033</v>
      </c>
      <c r="N57" s="101">
        <v>22012810</v>
      </c>
      <c r="O57" s="101">
        <v>18719900</v>
      </c>
      <c r="P57" s="75">
        <f t="shared" si="1"/>
        <v>0.76055719758084395</v>
      </c>
      <c r="Q57" s="76">
        <f t="shared" si="2"/>
        <v>0.46069139213735549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224696410</v>
      </c>
      <c r="O58" s="101">
        <v>224696410</v>
      </c>
      <c r="P58" s="75">
        <f t="shared" si="1"/>
        <v>0.99999975567547472</v>
      </c>
      <c r="Q58" s="76">
        <f t="shared" si="2"/>
        <v>0.65355766307628771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69922022</v>
      </c>
      <c r="L59" s="101">
        <v>12635958</v>
      </c>
      <c r="M59" s="101">
        <v>800866</v>
      </c>
      <c r="N59" s="101">
        <v>534266</v>
      </c>
      <c r="O59" s="101">
        <v>534266</v>
      </c>
      <c r="P59" s="75">
        <f t="shared" si="1"/>
        <v>1.1453701953870842E-2</v>
      </c>
      <c r="Q59" s="76">
        <f t="shared" si="2"/>
        <v>7.6408831540941422E-3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348349761</v>
      </c>
      <c r="O60" s="101">
        <v>348349761</v>
      </c>
      <c r="P60" s="75">
        <f t="shared" si="1"/>
        <v>1</v>
      </c>
      <c r="Q60" s="76">
        <f t="shared" si="2"/>
        <v>0.69224417893139811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2942500227</v>
      </c>
      <c r="L61" s="101">
        <v>1546190294</v>
      </c>
      <c r="M61" s="101">
        <v>846126605</v>
      </c>
      <c r="N61" s="101">
        <v>482669779.16000003</v>
      </c>
      <c r="O61" s="101">
        <v>482669779.16000003</v>
      </c>
      <c r="P61" s="75">
        <f t="shared" si="1"/>
        <v>0.28755362437564225</v>
      </c>
      <c r="Q61" s="76">
        <f t="shared" si="2"/>
        <v>0.16403389700061355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1191828588</v>
      </c>
      <c r="L62" s="101">
        <v>1031869870</v>
      </c>
      <c r="M62" s="101">
        <v>954860023</v>
      </c>
      <c r="N62" s="101">
        <v>623700382.96000004</v>
      </c>
      <c r="O62" s="101">
        <v>621237550.96000004</v>
      </c>
      <c r="P62" s="75">
        <f t="shared" si="1"/>
        <v>0.80117227646162148</v>
      </c>
      <c r="Q62" s="76">
        <f t="shared" si="2"/>
        <v>0.52331382989111519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1104206183</v>
      </c>
      <c r="L63" s="101">
        <v>1103330864</v>
      </c>
      <c r="M63" s="101">
        <v>982330864</v>
      </c>
      <c r="N63" s="101">
        <v>288890473.73000002</v>
      </c>
      <c r="O63" s="101">
        <v>288466173.73000002</v>
      </c>
      <c r="P63" s="75">
        <f t="shared" si="1"/>
        <v>0.88962630269930298</v>
      </c>
      <c r="Q63" s="76">
        <f t="shared" si="2"/>
        <v>0.26162729223732306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1061660002.6799999</v>
      </c>
      <c r="M64" s="101">
        <v>1036660002.6799999</v>
      </c>
      <c r="N64" s="101">
        <v>238653769.03</v>
      </c>
      <c r="O64" s="101">
        <v>238653769.03</v>
      </c>
      <c r="P64" s="75">
        <f t="shared" si="1"/>
        <v>0.8944177398033748</v>
      </c>
      <c r="Q64" s="76">
        <f t="shared" si="2"/>
        <v>0.20590759182329493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65477413</v>
      </c>
      <c r="M65" s="101">
        <v>65477413</v>
      </c>
      <c r="N65" s="101">
        <v>24630643.559999999</v>
      </c>
      <c r="O65" s="101">
        <v>24630643.559999999</v>
      </c>
      <c r="P65" s="75">
        <f t="shared" si="1"/>
        <v>0.62394286675911192</v>
      </c>
      <c r="Q65" s="76">
        <f t="shared" si="2"/>
        <v>0.23470863689969329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470911330</v>
      </c>
      <c r="N66" s="101">
        <v>428111330</v>
      </c>
      <c r="O66" s="101">
        <v>428111330</v>
      </c>
      <c r="P66" s="75">
        <f t="shared" si="1"/>
        <v>0.90046475847292906</v>
      </c>
      <c r="Q66" s="76">
        <f t="shared" si="2"/>
        <v>0.81862367883137244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53338705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2345211</v>
      </c>
      <c r="O68" s="101">
        <v>2345211</v>
      </c>
      <c r="P68" s="75">
        <f t="shared" si="1"/>
        <v>0.62133376832220077</v>
      </c>
      <c r="Q68" s="76">
        <f t="shared" si="2"/>
        <v>9.7143919209378468E-2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0.99096863927218026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39034419</v>
      </c>
      <c r="N70" s="101">
        <v>39034419</v>
      </c>
      <c r="O70" s="101">
        <v>38225031</v>
      </c>
      <c r="P70" s="75">
        <f t="shared" si="1"/>
        <v>0.13724615359775991</v>
      </c>
      <c r="Q70" s="76">
        <f t="shared" si="2"/>
        <v>0.13724615359775991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1228441681</v>
      </c>
      <c r="M71" s="100">
        <f t="shared" si="6"/>
        <v>1094431116</v>
      </c>
      <c r="N71" s="100">
        <f t="shared" si="6"/>
        <v>1094431116</v>
      </c>
      <c r="O71" s="100">
        <f t="shared" si="6"/>
        <v>1094431116</v>
      </c>
      <c r="P71" s="75">
        <f t="shared" si="1"/>
        <v>0.24527095148035771</v>
      </c>
      <c r="Q71" s="76">
        <f t="shared" si="2"/>
        <v>0.24527095148035771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85544981</v>
      </c>
      <c r="M75" s="100">
        <f t="shared" si="9"/>
        <v>55739742</v>
      </c>
      <c r="N75" s="100">
        <f t="shared" si="9"/>
        <v>55739742</v>
      </c>
      <c r="O75" s="100">
        <f t="shared" si="9"/>
        <v>55739742</v>
      </c>
      <c r="P75" s="75">
        <f t="shared" ref="P75:P129" si="10">+M75/K75</f>
        <v>0.57877144963502136</v>
      </c>
      <c r="Q75" s="76">
        <f t="shared" ref="Q75:Q129" si="11">+N75/K75</f>
        <v>0.57877144963502136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75544981</v>
      </c>
      <c r="L76" s="101">
        <v>75544981</v>
      </c>
      <c r="M76" s="101">
        <v>51649299</v>
      </c>
      <c r="N76" s="101">
        <v>51649299</v>
      </c>
      <c r="O76" s="101">
        <v>51649299</v>
      </c>
      <c r="P76" s="75"/>
      <c r="Q76" s="76">
        <f t="shared" si="11"/>
        <v>0.68368935058703639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20762019</v>
      </c>
      <c r="L77" s="101">
        <v>10000000</v>
      </c>
      <c r="M77" s="101">
        <v>4090443</v>
      </c>
      <c r="N77" s="101">
        <v>4090443</v>
      </c>
      <c r="O77" s="101">
        <v>4090443</v>
      </c>
      <c r="P77" s="75"/>
      <c r="Q77" s="76">
        <f t="shared" si="11"/>
        <v>0.1970156659619664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1142896700</v>
      </c>
      <c r="M78" s="100">
        <f t="shared" si="12"/>
        <v>1038691374</v>
      </c>
      <c r="N78" s="100">
        <f t="shared" si="12"/>
        <v>1038691374</v>
      </c>
      <c r="O78" s="100">
        <f t="shared" si="12"/>
        <v>1038691374</v>
      </c>
      <c r="P78" s="75">
        <f t="shared" si="10"/>
        <v>0.2379141655733259</v>
      </c>
      <c r="Q78" s="76">
        <f t="shared" si="11"/>
        <v>0.2379141655733259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178801266</v>
      </c>
      <c r="M79" s="101">
        <v>175337235</v>
      </c>
      <c r="N79" s="101">
        <v>175337235</v>
      </c>
      <c r="O79" s="101">
        <v>175337235</v>
      </c>
      <c r="P79" s="75">
        <f t="shared" si="10"/>
        <v>0.1001354854368932</v>
      </c>
      <c r="Q79" s="76">
        <f t="shared" si="11"/>
        <v>0.1001354854368932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863824000</v>
      </c>
      <c r="M80" s="101">
        <v>863354139</v>
      </c>
      <c r="N80" s="101">
        <v>863354139</v>
      </c>
      <c r="O80" s="101">
        <v>863354139</v>
      </c>
      <c r="P80" s="75">
        <f t="shared" si="10"/>
        <v>0.99945606859730685</v>
      </c>
      <c r="Q80" s="76">
        <f t="shared" si="11"/>
        <v>0.99945606859730685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f>271434+100000000</f>
        <v>100271434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31105476050.159996</v>
      </c>
      <c r="M82" s="100">
        <f>+M86+M83</f>
        <v>22164856643.919998</v>
      </c>
      <c r="N82" s="100">
        <f>+N86+N83</f>
        <v>13646967474.25</v>
      </c>
      <c r="O82" s="100">
        <f>+O86+O83</f>
        <v>13598905759.25</v>
      </c>
      <c r="P82" s="75">
        <f t="shared" si="10"/>
        <v>0.44329713287839995</v>
      </c>
      <c r="Q82" s="76">
        <f t="shared" si="11"/>
        <v>0.27293934948499998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4222100138.7399998</v>
      </c>
      <c r="M83" s="100">
        <f t="shared" si="13"/>
        <v>3394060867.7399998</v>
      </c>
      <c r="N83" s="100">
        <f t="shared" si="13"/>
        <v>2228689907.0999999</v>
      </c>
      <c r="O83" s="100">
        <f t="shared" si="13"/>
        <v>2228689907.0999999</v>
      </c>
      <c r="P83" s="75">
        <f t="shared" si="10"/>
        <v>0.43320270277645528</v>
      </c>
      <c r="Q83" s="76">
        <f t="shared" si="11"/>
        <v>0.28445998142903273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4222100138.7399998</v>
      </c>
      <c r="M85" s="101">
        <v>3394060867.7399998</v>
      </c>
      <c r="N85" s="101">
        <v>2228689907.0999999</v>
      </c>
      <c r="O85" s="101">
        <v>2228689907.0999999</v>
      </c>
      <c r="P85" s="75">
        <f t="shared" si="10"/>
        <v>0.43559686385600505</v>
      </c>
      <c r="Q85" s="76">
        <f t="shared" si="11"/>
        <v>0.28603209307991101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26883375911.419998</v>
      </c>
      <c r="M86" s="100">
        <f t="shared" si="14"/>
        <v>18770795776.18</v>
      </c>
      <c r="N86" s="100">
        <f t="shared" si="14"/>
        <v>11418277567.15</v>
      </c>
      <c r="O86" s="100">
        <f t="shared" si="14"/>
        <v>11370215852.15</v>
      </c>
      <c r="P86" s="75">
        <f t="shared" si="10"/>
        <v>0.44517280192926917</v>
      </c>
      <c r="Q86" s="76">
        <f t="shared" si="11"/>
        <v>0.27079867462117446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10491723762</v>
      </c>
      <c r="L90" s="101">
        <v>5647213190</v>
      </c>
      <c r="M90" s="101">
        <v>3591620537</v>
      </c>
      <c r="N90" s="101">
        <v>2208770272.3499999</v>
      </c>
      <c r="O90" s="101">
        <v>2175884035.3499999</v>
      </c>
      <c r="P90" s="114">
        <f t="shared" si="10"/>
        <v>0.3423289269212843</v>
      </c>
      <c r="Q90" s="115">
        <f t="shared" si="11"/>
        <v>0.21052501213861066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27052038163</v>
      </c>
      <c r="L91" s="101">
        <v>17753747590.419998</v>
      </c>
      <c r="M91" s="101">
        <v>14313699345.18</v>
      </c>
      <c r="N91" s="101">
        <v>8594998365.7299995</v>
      </c>
      <c r="O91" s="101">
        <v>8579822887.7299995</v>
      </c>
      <c r="P91" s="114">
        <f t="shared" si="10"/>
        <v>0.52911722432645902</v>
      </c>
      <c r="Q91" s="115">
        <f t="shared" si="11"/>
        <v>0.3177209167731278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218366753</v>
      </c>
      <c r="L92" s="101">
        <v>199884300</v>
      </c>
      <c r="M92" s="101">
        <v>199884300</v>
      </c>
      <c r="N92" s="101">
        <v>114508929.06999999</v>
      </c>
      <c r="O92" s="101">
        <v>114508929.06999999</v>
      </c>
      <c r="P92" s="114">
        <f t="shared" si="10"/>
        <v>0.91536049904080408</v>
      </c>
      <c r="Q92" s="115">
        <f t="shared" si="11"/>
        <v>0.52438811081282133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676813420</v>
      </c>
      <c r="L94" s="101">
        <v>593203498</v>
      </c>
      <c r="M94" s="101">
        <v>165591594</v>
      </c>
      <c r="N94" s="101" t="s">
        <v>25</v>
      </c>
      <c r="O94" s="101" t="s">
        <v>25</v>
      </c>
      <c r="P94" s="114">
        <f t="shared" si="10"/>
        <v>0.24466357951353859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335521587.39999998</v>
      </c>
      <c r="M95" s="100">
        <f t="shared" si="15"/>
        <v>334203619</v>
      </c>
      <c r="N95" s="100">
        <f t="shared" si="15"/>
        <v>318658619</v>
      </c>
      <c r="O95" s="100">
        <f t="shared" si="15"/>
        <v>318658619</v>
      </c>
      <c r="P95" s="75">
        <f t="shared" si="10"/>
        <v>9.4321793291315154E-2</v>
      </c>
      <c r="Q95" s="76">
        <f t="shared" si="11"/>
        <v>8.9934550923621057E-2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335521587.39999998</v>
      </c>
      <c r="M96" s="100">
        <f t="shared" si="16"/>
        <v>334203619</v>
      </c>
      <c r="N96" s="100">
        <f t="shared" si="16"/>
        <v>318658619</v>
      </c>
      <c r="O96" s="100">
        <f t="shared" si="16"/>
        <v>318658619</v>
      </c>
      <c r="P96" s="75">
        <f t="shared" si="10"/>
        <v>0.34517037206112611</v>
      </c>
      <c r="Q96" s="76">
        <f t="shared" si="11"/>
        <v>0.32911526933738749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1120000</v>
      </c>
      <c r="O99" s="101">
        <v>1120000</v>
      </c>
      <c r="P99" s="75">
        <f t="shared" si="10"/>
        <v>0.26600750953413554</v>
      </c>
      <c r="Q99" s="76">
        <f t="shared" si="11"/>
        <v>0.11371313384665337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55" t="s">
        <v>22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98">
        <f>K104+K105+K120+K121+K125</f>
        <v>280458971902</v>
      </c>
      <c r="L103" s="98">
        <f t="shared" ref="L103:O103" si="18">L104+L105+L120+L121+L125</f>
        <v>259107768053.09</v>
      </c>
      <c r="M103" s="98">
        <f t="shared" si="18"/>
        <v>198244899192.89001</v>
      </c>
      <c r="N103" s="98">
        <f t="shared" si="18"/>
        <v>92279204918.479996</v>
      </c>
      <c r="O103" s="98">
        <f t="shared" si="18"/>
        <v>91698918611.820007</v>
      </c>
      <c r="P103" s="71">
        <f t="shared" si="10"/>
        <v>0.70685882447776416</v>
      </c>
      <c r="Q103" s="72">
        <f t="shared" si="11"/>
        <v>0.32902924906508202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2914889284</v>
      </c>
      <c r="O104" s="99">
        <f t="shared" si="19"/>
        <v>2914889284</v>
      </c>
      <c r="P104" s="73">
        <f t="shared" si="10"/>
        <v>0.96521897810218982</v>
      </c>
      <c r="Q104" s="74">
        <f t="shared" si="11"/>
        <v>0.31289064877629885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43470298937</v>
      </c>
      <c r="M105" s="99">
        <f>M106+M110+M117</f>
        <v>27116232625</v>
      </c>
      <c r="N105" s="99">
        <f>N106+N110+N117</f>
        <v>14634501750</v>
      </c>
      <c r="O105" s="99">
        <f>O106+O110+O117</f>
        <v>14069511765</v>
      </c>
      <c r="P105" s="73">
        <f t="shared" si="10"/>
        <v>0.53827938255102425</v>
      </c>
      <c r="Q105" s="74">
        <f t="shared" si="11"/>
        <v>0.29050682205275125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4197926847</v>
      </c>
      <c r="M106" s="100">
        <f t="shared" ref="M106:O106" si="20">SUM(M107:M108)</f>
        <v>2799395013</v>
      </c>
      <c r="N106" s="100">
        <f t="shared" si="20"/>
        <v>1936745750</v>
      </c>
      <c r="O106" s="100">
        <f t="shared" si="20"/>
        <v>1371755765</v>
      </c>
      <c r="P106" s="75">
        <f t="shared" si="10"/>
        <v>0.32207461209241434</v>
      </c>
      <c r="Q106" s="76">
        <f t="shared" si="11"/>
        <v>0.22282551524745539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3487326847</v>
      </c>
      <c r="M107" s="101">
        <v>2151795013</v>
      </c>
      <c r="N107" s="101">
        <v>1541874000</v>
      </c>
      <c r="O107" s="101">
        <v>976884015</v>
      </c>
      <c r="P107" s="75">
        <f t="shared" si="10"/>
        <v>0.38325587346620027</v>
      </c>
      <c r="Q107" s="76">
        <f t="shared" si="11"/>
        <v>0.27462293716396119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710600000</v>
      </c>
      <c r="M108" s="101">
        <v>647600000</v>
      </c>
      <c r="N108" s="101">
        <v>394871750</v>
      </c>
      <c r="O108" s="101">
        <v>394871750</v>
      </c>
      <c r="P108" s="75">
        <f t="shared" si="10"/>
        <v>0.21044787861340364</v>
      </c>
      <c r="Q108" s="76">
        <f t="shared" si="11"/>
        <v>0.1283198303147966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2914889284</v>
      </c>
      <c r="O109" s="100">
        <f t="shared" si="21"/>
        <v>2914889284</v>
      </c>
      <c r="P109" s="75">
        <f t="shared" si="10"/>
        <v>0.96521897810218982</v>
      </c>
      <c r="Q109" s="76">
        <f t="shared" si="11"/>
        <v>0.31289064877629885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12697756000</v>
      </c>
      <c r="O110" s="100">
        <f>SUM(O114:O116)</f>
        <v>12697756000</v>
      </c>
      <c r="P110" s="75">
        <f t="shared" si="10"/>
        <v>0.94676988054820121</v>
      </c>
      <c r="Q110" s="76">
        <f t="shared" si="11"/>
        <v>0.49438389658931631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2914889284</v>
      </c>
      <c r="O112" s="112">
        <v>2914889284</v>
      </c>
      <c r="P112" s="75">
        <f t="shared" si="10"/>
        <v>1</v>
      </c>
      <c r="Q112" s="76">
        <f t="shared" si="11"/>
        <v>0.38413834297521332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1440000000</v>
      </c>
      <c r="O114" s="112">
        <v>1440000000</v>
      </c>
      <c r="P114" s="75">
        <f t="shared" si="10"/>
        <v>0.82347627398007917</v>
      </c>
      <c r="Q114" s="76">
        <f t="shared" si="11"/>
        <v>0.19647973802701596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>
        <v>1000000000</v>
      </c>
      <c r="O115" s="112">
        <v>1000000000</v>
      </c>
      <c r="P115" s="75">
        <f t="shared" si="10"/>
        <v>0.996</v>
      </c>
      <c r="Q115" s="76">
        <f t="shared" si="11"/>
        <v>0.19825535289452814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10257756000</v>
      </c>
      <c r="O116" s="112">
        <v>10257756000</v>
      </c>
      <c r="P116" s="75">
        <f t="shared" si="10"/>
        <v>0.996</v>
      </c>
      <c r="Q116" s="76">
        <f t="shared" si="11"/>
        <v>0.77062249267523097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14955534478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14955534478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12743272446</v>
      </c>
      <c r="M120" s="100">
        <f t="shared" si="23"/>
        <v>12736111813</v>
      </c>
      <c r="N120" s="100">
        <f t="shared" si="23"/>
        <v>4982602269.8400002</v>
      </c>
      <c r="O120" s="100">
        <f t="shared" si="23"/>
        <v>4967305948.1800003</v>
      </c>
      <c r="P120" s="75">
        <f t="shared" si="10"/>
        <v>0.57587995562191363</v>
      </c>
      <c r="Q120" s="76">
        <f t="shared" si="11"/>
        <v>0.22529487932951969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178190476989</v>
      </c>
      <c r="M121" s="100">
        <f t="shared" si="24"/>
        <v>146141944515</v>
      </c>
      <c r="N121" s="100">
        <f t="shared" si="24"/>
        <v>68574146111.639999</v>
      </c>
      <c r="O121" s="100">
        <f t="shared" si="24"/>
        <v>68574146111.639999</v>
      </c>
      <c r="P121" s="75">
        <f t="shared" si="10"/>
        <v>0.80570433754027737</v>
      </c>
      <c r="Q121" s="76">
        <f t="shared" si="11"/>
        <v>0.37806043397484829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4158204250</v>
      </c>
      <c r="M122" s="101">
        <v>4158204250</v>
      </c>
      <c r="N122" s="101">
        <v>158204250</v>
      </c>
      <c r="O122" s="101">
        <v>158204250</v>
      </c>
      <c r="P122" s="75">
        <f t="shared" si="10"/>
        <v>0.85455762137379987</v>
      </c>
      <c r="Q122" s="76">
        <f t="shared" si="11"/>
        <v>3.2512748158348877E-2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8585068196</v>
      </c>
      <c r="M123" s="101">
        <v>8577907563</v>
      </c>
      <c r="N123" s="101">
        <v>4824398019.8400002</v>
      </c>
      <c r="O123" s="101">
        <v>4809101698.1800003</v>
      </c>
      <c r="P123" s="75">
        <f t="shared" si="10"/>
        <v>0.49727000365217389</v>
      </c>
      <c r="Q123" s="76">
        <f t="shared" si="11"/>
        <v>0.27967524752695655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178190476989</v>
      </c>
      <c r="M124" s="101">
        <v>146141944515</v>
      </c>
      <c r="N124" s="101">
        <v>68574146111.639999</v>
      </c>
      <c r="O124" s="101">
        <v>68574146111.639999</v>
      </c>
      <c r="P124" s="75">
        <f t="shared" si="10"/>
        <v>0.80570433754027737</v>
      </c>
      <c r="Q124" s="76">
        <f t="shared" si="11"/>
        <v>0.37806043397484829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15711739681.09</v>
      </c>
      <c r="M125" s="100">
        <f t="shared" si="25"/>
        <v>3258630239.8899999</v>
      </c>
      <c r="N125" s="100">
        <f t="shared" si="25"/>
        <v>1173065503</v>
      </c>
      <c r="O125" s="100">
        <f t="shared" si="25"/>
        <v>1173065503</v>
      </c>
      <c r="P125" s="75">
        <f t="shared" si="10"/>
        <v>0.18871779248438217</v>
      </c>
      <c r="Q125" s="76">
        <f t="shared" si="11"/>
        <v>6.7936008650436613E-2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>
        <v>1375000000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9455341049.8899994</v>
      </c>
      <c r="M127" s="101">
        <v>1063600378.89</v>
      </c>
      <c r="N127" s="101">
        <v>1063600378</v>
      </c>
      <c r="O127" s="101">
        <v>1063600378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4881398631.1999998</v>
      </c>
      <c r="M128" s="101">
        <v>2195029861</v>
      </c>
      <c r="N128" s="101">
        <v>109465125</v>
      </c>
      <c r="O128" s="101">
        <v>109465125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57" t="s">
        <v>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02">
        <f>+K10+K103</f>
        <v>1189638660902</v>
      </c>
      <c r="L129" s="102">
        <f>+L10+L103</f>
        <v>1138570080370.6201</v>
      </c>
      <c r="M129" s="102">
        <f>+M10+M103</f>
        <v>1060129439368.38</v>
      </c>
      <c r="N129" s="102">
        <f>+N10+N103</f>
        <v>942310111708.59998</v>
      </c>
      <c r="O129" s="102">
        <f>+O10+O103</f>
        <v>941131210148.93994</v>
      </c>
      <c r="P129" s="77">
        <f t="shared" si="10"/>
        <v>0.891135665147748</v>
      </c>
      <c r="Q129" s="78">
        <f t="shared" si="11"/>
        <v>0.79209775428290785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1138570080370.6201</v>
      </c>
      <c r="M131" s="107">
        <v>1060129439368.38</v>
      </c>
      <c r="N131" s="107">
        <v>942310111708.59998</v>
      </c>
      <c r="O131" s="107">
        <v>941131210148.93994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0:J10"/>
    <mergeCell ref="A103:J103"/>
    <mergeCell ref="A129:J129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F1905-0589-4364-99DA-D28BACA4E5E1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2021-10-05T21:39:34Z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