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8ED2D019-508E-4CD9-AF7B-BB7E4272E9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K109" i="4" l="1"/>
  <c r="L109" i="4"/>
  <c r="M109" i="4"/>
  <c r="P109" i="4" s="1"/>
  <c r="N109" i="4"/>
  <c r="Q109" i="4" s="1"/>
  <c r="O109" i="4"/>
  <c r="O83" i="4" l="1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L86" i="4"/>
  <c r="K86" i="4"/>
  <c r="K82" i="4" s="1"/>
  <c r="P86" i="4" l="1"/>
  <c r="Q110" i="4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P120" i="4" s="1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L71" i="4" s="1"/>
  <c r="K73" i="4"/>
  <c r="K72" i="4" s="1"/>
  <c r="K75" i="4"/>
  <c r="K71" i="4" s="1"/>
  <c r="P106" i="4" l="1"/>
  <c r="P96" i="4"/>
  <c r="P78" i="4"/>
  <c r="Q78" i="4"/>
  <c r="P125" i="4"/>
  <c r="Q125" i="4"/>
  <c r="Q104" i="4"/>
  <c r="Q106" i="4"/>
  <c r="Q96" i="4"/>
  <c r="Q75" i="4"/>
  <c r="N71" i="4"/>
  <c r="Q71" i="4" s="1"/>
  <c r="P75" i="4"/>
  <c r="M71" i="4"/>
  <c r="P71" i="4" s="1"/>
  <c r="K105" i="4"/>
  <c r="K103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Q42" i="4" s="1"/>
  <c r="M42" i="4"/>
  <c r="P42" i="4" s="1"/>
  <c r="L42" i="4"/>
  <c r="K42" i="4"/>
  <c r="N37" i="4"/>
  <c r="M37" i="4"/>
  <c r="L37" i="4"/>
  <c r="K37" i="4"/>
  <c r="O20" i="4"/>
  <c r="N20" i="4"/>
  <c r="Q20" i="4" s="1"/>
  <c r="M20" i="4"/>
  <c r="P20" i="4" s="1"/>
  <c r="L20" i="4"/>
  <c r="K20" i="4"/>
  <c r="O12" i="4"/>
  <c r="N12" i="4"/>
  <c r="M12" i="4"/>
  <c r="L12" i="4"/>
  <c r="K12" i="4"/>
  <c r="P37" i="4" l="1"/>
  <c r="Q37" i="4"/>
  <c r="Q12" i="4"/>
  <c r="P12" i="4"/>
  <c r="P53" i="4"/>
  <c r="Q53" i="4"/>
  <c r="P105" i="4"/>
  <c r="Q105" i="4"/>
  <c r="Q95" i="4"/>
  <c r="P95" i="4"/>
  <c r="M72" i="4"/>
  <c r="P72" i="4" s="1"/>
  <c r="N72" i="4"/>
  <c r="Q72" i="4" s="1"/>
  <c r="M103" i="4"/>
  <c r="P103" i="4" s="1"/>
  <c r="N103" i="4"/>
  <c r="Q103" i="4" s="1"/>
  <c r="M36" i="4"/>
  <c r="N36" i="4"/>
  <c r="L36" i="4"/>
  <c r="O36" i="4"/>
  <c r="K36" i="4"/>
  <c r="P36" i="4" l="1"/>
  <c r="Q36" i="4"/>
  <c r="L28" i="4"/>
  <c r="L11" i="4" s="1"/>
  <c r="M28" i="4"/>
  <c r="N28" i="4"/>
  <c r="O28" i="4"/>
  <c r="O11" i="4" s="1"/>
  <c r="N11" i="4" l="1"/>
  <c r="M11" i="4"/>
  <c r="L10" i="4"/>
  <c r="K28" i="4"/>
  <c r="K11" i="4" s="1"/>
  <c r="Q28" i="4" l="1"/>
  <c r="P28" i="4"/>
  <c r="P11" i="4"/>
  <c r="Q11" i="4"/>
  <c r="M10" i="4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<sst xmlns="http://schemas.openxmlformats.org/spreadsheetml/2006/main" count="1040" uniqueCount="278">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</sst>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A3" sqref="A3:Q3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275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K11+K36+K71+K72+K82+K95</f>
        <v>909179689000</v>
      </c>
      <c r="L10" s="98">
        <f>L11+L36+L71+L72+L82+L95</f>
        <v>866651256071.87</v>
      </c>
      <c r="M10" s="98">
        <f>M11+M36+M71+M72+M82+M95</f>
        <v>836228398473.15991</v>
      </c>
      <c r="N10" s="98">
        <f>N11+N36+N71+N72+N82+N95</f>
        <v>821216270572.62</v>
      </c>
      <c r="O10" s="98">
        <f>O11+O36+O71+O72+O82+O95</f>
        <v>820946292035.62</v>
      </c>
      <c r="P10" s="71">
        <f>+M10/K10</f>
        <v>0.91976141635205388</v>
      </c>
      <c r="Q10" s="72">
        <f>+N10/K10</f>
        <v>0.90324968816216045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22455390205</v>
      </c>
      <c r="M11" s="99">
        <f t="shared" si="0"/>
        <v>5804603206</v>
      </c>
      <c r="N11" s="99">
        <f t="shared" si="0"/>
        <v>5804603206</v>
      </c>
      <c r="O11" s="99">
        <f t="shared" si="0"/>
        <v>5585763502</v>
      </c>
      <c r="P11" s="73">
        <f t="shared" ref="P11:P74" si="1">+M11/K11</f>
        <v>0.21521058158026679</v>
      </c>
      <c r="Q11" s="74">
        <f t="shared" ref="Q11:Q74" si="2">+N11/K11</f>
        <v>0.21521058158026679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15420587436</v>
      </c>
      <c r="M12" s="100">
        <f t="shared" si="3"/>
        <v>3826851311</v>
      </c>
      <c r="N12" s="100">
        <f t="shared" si="3"/>
        <v>3826851311</v>
      </c>
      <c r="O12" s="100">
        <f t="shared" si="3"/>
        <v>3826851311</v>
      </c>
      <c r="P12" s="75">
        <f t="shared" si="1"/>
        <v>0.22103395761054337</v>
      </c>
      <c r="Q12" s="76">
        <f t="shared" si="2"/>
        <v>0.22103395761054337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11055314434</v>
      </c>
      <c r="M13" s="101">
        <v>3089904391</v>
      </c>
      <c r="N13" s="101">
        <v>3089904391</v>
      </c>
      <c r="O13" s="101">
        <v>3089904391</v>
      </c>
      <c r="P13" s="75">
        <f t="shared" si="1"/>
        <v>0.24364320557722075</v>
      </c>
      <c r="Q13" s="76">
        <f t="shared" si="2"/>
        <v>0.24364320557722075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459934307</v>
      </c>
      <c r="N14" s="101">
        <v>459934307</v>
      </c>
      <c r="O14" s="101">
        <v>459934307</v>
      </c>
      <c r="P14" s="75">
        <f t="shared" si="1"/>
        <v>0.32287750157467032</v>
      </c>
      <c r="Q14" s="76">
        <f t="shared" si="2"/>
        <v>0.32287750157467032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611408926</v>
      </c>
      <c r="M15" s="101">
        <v>17543916</v>
      </c>
      <c r="N15" s="101">
        <v>17543916</v>
      </c>
      <c r="O15" s="101">
        <v>17543916</v>
      </c>
      <c r="P15" s="75">
        <f t="shared" si="1"/>
        <v>2.7295649482054169E-2</v>
      </c>
      <c r="Q15" s="76">
        <f t="shared" si="2"/>
        <v>2.7295649482054169E-2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415063227</v>
      </c>
      <c r="M16" s="101">
        <v>128541369</v>
      </c>
      <c r="N16" s="101">
        <v>128541369</v>
      </c>
      <c r="O16" s="101">
        <v>128541369</v>
      </c>
      <c r="P16" s="75">
        <f t="shared" si="1"/>
        <v>0.29403395582515118</v>
      </c>
      <c r="Q16" s="76">
        <f t="shared" si="2"/>
        <v>0.29403395582515118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50056125</v>
      </c>
      <c r="M17" s="101" t="s">
        <v>25</v>
      </c>
      <c r="N17" s="101" t="s">
        <v>25</v>
      </c>
      <c r="O17" s="101" t="s">
        <v>25</v>
      </c>
      <c r="P17" s="75">
        <f t="shared" si="1"/>
        <v>0</v>
      </c>
      <c r="Q17" s="76">
        <f t="shared" si="2"/>
        <v>0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9104301</v>
      </c>
      <c r="N18" s="101">
        <v>9104301</v>
      </c>
      <c r="O18" s="101">
        <v>9104301</v>
      </c>
      <c r="P18" s="75">
        <f t="shared" si="1"/>
        <v>6.423245837509378E-3</v>
      </c>
      <c r="Q18" s="76">
        <f t="shared" si="2"/>
        <v>6.423245837509378E-3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636193941</v>
      </c>
      <c r="M19" s="101">
        <v>121823027</v>
      </c>
      <c r="N19" s="101">
        <v>121823027</v>
      </c>
      <c r="O19" s="101">
        <v>121823027</v>
      </c>
      <c r="P19" s="75">
        <f t="shared" si="1"/>
        <v>0.18699980837677693</v>
      </c>
      <c r="Q19" s="76">
        <f t="shared" si="2"/>
        <v>0.18699980837677693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5598040787</v>
      </c>
      <c r="M20" s="100">
        <f t="shared" si="4"/>
        <v>1634425318</v>
      </c>
      <c r="N20" s="100">
        <f t="shared" si="4"/>
        <v>1634425318</v>
      </c>
      <c r="O20" s="111">
        <f t="shared" si="4"/>
        <v>1415585614</v>
      </c>
      <c r="P20" s="75">
        <f t="shared" si="1"/>
        <v>0.25718916580670764</v>
      </c>
      <c r="Q20" s="76">
        <f t="shared" si="2"/>
        <v>0.25718916580670764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1703472007</v>
      </c>
      <c r="M21" s="101">
        <v>436789256</v>
      </c>
      <c r="N21" s="101">
        <v>436789256</v>
      </c>
      <c r="O21" s="101">
        <v>340037623</v>
      </c>
      <c r="P21" s="75">
        <f t="shared" si="1"/>
        <v>0.22699785439967471</v>
      </c>
      <c r="Q21" s="76">
        <f t="shared" si="2"/>
        <v>0.22699785439967471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1203472007</v>
      </c>
      <c r="M22" s="101">
        <v>318433337</v>
      </c>
      <c r="N22" s="101">
        <v>318433337</v>
      </c>
      <c r="O22" s="101">
        <v>318433337</v>
      </c>
      <c r="P22" s="75">
        <f t="shared" si="1"/>
        <v>0.24128068347322063</v>
      </c>
      <c r="Q22" s="76">
        <f t="shared" si="2"/>
        <v>0.24128068347322063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507794672</v>
      </c>
      <c r="N23" s="101">
        <v>507794672</v>
      </c>
      <c r="O23" s="101">
        <v>385706601</v>
      </c>
      <c r="P23" s="75">
        <f t="shared" si="1"/>
        <v>0.34741928829716939</v>
      </c>
      <c r="Q23" s="76">
        <f t="shared" si="2"/>
        <v>0.34741928829716939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502905965</v>
      </c>
      <c r="M24" s="101">
        <v>152036400</v>
      </c>
      <c r="N24" s="101">
        <v>152036400</v>
      </c>
      <c r="O24" s="101">
        <v>152036400</v>
      </c>
      <c r="P24" s="75">
        <f t="shared" si="1"/>
        <v>0.2256992533741197</v>
      </c>
      <c r="Q24" s="76">
        <f t="shared" si="2"/>
        <v>0.2256992533741197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131246797</v>
      </c>
      <c r="M25" s="101">
        <v>27996072</v>
      </c>
      <c r="N25" s="101">
        <v>27996072</v>
      </c>
      <c r="O25" s="101">
        <v>27996072</v>
      </c>
      <c r="P25" s="75">
        <f t="shared" si="1"/>
        <v>0.20936618253067604</v>
      </c>
      <c r="Q25" s="76">
        <f t="shared" si="2"/>
        <v>0.20936618253067604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453472004</v>
      </c>
      <c r="M26" s="101">
        <v>114690791</v>
      </c>
      <c r="N26" s="101">
        <v>114690791</v>
      </c>
      <c r="O26" s="101">
        <v>114690791</v>
      </c>
      <c r="P26" s="75">
        <f t="shared" si="1"/>
        <v>0.22701253053615658</v>
      </c>
      <c r="Q26" s="76">
        <f t="shared" si="2"/>
        <v>0.22701253053615658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303472007</v>
      </c>
      <c r="M27" s="101">
        <v>76684790</v>
      </c>
      <c r="N27" s="101">
        <v>76684790</v>
      </c>
      <c r="O27" s="101">
        <v>76684790</v>
      </c>
      <c r="P27" s="75">
        <f t="shared" si="1"/>
        <v>0.22767836773286723</v>
      </c>
      <c r="Q27" s="76">
        <f t="shared" si="2"/>
        <v>0.22767836773286723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1436761982</v>
      </c>
      <c r="M28" s="100">
        <f>SUM(M29:M34)</f>
        <v>343326577</v>
      </c>
      <c r="N28" s="100">
        <f>SUM(N29:N34)</f>
        <v>343326577</v>
      </c>
      <c r="O28" s="100">
        <f>SUM(O29:O34)</f>
        <v>343326577</v>
      </c>
      <c r="P28" s="75">
        <f t="shared" si="1"/>
        <v>0.12852781234370461</v>
      </c>
      <c r="Q28" s="76">
        <f t="shared" si="2"/>
        <v>0.12852781234370461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100240656</v>
      </c>
      <c r="N29" s="101">
        <v>100240656</v>
      </c>
      <c r="O29" s="101">
        <v>100240656</v>
      </c>
      <c r="P29" s="75">
        <f t="shared" si="1"/>
        <v>8.2639015977971103E-2</v>
      </c>
      <c r="Q29" s="76">
        <f t="shared" si="2"/>
        <v>8.2639015977971103E-2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100034214</v>
      </c>
      <c r="M30" s="101">
        <v>83230903</v>
      </c>
      <c r="N30" s="101">
        <v>83230903</v>
      </c>
      <c r="O30" s="101">
        <v>83230903</v>
      </c>
      <c r="P30" s="75">
        <f t="shared" si="1"/>
        <v>0.33508792345194904</v>
      </c>
      <c r="Q30" s="76">
        <f t="shared" si="2"/>
        <v>0.33508792345194904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24743966</v>
      </c>
      <c r="L31" s="101">
        <v>24700000</v>
      </c>
      <c r="M31" s="101">
        <v>13088171</v>
      </c>
      <c r="N31" s="101">
        <v>13088171</v>
      </c>
      <c r="O31" s="101">
        <v>13088171</v>
      </c>
      <c r="P31" s="75">
        <f t="shared" si="1"/>
        <v>0.52894394536429612</v>
      </c>
      <c r="Q31" s="76">
        <f t="shared" si="2"/>
        <v>0.52894394536429612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1059238409</v>
      </c>
      <c r="L32" s="101">
        <v>324010211</v>
      </c>
      <c r="M32" s="101">
        <v>136495354</v>
      </c>
      <c r="N32" s="101">
        <v>136495354</v>
      </c>
      <c r="O32" s="101">
        <v>136495354</v>
      </c>
      <c r="P32" s="75">
        <f t="shared" si="1"/>
        <v>0.12886178677080054</v>
      </c>
      <c r="Q32" s="76">
        <f t="shared" si="2"/>
        <v>0.12886178677080054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82665758</v>
      </c>
      <c r="L33" s="101">
        <v>45000000</v>
      </c>
      <c r="M33" s="101">
        <v>10271493</v>
      </c>
      <c r="N33" s="101">
        <v>10271493</v>
      </c>
      <c r="O33" s="101">
        <v>10271493</v>
      </c>
      <c r="P33" s="75">
        <f t="shared" si="1"/>
        <v>0.12425329723583978</v>
      </c>
      <c r="Q33" s="76">
        <f t="shared" si="2"/>
        <v>0.12425329723583978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 t="s">
        <v>25</v>
      </c>
      <c r="N34" s="101" t="s">
        <v>25</v>
      </c>
      <c r="O34" s="101" t="s">
        <v>25</v>
      </c>
      <c r="P34" s="75">
        <f t="shared" si="1"/>
        <v>0</v>
      </c>
      <c r="Q34" s="76">
        <f t="shared" si="2"/>
        <v>0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8120023467.4699993</v>
      </c>
      <c r="M36" s="100">
        <f>M37+M42+M53</f>
        <v>4342584391.0699997</v>
      </c>
      <c r="N36" s="100">
        <f>N37+N42+N53</f>
        <v>432896942.62</v>
      </c>
      <c r="O36" s="100">
        <f>O37+O42+O53</f>
        <v>432896942.62</v>
      </c>
      <c r="P36" s="75">
        <f t="shared" si="1"/>
        <v>0.4258607629638862</v>
      </c>
      <c r="Q36" s="76">
        <f t="shared" si="2"/>
        <v>4.2452559505346224E-2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702434343.39999998</v>
      </c>
      <c r="M37" s="100">
        <f t="shared" si="5"/>
        <v>10400000</v>
      </c>
      <c r="N37" s="100">
        <f t="shared" si="5"/>
        <v>400000</v>
      </c>
      <c r="O37" s="100">
        <f>SUM(O38:O41)</f>
        <v>400000</v>
      </c>
      <c r="P37" s="75">
        <f t="shared" si="1"/>
        <v>1.3729046702520601E-2</v>
      </c>
      <c r="Q37" s="76">
        <f t="shared" si="2"/>
        <v>5.2804025778925383E-4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10400000</v>
      </c>
      <c r="N38" s="101">
        <v>400000</v>
      </c>
      <c r="O38" s="101">
        <v>400000</v>
      </c>
      <c r="P38" s="75">
        <f t="shared" si="1"/>
        <v>1.5966520270358754E-2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 t="s">
        <v>25</v>
      </c>
      <c r="N39" s="101" t="s">
        <v>25</v>
      </c>
      <c r="O39" s="101" t="s">
        <v>25</v>
      </c>
      <c r="P39" s="75">
        <f t="shared" si="1"/>
        <v>0</v>
      </c>
      <c r="Q39" s="76">
        <f t="shared" si="2"/>
        <v>0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 t="s">
        <v>25</v>
      </c>
      <c r="M40" s="101" t="s">
        <v>25</v>
      </c>
      <c r="N40" s="101" t="s">
        <v>25</v>
      </c>
      <c r="O40" s="101" t="s">
        <v>25</v>
      </c>
      <c r="P40" s="75">
        <f t="shared" si="1"/>
        <v>0</v>
      </c>
      <c r="Q40" s="76">
        <f t="shared" si="2"/>
        <v>0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34343.4</v>
      </c>
      <c r="M41" s="101" t="s">
        <v>25</v>
      </c>
      <c r="N41" s="101" t="s">
        <v>25</v>
      </c>
      <c r="O41" s="101" t="s">
        <v>25</v>
      </c>
      <c r="P41" s="75">
        <f t="shared" si="1"/>
        <v>0</v>
      </c>
      <c r="Q41" s="76">
        <f t="shared" si="2"/>
        <v>0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265713717</v>
      </c>
      <c r="L42" s="100">
        <f>SUM(L43:L52)</f>
        <v>131465973</v>
      </c>
      <c r="M42" s="100">
        <f>SUM(M43:M52)</f>
        <v>130978826</v>
      </c>
      <c r="N42" s="100">
        <f>SUM(N43:N52)</f>
        <v>13992471</v>
      </c>
      <c r="O42" s="100">
        <f>SUM(O43:O52)</f>
        <v>13992471</v>
      </c>
      <c r="P42" s="75">
        <f t="shared" si="1"/>
        <v>0.49293212062514635</v>
      </c>
      <c r="Q42" s="76">
        <f t="shared" si="2"/>
        <v>5.265994980605386E-2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41301299</v>
      </c>
      <c r="L43" s="101" t="s">
        <v>25</v>
      </c>
      <c r="M43" s="101" t="s">
        <v>25</v>
      </c>
      <c r="N43" s="101" t="s">
        <v>25</v>
      </c>
      <c r="O43" s="101" t="s">
        <v>25</v>
      </c>
      <c r="P43" s="75">
        <f t="shared" si="1"/>
        <v>0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22433369</v>
      </c>
      <c r="L44" s="101" t="s">
        <v>25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>
        <v>2940154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>
        <f t="shared" si="1"/>
        <v>0</v>
      </c>
      <c r="Q45" s="76">
        <f t="shared" si="2"/>
        <v>0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81338149</v>
      </c>
      <c r="L46" s="101">
        <v>73443594</v>
      </c>
      <c r="M46" s="101">
        <v>72956447</v>
      </c>
      <c r="N46" s="101">
        <v>10792448</v>
      </c>
      <c r="O46" s="101">
        <v>10792448</v>
      </c>
      <c r="P46" s="75">
        <f t="shared" si="1"/>
        <v>0.89695238823298029</v>
      </c>
      <c r="Q46" s="76">
        <f t="shared" si="2"/>
        <v>0.1326861765688816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20009715</v>
      </c>
      <c r="L48" s="101" t="s">
        <v>25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10235287</v>
      </c>
      <c r="L49" s="101" t="s">
        <v>25</v>
      </c>
      <c r="M49" s="101" t="s">
        <v>25</v>
      </c>
      <c r="N49" s="101" t="s">
        <v>25</v>
      </c>
      <c r="O49" s="101" t="s">
        <v>25</v>
      </c>
      <c r="P49" s="75">
        <f t="shared" si="1"/>
        <v>0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6815799</v>
      </c>
      <c r="L50" s="101">
        <v>900000</v>
      </c>
      <c r="M50" s="101">
        <v>900000</v>
      </c>
      <c r="N50" s="101">
        <v>900000</v>
      </c>
      <c r="O50" s="101">
        <v>900000</v>
      </c>
      <c r="P50" s="75">
        <f t="shared" si="1"/>
        <v>0.13204614748762397</v>
      </c>
      <c r="Q50" s="76">
        <f t="shared" si="2"/>
        <v>0.13204614748762397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16258958</v>
      </c>
      <c r="L51" s="101">
        <v>2300023</v>
      </c>
      <c r="M51" s="101">
        <v>2300023</v>
      </c>
      <c r="N51" s="101">
        <v>2300023</v>
      </c>
      <c r="O51" s="101">
        <v>2300023</v>
      </c>
      <c r="P51" s="75">
        <f t="shared" si="1"/>
        <v>0.14146189442152443</v>
      </c>
      <c r="Q51" s="76">
        <f t="shared" si="2"/>
        <v>0.14146189442152443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7637780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0.40473697854612206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9173961283</v>
      </c>
      <c r="L53" s="100">
        <f>SUM(L54:L70)</f>
        <v>7286123151.0699997</v>
      </c>
      <c r="M53" s="100">
        <f>SUM(M54:M70)</f>
        <v>4201205565.0699997</v>
      </c>
      <c r="N53" s="100">
        <f>SUM(N54:N70)</f>
        <v>418504471.62</v>
      </c>
      <c r="O53" s="100">
        <f>SUM(O54:O70)</f>
        <v>418504471.62</v>
      </c>
      <c r="P53" s="75">
        <f t="shared" si="1"/>
        <v>0.4579489094700161</v>
      </c>
      <c r="Q53" s="76">
        <f t="shared" si="2"/>
        <v>4.5618730961457014E-2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12">
        <v>73869421.489999995</v>
      </c>
      <c r="M54" s="112">
        <v>73704660.489999995</v>
      </c>
      <c r="N54" s="112">
        <v>6748160.5999999996</v>
      </c>
      <c r="O54" s="112">
        <v>6748160.5999999996</v>
      </c>
      <c r="P54" s="75">
        <f t="shared" si="1"/>
        <v>0.42419114017083676</v>
      </c>
      <c r="Q54" s="76">
        <f t="shared" si="2"/>
        <v>3.8837570378039983E-2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79236587.900000006</v>
      </c>
      <c r="N55" s="101">
        <v>9014063</v>
      </c>
      <c r="O55" s="101">
        <v>9014063</v>
      </c>
      <c r="P55" s="75">
        <f t="shared" si="1"/>
        <v>0.49540053811043061</v>
      </c>
      <c r="Q55" s="76">
        <f t="shared" si="2"/>
        <v>5.6357445204443517E-2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4196000</v>
      </c>
      <c r="N56" s="101">
        <v>4196000</v>
      </c>
      <c r="O56" s="101">
        <v>4196000</v>
      </c>
      <c r="P56" s="75">
        <f t="shared" si="1"/>
        <v>5.5847065287295619E-2</v>
      </c>
      <c r="Q56" s="76">
        <f t="shared" si="2"/>
        <v>5.5847065287295619E-2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36389182</v>
      </c>
      <c r="M57" s="101">
        <v>36341033</v>
      </c>
      <c r="N57" s="101">
        <v>100000</v>
      </c>
      <c r="O57" s="101">
        <v>100000</v>
      </c>
      <c r="P57" s="75">
        <f t="shared" si="1"/>
        <v>0.91350173747666574</v>
      </c>
      <c r="Q57" s="76">
        <f t="shared" si="2"/>
        <v>2.5136922703233719E-3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53259380</v>
      </c>
      <c r="O58" s="101">
        <v>53259380</v>
      </c>
      <c r="P58" s="75">
        <f t="shared" si="1"/>
        <v>0.99999975567547472</v>
      </c>
      <c r="Q58" s="76">
        <f t="shared" si="2"/>
        <v>0.15491158016139189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384491830</v>
      </c>
      <c r="L59" s="101">
        <v>635958</v>
      </c>
      <c r="M59" s="101" t="s">
        <v>25</v>
      </c>
      <c r="N59" s="101" t="s">
        <v>25</v>
      </c>
      <c r="O59" s="101" t="s">
        <v>25</v>
      </c>
      <c r="P59" s="75">
        <f t="shared" si="1"/>
        <v>0</v>
      </c>
      <c r="Q59" s="76">
        <f t="shared" si="2"/>
        <v>0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482718043</v>
      </c>
      <c r="L60" s="101">
        <v>482718043</v>
      </c>
      <c r="M60" s="101">
        <v>482718043</v>
      </c>
      <c r="N60" s="101">
        <v>116116587</v>
      </c>
      <c r="O60" s="101">
        <v>116116587</v>
      </c>
      <c r="P60" s="75">
        <f t="shared" si="1"/>
        <v>1</v>
      </c>
      <c r="Q60" s="76">
        <f t="shared" si="2"/>
        <v>0.24054743485111452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3222302095</v>
      </c>
      <c r="L61" s="101">
        <v>2545613763</v>
      </c>
      <c r="M61" s="101">
        <v>556676605</v>
      </c>
      <c r="N61" s="101">
        <v>78318469</v>
      </c>
      <c r="O61" s="101">
        <v>78318469</v>
      </c>
      <c r="P61" s="75">
        <f t="shared" si="1"/>
        <v>0.17275742267113536</v>
      </c>
      <c r="Q61" s="76">
        <f t="shared" si="2"/>
        <v>2.430512928056176E-2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657956912</v>
      </c>
      <c r="L62" s="101">
        <v>651092402</v>
      </c>
      <c r="M62" s="101">
        <v>552089864</v>
      </c>
      <c r="N62" s="101">
        <v>103388103</v>
      </c>
      <c r="O62" s="101">
        <v>103388103</v>
      </c>
      <c r="P62" s="75">
        <f t="shared" si="1"/>
        <v>0.83909729334981131</v>
      </c>
      <c r="Q62" s="76">
        <f t="shared" si="2"/>
        <v>0.15713506631571036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>
        <v>2608946</v>
      </c>
      <c r="O63" s="101">
        <v>2608946</v>
      </c>
      <c r="P63" s="75">
        <f t="shared" si="1"/>
        <v>0.92138604351175579</v>
      </c>
      <c r="Q63" s="76">
        <f t="shared" si="2"/>
        <v>2.474796716308009E-3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1035934514.6799999</v>
      </c>
      <c r="M64" s="101">
        <v>1011774216.6799999</v>
      </c>
      <c r="N64" s="101">
        <v>33049428.02</v>
      </c>
      <c r="O64" s="101">
        <v>33049428.02</v>
      </c>
      <c r="P64" s="75">
        <f t="shared" si="1"/>
        <v>0.87294658396654523</v>
      </c>
      <c r="Q64" s="76">
        <f t="shared" si="2"/>
        <v>2.8514647652097574E-2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64627413</v>
      </c>
      <c r="M65" s="101">
        <v>64627413</v>
      </c>
      <c r="N65" s="101">
        <v>2000000</v>
      </c>
      <c r="O65" s="101">
        <v>2000000</v>
      </c>
      <c r="P65" s="75">
        <f t="shared" si="1"/>
        <v>0.61584310513986096</v>
      </c>
      <c r="Q65" s="76">
        <f t="shared" si="2"/>
        <v>1.9058262633531716E-2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135311330</v>
      </c>
      <c r="M66" s="101" t="s">
        <v>25</v>
      </c>
      <c r="N66" s="101" t="s">
        <v>25</v>
      </c>
      <c r="O66" s="101" t="s">
        <v>25</v>
      </c>
      <c r="P66" s="75">
        <f t="shared" si="1"/>
        <v>0</v>
      </c>
      <c r="Q66" s="76">
        <f t="shared" si="2"/>
        <v>0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20182273</v>
      </c>
      <c r="L67" s="101" t="s">
        <v>25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 t="s">
        <v>25</v>
      </c>
      <c r="O68" s="101" t="s">
        <v>25</v>
      </c>
      <c r="P68" s="75">
        <f t="shared" si="1"/>
        <v>0.62133376832220077</v>
      </c>
      <c r="Q68" s="76">
        <f t="shared" si="2"/>
        <v>0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 t="s">
        <v>25</v>
      </c>
      <c r="N69" s="101" t="s">
        <v>25</v>
      </c>
      <c r="O69" s="101" t="s">
        <v>25</v>
      </c>
      <c r="P69" s="75">
        <f t="shared" si="1"/>
        <v>0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9705335</v>
      </c>
      <c r="N70" s="101">
        <v>9705335</v>
      </c>
      <c r="O70" s="101">
        <v>9705335</v>
      </c>
      <c r="P70" s="75">
        <f t="shared" si="1"/>
        <v>3.4124240407618599E-2</v>
      </c>
      <c r="Q70" s="76">
        <f t="shared" si="2"/>
        <v>3.4124240407618599E-2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56924630</v>
      </c>
      <c r="M71" s="100">
        <f t="shared" si="6"/>
        <v>14607257</v>
      </c>
      <c r="N71" s="100">
        <f t="shared" si="6"/>
        <v>14607257</v>
      </c>
      <c r="O71" s="100">
        <f t="shared" si="6"/>
        <v>14607257</v>
      </c>
      <c r="P71" s="75">
        <f t="shared" si="1"/>
        <v>3.2736055933812792E-3</v>
      </c>
      <c r="Q71" s="76">
        <f t="shared" si="2"/>
        <v>3.2736055933812792E-3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14607257</v>
      </c>
      <c r="N75" s="100">
        <f t="shared" si="9"/>
        <v>14607257</v>
      </c>
      <c r="O75" s="100">
        <f t="shared" si="9"/>
        <v>14607257</v>
      </c>
      <c r="P75" s="75">
        <f t="shared" ref="P75:P129" si="10">+M75/K75</f>
        <v>0.15167388663337036</v>
      </c>
      <c r="Q75" s="76">
        <f t="shared" ref="Q75:Q129" si="11">+N75/K75</f>
        <v>0.15167388663337036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14607257</v>
      </c>
      <c r="N76" s="101">
        <v>14607257</v>
      </c>
      <c r="O76" s="101">
        <v>14607257</v>
      </c>
      <c r="P76" s="75"/>
      <c r="Q76" s="76">
        <f t="shared" si="11"/>
        <v>0.28899520211512197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 t="s">
        <v>25</v>
      </c>
      <c r="N77" s="101" t="s">
        <v>25</v>
      </c>
      <c r="O77" s="101" t="s">
        <v>25</v>
      </c>
      <c r="P77" s="75"/>
      <c r="Q77" s="76">
        <f t="shared" si="11"/>
        <v>0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1924630</v>
      </c>
      <c r="M78" s="100">
        <f t="shared" si="12"/>
        <v>0</v>
      </c>
      <c r="N78" s="100">
        <f t="shared" si="12"/>
        <v>0</v>
      </c>
      <c r="O78" s="100">
        <f t="shared" si="12"/>
        <v>0</v>
      </c>
      <c r="P78" s="75">
        <f t="shared" si="10"/>
        <v>0</v>
      </c>
      <c r="Q78" s="76">
        <f t="shared" si="11"/>
        <v>0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1183335</v>
      </c>
      <c r="M79" s="101" t="s">
        <v>25</v>
      </c>
      <c r="N79" s="101" t="s">
        <v>25</v>
      </c>
      <c r="O79" s="101" t="s">
        <v>25</v>
      </c>
      <c r="P79" s="75">
        <f t="shared" si="10"/>
        <v>0</v>
      </c>
      <c r="Q79" s="76">
        <f t="shared" si="11"/>
        <v>0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469861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v>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21680496182</v>
      </c>
      <c r="M82" s="100">
        <f>+M86+M83</f>
        <v>11729501619.09</v>
      </c>
      <c r="N82" s="100">
        <f>+N86+N83</f>
        <v>641533167</v>
      </c>
      <c r="O82" s="100">
        <f>+O86+O83</f>
        <v>590394334</v>
      </c>
      <c r="P82" s="75">
        <f t="shared" si="10"/>
        <v>0.23459003238180001</v>
      </c>
      <c r="Q82" s="76">
        <f t="shared" si="11"/>
        <v>1.2830663339999999E-2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881713209</v>
      </c>
      <c r="M83" s="100">
        <f t="shared" si="13"/>
        <v>447365563.32999998</v>
      </c>
      <c r="N83" s="100">
        <f t="shared" si="13"/>
        <v>0</v>
      </c>
      <c r="O83" s="100">
        <f t="shared" si="13"/>
        <v>0</v>
      </c>
      <c r="P83" s="75">
        <f t="shared" si="10"/>
        <v>5.7099733539166871E-2</v>
      </c>
      <c r="Q83" s="76">
        <f t="shared" si="11"/>
        <v>0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881713209</v>
      </c>
      <c r="M85" s="101">
        <v>447365563.32999998</v>
      </c>
      <c r="N85" s="101" t="s">
        <v>25</v>
      </c>
      <c r="O85" s="101" t="s">
        <v>25</v>
      </c>
      <c r="P85" s="75">
        <f t="shared" si="10"/>
        <v>5.7415303961087065E-2</v>
      </c>
      <c r="Q85" s="76">
        <f t="shared" si="11"/>
        <v>0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20798782973</v>
      </c>
      <c r="M86" s="100">
        <f t="shared" si="14"/>
        <v>11282136055.76</v>
      </c>
      <c r="N86" s="100">
        <f t="shared" si="14"/>
        <v>641533167</v>
      </c>
      <c r="O86" s="100">
        <f t="shared" si="14"/>
        <v>590394334</v>
      </c>
      <c r="P86" s="75">
        <f t="shared" si="10"/>
        <v>0.26756990910654027</v>
      </c>
      <c r="Q86" s="76">
        <f t="shared" si="11"/>
        <v>1.5214758121569E-2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 t="s">
        <v>25</v>
      </c>
      <c r="N88" s="101" t="s">
        <v>25</v>
      </c>
      <c r="O88" s="101" t="s">
        <v>25</v>
      </c>
      <c r="P88" s="114">
        <f t="shared" si="10"/>
        <v>0</v>
      </c>
      <c r="Q88" s="115">
        <f t="shared" si="11"/>
        <v>0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10297639272</v>
      </c>
      <c r="L90" s="101">
        <v>4885716801</v>
      </c>
      <c r="M90" s="101">
        <v>1755520124</v>
      </c>
      <c r="N90" s="101">
        <v>215902975</v>
      </c>
      <c r="O90" s="101">
        <v>204902975</v>
      </c>
      <c r="P90" s="114">
        <f t="shared" si="10"/>
        <v>0.1704779199999151</v>
      </c>
      <c r="Q90" s="115">
        <f t="shared" si="11"/>
        <v>2.0966259284985373E-2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27246122653</v>
      </c>
      <c r="L91" s="101">
        <v>13023854539</v>
      </c>
      <c r="M91" s="101">
        <v>9326731631.7600002</v>
      </c>
      <c r="N91" s="101">
        <v>425630192</v>
      </c>
      <c r="O91" s="101">
        <v>385491359</v>
      </c>
      <c r="P91" s="114">
        <f t="shared" si="10"/>
        <v>0.34231408815643199</v>
      </c>
      <c r="Q91" s="115">
        <f t="shared" si="11"/>
        <v>1.562167936409605E-2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 t="s">
        <v>25</v>
      </c>
      <c r="O92" s="101" t="s">
        <v>25</v>
      </c>
      <c r="P92" s="114">
        <f t="shared" si="10"/>
        <v>0.99908803938053614</v>
      </c>
      <c r="Q92" s="115">
        <f t="shared" si="11"/>
        <v>0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333021587.39999998</v>
      </c>
      <c r="M95" s="100">
        <f t="shared" si="15"/>
        <v>331702000</v>
      </c>
      <c r="N95" s="100">
        <f t="shared" si="15"/>
        <v>317230000</v>
      </c>
      <c r="O95" s="100">
        <f t="shared" si="15"/>
        <v>317230000</v>
      </c>
      <c r="P95" s="75">
        <f t="shared" si="10"/>
        <v>9.3615765059431685E-2</v>
      </c>
      <c r="Q95" s="76">
        <f t="shared" si="11"/>
        <v>8.9531353895374505E-2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333021587.39999998</v>
      </c>
      <c r="M96" s="100">
        <f t="shared" si="16"/>
        <v>331702000</v>
      </c>
      <c r="N96" s="100">
        <f t="shared" si="16"/>
        <v>317230000</v>
      </c>
      <c r="O96" s="100">
        <f t="shared" si="16"/>
        <v>317230000</v>
      </c>
      <c r="P96" s="75">
        <f t="shared" si="10"/>
        <v>0.34258666347182687</v>
      </c>
      <c r="Q96" s="76">
        <f t="shared" si="11"/>
        <v>0.32763977079778728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331317968.39999998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120000</v>
      </c>
      <c r="M99" s="101">
        <v>120000</v>
      </c>
      <c r="N99" s="101">
        <v>120000</v>
      </c>
      <c r="O99" s="101">
        <v>120000</v>
      </c>
      <c r="P99" s="75">
        <f t="shared" si="10"/>
        <v>1.2183550054998575E-2</v>
      </c>
      <c r="Q99" s="76">
        <f t="shared" si="11"/>
        <v>1.2183550054998575E-2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450000</v>
      </c>
      <c r="N100" s="101" t="s">
        <v>25</v>
      </c>
      <c r="O100" s="101" t="s">
        <v>25</v>
      </c>
      <c r="P100" s="75">
        <f t="shared" si="10"/>
        <v>0.1382784577834332</v>
      </c>
      <c r="Q100" s="76">
        <f t="shared" si="11"/>
        <v>0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37" t="s">
        <v>22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98">
        <f>K104+K105+K120+K121+K125</f>
        <v>280458971902</v>
      </c>
      <c r="L103" s="98">
        <f t="shared" ref="L103:O103" si="18">L104+L105+L120+L121+L125</f>
        <v>175872279515</v>
      </c>
      <c r="M103" s="98">
        <f t="shared" si="18"/>
        <v>154734884542</v>
      </c>
      <c r="N103" s="98">
        <f t="shared" si="18"/>
        <v>79709360</v>
      </c>
      <c r="O103" s="98">
        <f t="shared" si="18"/>
        <v>79709360</v>
      </c>
      <c r="P103" s="71">
        <f t="shared" si="10"/>
        <v>0.5517202159468394</v>
      </c>
      <c r="Q103" s="72">
        <f t="shared" si="11"/>
        <v>2.8421041216628512E-4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21791123751</v>
      </c>
      <c r="L104" s="99">
        <f t="shared" ref="L104:O104" si="19">L109</f>
        <v>15947176000</v>
      </c>
      <c r="M104" s="99">
        <f t="shared" si="19"/>
        <v>15947176000</v>
      </c>
      <c r="N104" s="99">
        <f t="shared" si="19"/>
        <v>0</v>
      </c>
      <c r="O104" s="99">
        <f t="shared" si="19"/>
        <v>0</v>
      </c>
      <c r="P104" s="73">
        <f t="shared" si="10"/>
        <v>0.73181980802014313</v>
      </c>
      <c r="Q104" s="74">
        <f t="shared" si="11"/>
        <v>0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37900635574</v>
      </c>
      <c r="L105" s="99">
        <f>L106+L110+L117</f>
        <v>12663995075</v>
      </c>
      <c r="M105" s="99">
        <f>M106+M110+M117</f>
        <v>10252332041</v>
      </c>
      <c r="N105" s="99">
        <f>N106+N110+N117</f>
        <v>75408041</v>
      </c>
      <c r="O105" s="99">
        <f>O106+O110+O117</f>
        <v>75408041</v>
      </c>
      <c r="P105" s="73">
        <f t="shared" si="10"/>
        <v>0.27050554392373155</v>
      </c>
      <c r="Q105" s="74">
        <f t="shared" si="11"/>
        <v>1.9896247083447394E-3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1711171075</v>
      </c>
      <c r="M106" s="100">
        <f t="shared" ref="M106:O106" si="20">SUM(M107:M108)</f>
        <v>1699508041</v>
      </c>
      <c r="N106" s="100">
        <f t="shared" si="20"/>
        <v>75408041</v>
      </c>
      <c r="O106" s="100">
        <f t="shared" si="20"/>
        <v>75408041</v>
      </c>
      <c r="P106" s="75">
        <f t="shared" si="10"/>
        <v>0.19553095955058558</v>
      </c>
      <c r="Q106" s="76">
        <f t="shared" si="11"/>
        <v>8.6758086804250064E-3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1063571075</v>
      </c>
      <c r="M107" s="101">
        <v>1051908041</v>
      </c>
      <c r="N107" s="101">
        <v>75408041</v>
      </c>
      <c r="O107" s="101">
        <v>75408041</v>
      </c>
      <c r="P107" s="75">
        <f t="shared" si="10"/>
        <v>0.18735517678215505</v>
      </c>
      <c r="Q107" s="76">
        <f t="shared" si="11"/>
        <v>1.3430914397155935E-2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647600000</v>
      </c>
      <c r="M108" s="101">
        <v>647600000</v>
      </c>
      <c r="N108" s="101" t="s">
        <v>25</v>
      </c>
      <c r="O108" s="101" t="s">
        <v>25</v>
      </c>
      <c r="P108" s="75">
        <f t="shared" si="10"/>
        <v>0.21044787861340364</v>
      </c>
      <c r="Q108" s="76">
        <f t="shared" si="11"/>
        <v>0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21791123751</v>
      </c>
      <c r="L109" s="100">
        <f t="shared" ref="L109:O109" si="21">SUM(L111:L113)</f>
        <v>15947176000</v>
      </c>
      <c r="M109" s="100">
        <f t="shared" si="21"/>
        <v>15947176000</v>
      </c>
      <c r="N109" s="100">
        <f t="shared" si="21"/>
        <v>0</v>
      </c>
      <c r="O109" s="100">
        <f t="shared" si="21"/>
        <v>0</v>
      </c>
      <c r="P109" s="75">
        <f t="shared" si="10"/>
        <v>0.73181980802014313</v>
      </c>
      <c r="Q109" s="76">
        <f t="shared" si="11"/>
        <v>0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13208876249</v>
      </c>
      <c r="L110" s="100">
        <f>SUM(L114:L116)</f>
        <v>10952824000</v>
      </c>
      <c r="M110" s="100">
        <f>SUM(M114:M116)</f>
        <v>8552824000</v>
      </c>
      <c r="N110" s="100">
        <f>SUM(N114:N116)</f>
        <v>0</v>
      </c>
      <c r="O110" s="100">
        <f>SUM(O114:O116)</f>
        <v>0</v>
      </c>
      <c r="P110" s="75">
        <f t="shared" si="10"/>
        <v>0.64750580130898761</v>
      </c>
      <c r="Q110" s="76">
        <f t="shared" si="11"/>
        <v>0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2121440000</v>
      </c>
      <c r="M112" s="101">
        <v>2121440000</v>
      </c>
      <c r="N112" s="101" t="s">
        <v>25</v>
      </c>
      <c r="O112" s="112" t="s">
        <v>25</v>
      </c>
      <c r="P112" s="75">
        <f t="shared" si="10"/>
        <v>0.27957372199160907</v>
      </c>
      <c r="Q112" s="76">
        <f t="shared" si="11"/>
        <v>0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13311000000</v>
      </c>
      <c r="L113" s="101">
        <v>13257756000</v>
      </c>
      <c r="M113" s="101">
        <v>13257756000</v>
      </c>
      <c r="N113" s="101" t="s">
        <v>25</v>
      </c>
      <c r="O113" s="112" t="s">
        <v>25</v>
      </c>
      <c r="P113" s="75">
        <f t="shared" si="10"/>
        <v>0.996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835876249</v>
      </c>
      <c r="L114" s="101" t="s">
        <v>25</v>
      </c>
      <c r="M114" s="101" t="s">
        <v>25</v>
      </c>
      <c r="N114" s="101" t="s">
        <v>25</v>
      </c>
      <c r="O114" s="112" t="s">
        <v>25</v>
      </c>
      <c r="P114" s="75">
        <f t="shared" si="10"/>
        <v>0</v>
      </c>
      <c r="Q114" s="76">
        <f t="shared" si="11"/>
        <v>0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7329000000</v>
      </c>
      <c r="L115" s="101">
        <v>5929000000</v>
      </c>
      <c r="M115" s="101">
        <v>3529000000</v>
      </c>
      <c r="N115" s="101" t="s">
        <v>25</v>
      </c>
      <c r="O115" s="112" t="s">
        <v>25</v>
      </c>
      <c r="P115" s="75">
        <f t="shared" si="10"/>
        <v>0.48151180242870789</v>
      </c>
      <c r="Q115" s="76">
        <f t="shared" si="11"/>
        <v>0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5044000000</v>
      </c>
      <c r="L116" s="101">
        <v>5023824000</v>
      </c>
      <c r="M116" s="101">
        <v>5023824000</v>
      </c>
      <c r="N116" s="101" t="s">
        <v>25</v>
      </c>
      <c r="O116" s="112" t="s">
        <v>25</v>
      </c>
      <c r="P116" s="75">
        <f t="shared" si="10"/>
        <v>0.996</v>
      </c>
      <c r="Q116" s="76">
        <f t="shared" si="11"/>
        <v>0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0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8002590836</v>
      </c>
      <c r="M120" s="100">
        <f t="shared" si="23"/>
        <v>4525939548</v>
      </c>
      <c r="N120" s="100">
        <f t="shared" si="23"/>
        <v>0</v>
      </c>
      <c r="O120" s="100">
        <f t="shared" si="23"/>
        <v>0</v>
      </c>
      <c r="P120" s="75">
        <f t="shared" si="10"/>
        <v>0.20464627700498847</v>
      </c>
      <c r="Q120" s="76">
        <f t="shared" si="11"/>
        <v>0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139258517604</v>
      </c>
      <c r="M121" s="100">
        <f t="shared" si="24"/>
        <v>124009436953</v>
      </c>
      <c r="N121" s="100">
        <f t="shared" si="24"/>
        <v>4301319</v>
      </c>
      <c r="O121" s="100">
        <f t="shared" si="24"/>
        <v>4301319</v>
      </c>
      <c r="P121" s="75">
        <f t="shared" si="10"/>
        <v>0.68368421934268431</v>
      </c>
      <c r="Q121" s="76">
        <f t="shared" si="11"/>
        <v>2.3713872064215624E-5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274309000</v>
      </c>
      <c r="M122" s="101">
        <v>118653188</v>
      </c>
      <c r="N122" s="101" t="s">
        <v>25</v>
      </c>
      <c r="O122" s="101" t="s">
        <v>25</v>
      </c>
      <c r="P122" s="75">
        <f t="shared" si="10"/>
        <v>2.4384561221517265E-2</v>
      </c>
      <c r="Q122" s="76">
        <f t="shared" si="11"/>
        <v>0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7728281836</v>
      </c>
      <c r="M123" s="101">
        <v>4407286360</v>
      </c>
      <c r="N123" s="101" t="s">
        <v>25</v>
      </c>
      <c r="O123" s="101" t="s">
        <v>25</v>
      </c>
      <c r="P123" s="75">
        <f t="shared" si="10"/>
        <v>0.25549486144927536</v>
      </c>
      <c r="Q123" s="76">
        <f t="shared" si="11"/>
        <v>0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139258517604</v>
      </c>
      <c r="M124" s="101">
        <v>124009436953</v>
      </c>
      <c r="N124" s="101">
        <v>4301319</v>
      </c>
      <c r="O124" s="101">
        <v>4301319</v>
      </c>
      <c r="P124" s="75">
        <f t="shared" si="10"/>
        <v>0.68368421934268431</v>
      </c>
      <c r="Q124" s="76">
        <f t="shared" si="11"/>
        <v>2.3713872064215624E-5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0</v>
      </c>
      <c r="M125" s="100">
        <f t="shared" si="25"/>
        <v>0</v>
      </c>
      <c r="N125" s="100">
        <f t="shared" si="25"/>
        <v>0</v>
      </c>
      <c r="O125" s="100">
        <f t="shared" si="25"/>
        <v>0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 t="s">
        <v>25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 t="s">
        <v>25</v>
      </c>
      <c r="M127" s="101" t="s">
        <v>25</v>
      </c>
      <c r="N127" s="101" t="s">
        <v>25</v>
      </c>
      <c r="O127" s="101" t="s">
        <v>25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 t="s">
        <v>25</v>
      </c>
      <c r="M128" s="101" t="s">
        <v>25</v>
      </c>
      <c r="N128" s="101" t="s">
        <v>25</v>
      </c>
      <c r="O128" s="101" t="s">
        <v>25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39" t="s">
        <v>24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02">
        <f>+K10+K103</f>
        <v>1189638660902</v>
      </c>
      <c r="L129" s="102">
        <f>+L10+L103</f>
        <v>1042523535586.87</v>
      </c>
      <c r="M129" s="102">
        <f>+M10+M103</f>
        <v>990963283015.15991</v>
      </c>
      <c r="N129" s="102">
        <f>+N10+N103</f>
        <v>821295979932.62</v>
      </c>
      <c r="O129" s="102">
        <f>+O10+O103</f>
        <v>821026001395.62</v>
      </c>
      <c r="P129" s="77">
        <f t="shared" si="10"/>
        <v>0.83299519054281423</v>
      </c>
      <c r="Q129" s="78">
        <f t="shared" si="11"/>
        <v>0.69037431862705467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1042523535586.87</v>
      </c>
      <c r="M131" s="107">
        <v>990963283015.16003</v>
      </c>
      <c r="N131" s="107">
        <v>821295979932.62</v>
      </c>
      <c r="O131" s="107">
        <v>821026001395.62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3:J103"/>
    <mergeCell ref="A129:J129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96523-AADA-4151-87F2-0028F295A6EF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2021-04-12T15:51:58Z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