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ris\Documents\ANH\2. Página WEB ANH\Informe de ejecución presupuestal\"/>
    </mc:Choice>
  </mc:AlternateContent>
  <xr:revisionPtr revIDLastSave="0" documentId="8_{8A809BB7-9B22-4008-AD31-C8F008D9D69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6" i="4" l="1"/>
  <c r="P126" i="4"/>
  <c r="Q124" i="4"/>
  <c r="P124" i="4"/>
  <c r="Q123" i="4"/>
  <c r="P123" i="4"/>
  <c r="Q122" i="4"/>
  <c r="P122" i="4"/>
  <c r="Q119" i="4"/>
  <c r="P119" i="4"/>
  <c r="Q118" i="4"/>
  <c r="P118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08" i="4"/>
  <c r="P108" i="4"/>
  <c r="Q107" i="4"/>
  <c r="P107" i="4"/>
  <c r="Q102" i="4"/>
  <c r="P102" i="4"/>
  <c r="Q100" i="4"/>
  <c r="P100" i="4"/>
  <c r="Q99" i="4"/>
  <c r="P99" i="4"/>
  <c r="Q98" i="4"/>
  <c r="P98" i="4"/>
  <c r="Q97" i="4"/>
  <c r="P97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5" i="4"/>
  <c r="P85" i="4"/>
  <c r="Q84" i="4"/>
  <c r="P84" i="4"/>
  <c r="Q81" i="4"/>
  <c r="P81" i="4"/>
  <c r="Q80" i="4"/>
  <c r="P80" i="4"/>
  <c r="Q79" i="4"/>
  <c r="P79" i="4"/>
  <c r="Q77" i="4"/>
  <c r="P77" i="4"/>
  <c r="Q76" i="4"/>
  <c r="P76" i="4"/>
  <c r="Q74" i="4"/>
  <c r="P74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1" i="4"/>
  <c r="P41" i="4"/>
  <c r="Q40" i="4"/>
  <c r="P40" i="4"/>
  <c r="Q39" i="4"/>
  <c r="P39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K109" i="4" l="1"/>
  <c r="L109" i="4"/>
  <c r="M109" i="4"/>
  <c r="P109" i="4" s="1"/>
  <c r="N109" i="4"/>
  <c r="Q109" i="4" s="1"/>
  <c r="O109" i="4"/>
  <c r="O83" i="4" l="1"/>
  <c r="L83" i="4"/>
  <c r="M83" i="4"/>
  <c r="N83" i="4"/>
  <c r="Q83" i="4" s="1"/>
  <c r="K83" i="4"/>
  <c r="P83" i="4" l="1"/>
  <c r="O101" i="4"/>
  <c r="N101" i="4"/>
  <c r="M101" i="4"/>
  <c r="L101" i="4"/>
  <c r="K101" i="4"/>
  <c r="Q101" i="4" l="1"/>
  <c r="P101" i="4"/>
  <c r="O121" i="4"/>
  <c r="N121" i="4"/>
  <c r="Q121" i="4" s="1"/>
  <c r="M121" i="4"/>
  <c r="P121" i="4" s="1"/>
  <c r="L121" i="4"/>
  <c r="K121" i="4"/>
  <c r="O110" i="4" l="1"/>
  <c r="N110" i="4"/>
  <c r="M110" i="4"/>
  <c r="L110" i="4"/>
  <c r="K110" i="4"/>
  <c r="O86" i="4"/>
  <c r="N86" i="4"/>
  <c r="M86" i="4"/>
  <c r="P86" i="4" s="1"/>
  <c r="L86" i="4"/>
  <c r="K86" i="4"/>
  <c r="K82" i="4" s="1"/>
  <c r="Q86" i="4" l="1"/>
  <c r="P110" i="4"/>
  <c r="Q110" i="4"/>
  <c r="O37" i="4"/>
  <c r="O82" i="4" l="1"/>
  <c r="L106" i="4" l="1"/>
  <c r="O125" i="4"/>
  <c r="N125" i="4"/>
  <c r="M125" i="4"/>
  <c r="L125" i="4"/>
  <c r="K125" i="4"/>
  <c r="O120" i="4"/>
  <c r="N120" i="4"/>
  <c r="Q120" i="4" s="1"/>
  <c r="M120" i="4"/>
  <c r="P120" i="4" s="1"/>
  <c r="L120" i="4"/>
  <c r="K120" i="4"/>
  <c r="O117" i="4"/>
  <c r="N117" i="4"/>
  <c r="M117" i="4"/>
  <c r="L117" i="4"/>
  <c r="K117" i="4"/>
  <c r="O104" i="4"/>
  <c r="N104" i="4"/>
  <c r="Q104" i="4" s="1"/>
  <c r="L104" i="4"/>
  <c r="K104" i="4"/>
  <c r="O106" i="4"/>
  <c r="N106" i="4"/>
  <c r="M106" i="4"/>
  <c r="K106" i="4"/>
  <c r="N82" i="4"/>
  <c r="Q82" i="4" s="1"/>
  <c r="M82" i="4"/>
  <c r="P82" i="4" s="1"/>
  <c r="L82" i="4"/>
  <c r="O96" i="4"/>
  <c r="N96" i="4"/>
  <c r="M96" i="4"/>
  <c r="L96" i="4"/>
  <c r="K96" i="4"/>
  <c r="O78" i="4"/>
  <c r="N78" i="4"/>
  <c r="Q78" i="4" s="1"/>
  <c r="M78" i="4"/>
  <c r="P78" i="4" s="1"/>
  <c r="L78" i="4"/>
  <c r="K78" i="4"/>
  <c r="O75" i="4"/>
  <c r="N75" i="4"/>
  <c r="M75" i="4"/>
  <c r="L75" i="4"/>
  <c r="L71" i="4" s="1"/>
  <c r="K73" i="4"/>
  <c r="K72" i="4" s="1"/>
  <c r="K75" i="4"/>
  <c r="K71" i="4" s="1"/>
  <c r="P106" i="4" l="1"/>
  <c r="P75" i="4"/>
  <c r="M71" i="4"/>
  <c r="P71" i="4" s="1"/>
  <c r="P96" i="4"/>
  <c r="P117" i="4"/>
  <c r="Q75" i="4"/>
  <c r="N71" i="4"/>
  <c r="Q71" i="4" s="1"/>
  <c r="O71" i="4"/>
  <c r="Q96" i="4"/>
  <c r="Q117" i="4"/>
  <c r="Q106" i="4"/>
  <c r="P125" i="4"/>
  <c r="Q125" i="4"/>
  <c r="K105" i="4"/>
  <c r="K103" i="4" s="1"/>
  <c r="N95" i="4"/>
  <c r="O105" i="4"/>
  <c r="O103" i="4" s="1"/>
  <c r="N105" i="4"/>
  <c r="Q105" i="4" s="1"/>
  <c r="M105" i="4"/>
  <c r="P105" i="4" s="1"/>
  <c r="L105" i="4"/>
  <c r="L103" i="4" s="1"/>
  <c r="M104" i="4"/>
  <c r="P104" i="4" s="1"/>
  <c r="L95" i="4"/>
  <c r="O95" i="4"/>
  <c r="M95" i="4"/>
  <c r="K95" i="4"/>
  <c r="O73" i="4"/>
  <c r="O72" i="4" s="1"/>
  <c r="N73" i="4"/>
  <c r="Q73" i="4" s="1"/>
  <c r="M73" i="4"/>
  <c r="P73" i="4" s="1"/>
  <c r="L73" i="4"/>
  <c r="L72" i="4" s="1"/>
  <c r="O53" i="4"/>
  <c r="N53" i="4"/>
  <c r="M53" i="4"/>
  <c r="L53" i="4"/>
  <c r="K53" i="4"/>
  <c r="O42" i="4"/>
  <c r="N42" i="4"/>
  <c r="M42" i="4"/>
  <c r="L42" i="4"/>
  <c r="K42" i="4"/>
  <c r="N37" i="4"/>
  <c r="M37" i="4"/>
  <c r="L37" i="4"/>
  <c r="K37" i="4"/>
  <c r="O20" i="4"/>
  <c r="N20" i="4"/>
  <c r="M20" i="4"/>
  <c r="L20" i="4"/>
  <c r="K20" i="4"/>
  <c r="O12" i="4"/>
  <c r="N12" i="4"/>
  <c r="Q12" i="4" s="1"/>
  <c r="M12" i="4"/>
  <c r="P12" i="4" s="1"/>
  <c r="L12" i="4"/>
  <c r="K12" i="4"/>
  <c r="Q37" i="4" l="1"/>
  <c r="P53" i="4"/>
  <c r="P95" i="4"/>
  <c r="Q95" i="4"/>
  <c r="Q53" i="4"/>
  <c r="P37" i="4"/>
  <c r="P20" i="4"/>
  <c r="Q20" i="4"/>
  <c r="P42" i="4"/>
  <c r="Q42" i="4"/>
  <c r="M72" i="4"/>
  <c r="P72" i="4" s="1"/>
  <c r="N72" i="4"/>
  <c r="Q72" i="4" s="1"/>
  <c r="M103" i="4"/>
  <c r="P103" i="4" s="1"/>
  <c r="N103" i="4"/>
  <c r="Q103" i="4" s="1"/>
  <c r="M36" i="4"/>
  <c r="N36" i="4"/>
  <c r="Q36" i="4" s="1"/>
  <c r="L36" i="4"/>
  <c r="O36" i="4"/>
  <c r="K36" i="4"/>
  <c r="P36" i="4" l="1"/>
  <c r="L28" i="4"/>
  <c r="L11" i="4" s="1"/>
  <c r="M28" i="4"/>
  <c r="N28" i="4"/>
  <c r="O28" i="4"/>
  <c r="O11" i="4" s="1"/>
  <c r="N11" i="4" l="1"/>
  <c r="M11" i="4"/>
  <c r="L10" i="4"/>
  <c r="K28" i="4"/>
  <c r="K11" i="4" s="1"/>
  <c r="P11" i="4" l="1"/>
  <c r="Q11" i="4"/>
  <c r="Q28" i="4"/>
  <c r="P28" i="4"/>
  <c r="M10" i="4"/>
  <c r="M129" i="4" s="1"/>
  <c r="N10" i="4"/>
  <c r="N129" i="4" s="1"/>
  <c r="O10" i="4"/>
  <c r="O129" i="4" s="1"/>
  <c r="L129" i="4"/>
  <c r="K10" i="4" l="1"/>
  <c r="L133" i="4" l="1"/>
  <c r="O133" i="4"/>
  <c r="K129" i="4" l="1"/>
  <c r="N133" i="4"/>
  <c r="M133" i="4"/>
  <c r="Q129" i="4" l="1"/>
  <c r="P129" i="4"/>
  <c r="K133" i="4"/>
  <c r="P10" i="4"/>
  <c r="Q10" i="4"/>
</calcChain>
</file>

<file path=xl/sharedStrings.xml><?xml version="1.0" encoding="utf-8"?>
<sst xmlns="http://schemas.openxmlformats.org/spreadsheetml/2006/main" count="1076" uniqueCount="278">
  <si>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</si>
  <si>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</si>
  <si>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</si>
  <si>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</si>
  <si>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</si>
  <si>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</si>
  <si>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</si>
  <si>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</si>
  <si>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</si>
  <si>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</si>
  <si>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</si>
  <si>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</si>
  <si>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</si>
  <si>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</si>
  <si>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</si>
  <si>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</si>
  <si>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</si>
  <si>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</si>
  <si>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</si>
  <si>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</si>
  <si>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</si>
  <si>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</si>
  <si>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</si>
  <si>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</si>
  <si>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</si>
  <si>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</si>
  <si>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</si>
  <si>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</si>
  <si>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</si>
  <si>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</si>
  <si>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</si>
  <si>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</si>
  <si>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</si>
  <si>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</si>
  <si>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</si>
  <si>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</si>
  <si>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</si>
  <si>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</si>
  <si>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</si>
  <si>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</si>
  <si>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</si>
  <si>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</si>
  <si>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</si>
  <si>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</si>
  <si>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</si>
  <si>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</si>
  <si>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</si>
  <si>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</si>
  <si>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</si>
  <si>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</si>
  <si>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</si>
  <si>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</si>
  <si>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</si>
  <si>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</si>
  <si>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</si>
  <si>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</si>
  <si>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</si>
  <si>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</si>
  <si>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</si>
  <si>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</si>
  <si>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</si>
  <si>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</si>
  <si>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</si>
  <si>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</si>
  <si>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</si>
  <si>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</si>
  <si>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</si>
  <si>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</si>
  <si>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</si>
  <si>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</si>
  <si>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</si>
  <si>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</si>
  <si>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</si>
  <si>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</si>
  <si>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</si>
  <si>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</si>
  <si>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</si>
  <si>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</si>
  <si>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</si>
  <si>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</si>
  <si>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</si>
  <si>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</si>
  <si>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</si>
  <si>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</si>
  <si>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</si>
  <si>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</si>
  <si>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</si>
  <si>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</si>
  <si>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</si>
  <si>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</si>
  <si>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</si>
  <si>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</si>
  <si>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</si>
  <si>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</si>
  <si>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</si>
  <si>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</si>
  <si>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</si>
  <si>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</si>
  <si>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</si>
  <si>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</si>
  <si>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</si>
  <si>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</si>
  <si>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</si>
  <si>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</si>
  <si>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</si>
  <si>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</si>
  <si>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</si>
  <si>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</si>
  <si>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</si>
  <si>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</si>
  <si>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</si>
  <si>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</si>
  <si>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</si>
  <si>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</si>
  <si>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</si>
  <si>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</si>
  <si>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</si>
  <si>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</si>
  <si>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</si>
  <si>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</si>
  <si>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</si>
  <si>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</si>
  <si>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</si>
  <si>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</si>
  <si>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</si>
  <si>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</si>
  <si>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</si>
  <si>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</si>
  <si>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</si>
  <si>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</si>
  <si>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</si>
  <si>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</si>
  <si>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</si>
  <si>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</si>
  <si>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</si>
  <si>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</si>
  <si>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</si>
  <si>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</si>
  <si>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</si>
  <si>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</si>
  <si>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</si>
  <si>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</si>
  <si>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</si>
  <si>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</si>
  <si>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</si>
  <si>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</si>
  <si>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</si>
  <si>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</si>
  <si>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</si>
  <si>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</si>
  <si>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</si>
  <si>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</si>
  <si>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</si>
  <si>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</si>
  <si>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</si>
  <si>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</si>
  <si>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</si>
  <si>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</si>
  <si>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</si>
  <si>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</si>
  <si>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</si>
  <si>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</si>
  <si>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</si>
  <si>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</si>
  <si>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</si>
  <si>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</si>
  <si>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</si>
  <si>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</si>
  <si>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</si>
  <si>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</si>
  <si>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</si>
  <si>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</si>
  <si>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</si>
  <si>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</si>
  <si>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</si>
  <si>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</si>
  <si>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</si>
  <si>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</si>
  <si>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</si>
  <si>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</si>
  <si>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</si>
  <si>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</si>
  <si>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</si>
  <si>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</si>
  <si>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</si>
  <si>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</si>
  <si>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</si>
  <si>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</si>
  <si>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</si>
  <si>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</si>
  <si>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</si>
  <si>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</si>
  <si>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</si>
  <si>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</si>
  <si>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</si>
  <si>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</si>
  <si>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</si>
  <si>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</si>
  <si>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</si>
  <si>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</si>
  <si>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</si>
  <si>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</si>
  <si>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</si>
  <si>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</si>
  <si>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</si>
  <si>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</si>
  <si>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</si>
  <si>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</si>
  <si>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</si>
  <si>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</si>
  <si>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</si>
  <si>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</si>
  <si>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</si>
  <si>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</si>
  <si>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</si>
  <si>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</si>
  <si>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</si>
  <si>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</si>
  <si>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</si>
  <si>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</si>
  <si>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</si>
  <si>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</si>
  <si>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</si>
  <si>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</si>
  <si>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</si>
  <si>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</si>
  <si>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</si>
  <si>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</si>
  <si>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</si>
  <si>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</si>
  <si>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</si>
  <si>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</si>
  <si>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</si>
  <si>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</si>
  <si>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</si>
  <si>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</si>
  <si>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</si>
  <si>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</si>
  <si>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</si>
  <si>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</si>
  <si>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</si>
  <si>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</si>
  <si>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</si>
  <si>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</si>
  <si>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</si>
  <si>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</si>
  <si>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</si>
  <si>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</si>
  <si>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</si>
  <si>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</si>
  <si>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</si>
  <si>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</si>
  <si>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</si>
  <si>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</si>
  <si>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</si>
  <si>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</si>
  <si>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</si>
  <si>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</si>
  <si>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</si>
  <si>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</si>
  <si>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</si>
  <si>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</si>
  <si>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</si>
  <si>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</si>
  <si>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</si>
  <si>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</si>
  <si>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</si>
  <si>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</si>
  <si>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</si>
  <si>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</si>
  <si>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</si>
  <si>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</si>
  <si>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</si>
  <si>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A-02-01-01-004-005</t>
  </si>
  <si>
    <t>A-05-01-02-006-004</t>
  </si>
  <si>
    <t>EJECUCION PRESUPUESTAL DE GASTOS VIGENCIA 2021</t>
  </si>
  <si>
    <t>ENERO</t>
  </si>
  <si>
    <t>A-05-01-02-005-004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</si>
</sst>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40"/>
  <sheetViews>
    <sheetView tabSelected="1" zoomScaleNormal="100" workbookViewId="0">
      <pane xSplit="10" ySplit="9" topLeftCell="K10" activePane="bottomRight" state="frozen"/>
      <selection pane="topRight" activeCell="I1" sqref="I1"/>
      <selection pane="bottomLeft" activeCell="A10" sqref="A10"/>
      <selection pane="bottomRight" activeCell="I130" sqref="I130"/>
    </sheetView>
  </sheetViews>
  <sheetFormatPr baseColWidth="10" defaultColWidth="11.453125" defaultRowHeight="15.5" x14ac:dyDescent="0.35"/>
  <cols>
    <col min="1" max="1" width="6.7265625" style="65" bestFit="1" customWidth="1"/>
    <col min="2" max="3" width="5" style="65" bestFit="1" customWidth="1"/>
    <col min="4" max="4" width="4.54296875" style="65" bestFit="1" customWidth="1"/>
    <col min="5" max="5" width="4" style="65" bestFit="1" customWidth="1"/>
    <col min="6" max="6" width="8" style="65" bestFit="1" customWidth="1"/>
    <col min="7" max="7" width="4.1796875" style="65" bestFit="1" customWidth="1"/>
    <col min="8" max="8" width="3" style="65" bestFit="1" customWidth="1"/>
    <col min="9" max="9" width="25.81640625" style="65" customWidth="1"/>
    <col min="10" max="10" width="25.54296875" style="66" customWidth="1"/>
    <col min="11" max="12" width="19.453125" style="109" customWidth="1"/>
    <col min="13" max="13" width="19.54296875" style="109" customWidth="1"/>
    <col min="14" max="14" width="18.1796875" style="109" customWidth="1"/>
    <col min="15" max="15" width="18.81640625" style="109" customWidth="1"/>
    <col min="16" max="16" width="15" style="80" customWidth="1"/>
    <col min="17" max="17" width="12.7265625" style="80" customWidth="1"/>
    <col min="18" max="18" width="18" style="109" bestFit="1" customWidth="1"/>
    <col min="19" max="19" width="20.81640625" style="109" bestFit="1" customWidth="1"/>
    <col min="20" max="16384" width="11.453125" style="64"/>
  </cols>
  <sheetData>
    <row r="1" spans="1:19" s="53" customFormat="1" ht="15" customHeight="1" x14ac:dyDescent="0.25">
      <c r="A1" s="135" t="s">
        <v>184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  <c r="R1" s="118"/>
      <c r="S1" s="118"/>
    </row>
    <row r="2" spans="1:19" s="53" customFormat="1" ht="15" customHeight="1" x14ac:dyDescent="0.25">
      <c r="A2" s="138" t="s">
        <v>275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118"/>
      <c r="S2" s="118"/>
    </row>
    <row r="3" spans="1:19" s="53" customFormat="1" ht="15" customHeight="1" x14ac:dyDescent="0.25">
      <c r="A3" s="141" t="s">
        <v>276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  <c r="R3" s="118"/>
      <c r="S3" s="118"/>
    </row>
    <row r="4" spans="1:19" s="53" customFormat="1" ht="15.75" customHeight="1" thickBot="1" x14ac:dyDescent="0.3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3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3">
      <c r="A6" s="144" t="s">
        <v>9</v>
      </c>
      <c r="B6" s="145"/>
      <c r="C6" s="145"/>
      <c r="D6" s="145"/>
      <c r="E6" s="145"/>
      <c r="F6" s="145"/>
      <c r="G6" s="145"/>
      <c r="H6" s="145"/>
      <c r="I6" s="145"/>
      <c r="J6" s="146"/>
      <c r="K6" s="147" t="s">
        <v>10</v>
      </c>
      <c r="L6" s="147" t="s">
        <v>11</v>
      </c>
      <c r="M6" s="147" t="s">
        <v>12</v>
      </c>
      <c r="N6" s="147" t="s">
        <v>13</v>
      </c>
      <c r="O6" s="149" t="s">
        <v>14</v>
      </c>
      <c r="P6" s="151" t="s">
        <v>15</v>
      </c>
      <c r="Q6" s="159" t="s">
        <v>16</v>
      </c>
      <c r="R6" s="120"/>
      <c r="S6" s="118"/>
    </row>
    <row r="7" spans="1:19" s="54" customFormat="1" x14ac:dyDescent="0.35">
      <c r="A7" s="5" t="s">
        <v>38</v>
      </c>
      <c r="B7" s="6" t="s">
        <v>1</v>
      </c>
      <c r="C7" s="5" t="s">
        <v>2</v>
      </c>
      <c r="D7" s="7" t="s">
        <v>3</v>
      </c>
      <c r="E7" s="8" t="s">
        <v>156</v>
      </c>
      <c r="F7" s="8" t="s">
        <v>39</v>
      </c>
      <c r="G7" s="8" t="s">
        <v>40</v>
      </c>
      <c r="H7" s="9" t="s">
        <v>17</v>
      </c>
      <c r="I7" s="9"/>
      <c r="J7" s="162" t="s">
        <v>4</v>
      </c>
      <c r="K7" s="148"/>
      <c r="L7" s="148"/>
      <c r="M7" s="148"/>
      <c r="N7" s="148"/>
      <c r="O7" s="150"/>
      <c r="P7" s="152"/>
      <c r="Q7" s="160"/>
      <c r="R7" s="120"/>
      <c r="S7" s="108"/>
    </row>
    <row r="8" spans="1:19" s="54" customFormat="1" x14ac:dyDescent="0.35">
      <c r="A8" s="164"/>
      <c r="B8" s="165"/>
      <c r="C8" s="164"/>
      <c r="D8" s="166"/>
      <c r="E8" s="10"/>
      <c r="F8" s="82"/>
      <c r="G8" s="82"/>
      <c r="H8" s="11" t="s">
        <v>18</v>
      </c>
      <c r="I8" s="11"/>
      <c r="J8" s="163"/>
      <c r="K8" s="148"/>
      <c r="L8" s="148"/>
      <c r="M8" s="148"/>
      <c r="N8" s="148"/>
      <c r="O8" s="150"/>
      <c r="P8" s="152"/>
      <c r="Q8" s="160"/>
      <c r="R8" s="120"/>
      <c r="S8" s="108"/>
    </row>
    <row r="9" spans="1:19" s="54" customFormat="1" ht="16" thickBot="1" x14ac:dyDescent="0.4">
      <c r="A9" s="164"/>
      <c r="B9" s="165"/>
      <c r="C9" s="164"/>
      <c r="D9" s="166"/>
      <c r="E9" s="10"/>
      <c r="F9" s="82"/>
      <c r="G9" s="82"/>
      <c r="H9" s="11" t="s">
        <v>8</v>
      </c>
      <c r="I9" s="11"/>
      <c r="J9" s="163"/>
      <c r="K9" s="148"/>
      <c r="L9" s="148"/>
      <c r="M9" s="148"/>
      <c r="N9" s="148"/>
      <c r="O9" s="150"/>
      <c r="P9" s="152"/>
      <c r="Q9" s="161"/>
      <c r="R9" s="120"/>
      <c r="S9" s="108"/>
    </row>
    <row r="10" spans="1:19" s="55" customFormat="1" ht="30" customHeight="1" thickBot="1" x14ac:dyDescent="0.35">
      <c r="A10" s="153" t="s">
        <v>19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98">
        <f>K11+K36+K71+K72+K82+K95</f>
        <v>909179689000</v>
      </c>
      <c r="L10" s="98">
        <f>L11+L36+L71+L72+L82+L95</f>
        <v>37462735657.470001</v>
      </c>
      <c r="M10" s="98">
        <f>M11+M36+M71+M72+M82+M95</f>
        <v>10043607909.469999</v>
      </c>
      <c r="N10" s="98">
        <f>N11+N36+N71+N72+N82+N95</f>
        <v>1921042401</v>
      </c>
      <c r="O10" s="98">
        <f>O11+O36+O71+O72+O82+O95</f>
        <v>1756065797</v>
      </c>
      <c r="P10" s="71">
        <f>+M10/K10</f>
        <v>1.1046889884349362E-2</v>
      </c>
      <c r="Q10" s="72">
        <f>+N10/K10</f>
        <v>2.1129402957878879E-3</v>
      </c>
      <c r="R10" s="121"/>
      <c r="S10" s="122"/>
    </row>
    <row r="11" spans="1:19" s="27" customFormat="1" ht="30" customHeight="1" x14ac:dyDescent="0.3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26971737000</v>
      </c>
      <c r="L11" s="99">
        <f t="shared" ref="L11:O11" si="0">L12+L20+L28+L35</f>
        <v>22378483000</v>
      </c>
      <c r="M11" s="99">
        <f t="shared" si="0"/>
        <v>1899300533</v>
      </c>
      <c r="N11" s="99">
        <f t="shared" si="0"/>
        <v>1898367133</v>
      </c>
      <c r="O11" s="99">
        <f t="shared" si="0"/>
        <v>1749261497</v>
      </c>
      <c r="P11" s="73">
        <f t="shared" ref="P11:P74" si="1">+M11/K11</f>
        <v>7.0418176367358171E-2</v>
      </c>
      <c r="Q11" s="74">
        <f t="shared" ref="Q11:Q74" si="2">+N11/K11</f>
        <v>7.0383569771572368E-2</v>
      </c>
      <c r="R11" s="121"/>
      <c r="S11" s="123"/>
    </row>
    <row r="12" spans="1:19" s="27" customFormat="1" ht="30" customHeight="1" x14ac:dyDescent="0.3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17313409000</v>
      </c>
      <c r="L12" s="100">
        <f t="shared" ref="L12:O12" si="3">SUM(L13:L19)</f>
        <v>15361783000</v>
      </c>
      <c r="M12" s="100">
        <f t="shared" si="3"/>
        <v>1264896637</v>
      </c>
      <c r="N12" s="100">
        <f t="shared" si="3"/>
        <v>1264896637</v>
      </c>
      <c r="O12" s="100">
        <f t="shared" si="3"/>
        <v>1264896637</v>
      </c>
      <c r="P12" s="75">
        <f t="shared" si="1"/>
        <v>7.3058785649897137E-2</v>
      </c>
      <c r="Q12" s="76">
        <f t="shared" si="2"/>
        <v>7.3058785649897137E-2</v>
      </c>
      <c r="R12" s="121"/>
      <c r="S12" s="123"/>
    </row>
    <row r="13" spans="1:19" s="25" customFormat="1" ht="30" customHeight="1" x14ac:dyDescent="0.35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12682087250</v>
      </c>
      <c r="L13" s="101">
        <v>11000000000</v>
      </c>
      <c r="M13" s="101">
        <v>1027681430</v>
      </c>
      <c r="N13" s="101">
        <v>1027681430</v>
      </c>
      <c r="O13" s="101">
        <v>1027681430</v>
      </c>
      <c r="P13" s="75">
        <f t="shared" si="1"/>
        <v>8.1034092396738561E-2</v>
      </c>
      <c r="Q13" s="76">
        <f t="shared" si="2"/>
        <v>8.1034092396738561E-2</v>
      </c>
      <c r="R13" s="124"/>
      <c r="S13" s="125"/>
    </row>
    <row r="14" spans="1:19" s="25" customFormat="1" ht="30" customHeight="1" x14ac:dyDescent="0.35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1424485462</v>
      </c>
      <c r="L14" s="101">
        <v>1300000000</v>
      </c>
      <c r="M14" s="101">
        <v>157161140</v>
      </c>
      <c r="N14" s="101">
        <v>157161140</v>
      </c>
      <c r="O14" s="101">
        <v>157161140</v>
      </c>
      <c r="P14" s="75">
        <f t="shared" si="1"/>
        <v>0.1103283565838175</v>
      </c>
      <c r="Q14" s="76">
        <f t="shared" si="2"/>
        <v>0.1103283565838175</v>
      </c>
      <c r="R14" s="124"/>
      <c r="S14" s="125"/>
    </row>
    <row r="15" spans="1:19" s="25" customFormat="1" ht="30" customHeight="1" x14ac:dyDescent="0.35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642736712</v>
      </c>
      <c r="L15" s="101">
        <v>610783000</v>
      </c>
      <c r="M15" s="101">
        <v>5614658</v>
      </c>
      <c r="N15" s="101">
        <v>5614658</v>
      </c>
      <c r="O15" s="101">
        <v>5614658</v>
      </c>
      <c r="P15" s="75">
        <f t="shared" si="1"/>
        <v>8.7355489350046649E-3</v>
      </c>
      <c r="Q15" s="76">
        <f t="shared" si="2"/>
        <v>8.7355489350046649E-3</v>
      </c>
      <c r="R15" s="124"/>
      <c r="S15" s="125"/>
    </row>
    <row r="16" spans="1:19" s="25" customFormat="1" ht="30" customHeight="1" x14ac:dyDescent="0.35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437165050</v>
      </c>
      <c r="L16" s="101">
        <v>415000000</v>
      </c>
      <c r="M16" s="101">
        <v>47947124</v>
      </c>
      <c r="N16" s="101">
        <v>47947124</v>
      </c>
      <c r="O16" s="101">
        <v>47947124</v>
      </c>
      <c r="P16" s="75">
        <f t="shared" si="1"/>
        <v>0.10967739529955563</v>
      </c>
      <c r="Q16" s="76">
        <f t="shared" si="2"/>
        <v>0.10967739529955563</v>
      </c>
      <c r="R16" s="124"/>
      <c r="S16" s="125"/>
    </row>
    <row r="17" spans="1:19" s="25" customFormat="1" ht="41.25" customHeight="1" x14ac:dyDescent="0.35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58075012</v>
      </c>
      <c r="L17" s="101">
        <v>50000000</v>
      </c>
      <c r="M17" s="101" t="s">
        <v>25</v>
      </c>
      <c r="N17" s="101" t="s">
        <v>25</v>
      </c>
      <c r="O17" s="101" t="s">
        <v>25</v>
      </c>
      <c r="P17" s="75">
        <f t="shared" si="1"/>
        <v>0</v>
      </c>
      <c r="Q17" s="76">
        <f t="shared" si="2"/>
        <v>0</v>
      </c>
      <c r="R17" s="124"/>
      <c r="S17" s="125"/>
    </row>
    <row r="18" spans="1:19" s="25" customFormat="1" ht="30" customHeight="1" x14ac:dyDescent="0.35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1417398809</v>
      </c>
      <c r="L18" s="101">
        <v>1350000000</v>
      </c>
      <c r="M18" s="101">
        <v>1801402</v>
      </c>
      <c r="N18" s="101">
        <v>1801402</v>
      </c>
      <c r="O18" s="101">
        <v>1801402</v>
      </c>
      <c r="P18" s="75">
        <f t="shared" si="1"/>
        <v>1.2709210622738713E-3</v>
      </c>
      <c r="Q18" s="76">
        <f t="shared" si="2"/>
        <v>1.2709210622738713E-3</v>
      </c>
      <c r="R18" s="124"/>
      <c r="S18" s="125"/>
    </row>
    <row r="19" spans="1:19" s="25" customFormat="1" ht="30" customHeight="1" x14ac:dyDescent="0.35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651460705</v>
      </c>
      <c r="L19" s="101">
        <v>636000000</v>
      </c>
      <c r="M19" s="101">
        <v>24690883</v>
      </c>
      <c r="N19" s="101">
        <v>24690883</v>
      </c>
      <c r="O19" s="101">
        <v>24690883</v>
      </c>
      <c r="P19" s="75">
        <f t="shared" si="1"/>
        <v>3.7900801706835102E-2</v>
      </c>
      <c r="Q19" s="76">
        <f t="shared" si="2"/>
        <v>3.7900801706835102E-2</v>
      </c>
      <c r="R19" s="124"/>
      <c r="S19" s="125"/>
    </row>
    <row r="20" spans="1:19" s="27" customFormat="1" ht="30" customHeight="1" x14ac:dyDescent="0.3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6354954000</v>
      </c>
      <c r="L20" s="100">
        <f t="shared" ref="L20:O20" si="4">SUM(L21:L27)</f>
        <v>5580000000</v>
      </c>
      <c r="M20" s="100">
        <f t="shared" si="4"/>
        <v>535539113</v>
      </c>
      <c r="N20" s="100">
        <f t="shared" si="4"/>
        <v>534605713</v>
      </c>
      <c r="O20" s="111">
        <f t="shared" si="4"/>
        <v>385500077</v>
      </c>
      <c r="P20" s="75">
        <f t="shared" si="1"/>
        <v>8.4271123441648832E-2</v>
      </c>
      <c r="Q20" s="76">
        <f t="shared" si="2"/>
        <v>8.412424590327483E-2</v>
      </c>
      <c r="R20" s="124"/>
      <c r="S20" s="123"/>
    </row>
    <row r="21" spans="1:19" s="25" customFormat="1" ht="30" customHeight="1" x14ac:dyDescent="0.35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1924199932</v>
      </c>
      <c r="L21" s="101">
        <v>1700000000</v>
      </c>
      <c r="M21" s="101">
        <v>150429784</v>
      </c>
      <c r="N21" s="101">
        <v>150037084</v>
      </c>
      <c r="O21" s="101">
        <v>150037084</v>
      </c>
      <c r="P21" s="75">
        <f t="shared" si="1"/>
        <v>7.8177834588968279E-2</v>
      </c>
      <c r="Q21" s="76">
        <f t="shared" si="2"/>
        <v>7.7973749767287701E-2</v>
      </c>
      <c r="R21" s="124"/>
      <c r="S21" s="125"/>
    </row>
    <row r="22" spans="1:19" s="25" customFormat="1" ht="30" customHeight="1" x14ac:dyDescent="0.35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1319763076</v>
      </c>
      <c r="L22" s="101">
        <v>1200000000</v>
      </c>
      <c r="M22" s="101">
        <v>110123893</v>
      </c>
      <c r="N22" s="101">
        <v>109817093</v>
      </c>
      <c r="O22" s="101">
        <v>109817093</v>
      </c>
      <c r="P22" s="75">
        <f t="shared" si="1"/>
        <v>8.3442168524496596E-2</v>
      </c>
      <c r="Q22" s="76">
        <f t="shared" si="2"/>
        <v>8.3209702557248993E-2</v>
      </c>
      <c r="R22" s="124"/>
      <c r="S22" s="125"/>
    </row>
    <row r="23" spans="1:19" s="25" customFormat="1" ht="30" customHeight="1" x14ac:dyDescent="0.35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192</v>
      </c>
      <c r="K23" s="101">
        <v>1461619113</v>
      </c>
      <c r="L23" s="101">
        <v>1300000000</v>
      </c>
      <c r="M23" s="101">
        <v>149105636</v>
      </c>
      <c r="N23" s="101">
        <v>149105636</v>
      </c>
      <c r="O23" s="101" t="s">
        <v>25</v>
      </c>
      <c r="P23" s="75">
        <f t="shared" si="1"/>
        <v>0.10201401628770299</v>
      </c>
      <c r="Q23" s="76">
        <f t="shared" si="2"/>
        <v>0.10201401628770299</v>
      </c>
      <c r="R23" s="124"/>
      <c r="S23" s="125"/>
    </row>
    <row r="24" spans="1:19" s="25" customFormat="1" ht="30" customHeight="1" x14ac:dyDescent="0.35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673623850</v>
      </c>
      <c r="L24" s="101">
        <v>500000000</v>
      </c>
      <c r="M24" s="101">
        <v>51791400</v>
      </c>
      <c r="N24" s="101">
        <v>51693200</v>
      </c>
      <c r="O24" s="101">
        <v>51693200</v>
      </c>
      <c r="P24" s="75">
        <f t="shared" si="1"/>
        <v>7.6884748068228287E-2</v>
      </c>
      <c r="Q24" s="76">
        <f t="shared" si="2"/>
        <v>7.6738969381799652E-2</v>
      </c>
      <c r="R24" s="124"/>
      <c r="S24" s="125"/>
    </row>
    <row r="25" spans="1:19" s="25" customFormat="1" ht="34.5" x14ac:dyDescent="0.35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133718214</v>
      </c>
      <c r="L25" s="101">
        <v>130000000</v>
      </c>
      <c r="M25" s="101">
        <v>9344700</v>
      </c>
      <c r="N25" s="101">
        <v>9331800</v>
      </c>
      <c r="O25" s="101">
        <v>9331800</v>
      </c>
      <c r="P25" s="75">
        <f t="shared" si="1"/>
        <v>6.9883523870577571E-2</v>
      </c>
      <c r="Q25" s="76">
        <f t="shared" si="2"/>
        <v>6.9787052345763462E-2</v>
      </c>
      <c r="R25" s="124"/>
      <c r="S25" s="125"/>
    </row>
    <row r="26" spans="1:19" s="25" customFormat="1" ht="30" customHeight="1" x14ac:dyDescent="0.35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505217887</v>
      </c>
      <c r="L26" s="101">
        <v>450000000</v>
      </c>
      <c r="M26" s="101">
        <v>38845200</v>
      </c>
      <c r="N26" s="101">
        <v>38771500</v>
      </c>
      <c r="O26" s="101">
        <v>38771500</v>
      </c>
      <c r="P26" s="75">
        <f t="shared" si="1"/>
        <v>7.6888014061940763E-2</v>
      </c>
      <c r="Q26" s="76">
        <f t="shared" si="2"/>
        <v>7.6742136408167197E-2</v>
      </c>
      <c r="R26" s="124"/>
      <c r="S26" s="125"/>
    </row>
    <row r="27" spans="1:19" s="25" customFormat="1" ht="30" customHeight="1" x14ac:dyDescent="0.35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336811928</v>
      </c>
      <c r="L27" s="101">
        <v>300000000</v>
      </c>
      <c r="M27" s="101">
        <v>25898500</v>
      </c>
      <c r="N27" s="101">
        <v>25849400</v>
      </c>
      <c r="O27" s="101">
        <v>25849400</v>
      </c>
      <c r="P27" s="75">
        <f t="shared" si="1"/>
        <v>7.689306062818535E-2</v>
      </c>
      <c r="Q27" s="76">
        <f t="shared" si="2"/>
        <v>7.6747281943055176E-2</v>
      </c>
      <c r="R27" s="124"/>
      <c r="S27" s="125"/>
    </row>
    <row r="28" spans="1:19" s="27" customFormat="1" ht="34.5" x14ac:dyDescent="0.3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2671224000</v>
      </c>
      <c r="L28" s="100">
        <f>SUM(L29:L34)</f>
        <v>1436700000</v>
      </c>
      <c r="M28" s="100">
        <f>SUM(M29:M34)</f>
        <v>98864783</v>
      </c>
      <c r="N28" s="100">
        <f>SUM(N29:N34)</f>
        <v>98864783</v>
      </c>
      <c r="O28" s="100">
        <f>SUM(O29:O34)</f>
        <v>98864783</v>
      </c>
      <c r="P28" s="75">
        <f t="shared" si="1"/>
        <v>3.7011041754641316E-2</v>
      </c>
      <c r="Q28" s="76">
        <f t="shared" si="2"/>
        <v>3.7011041754641316E-2</v>
      </c>
      <c r="R28" s="117"/>
      <c r="S28" s="123"/>
    </row>
    <row r="29" spans="1:19" s="25" customFormat="1" ht="30" customHeight="1" x14ac:dyDescent="0.35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1212994308</v>
      </c>
      <c r="L29" s="101">
        <v>900000000</v>
      </c>
      <c r="M29" s="101">
        <v>14490369</v>
      </c>
      <c r="N29" s="101">
        <v>14490369</v>
      </c>
      <c r="O29" s="101">
        <v>14490369</v>
      </c>
      <c r="P29" s="75">
        <f t="shared" si="1"/>
        <v>1.1945949708446611E-2</v>
      </c>
      <c r="Q29" s="76">
        <f t="shared" si="2"/>
        <v>1.1945949708446611E-2</v>
      </c>
      <c r="R29" s="124"/>
      <c r="S29" s="125"/>
    </row>
    <row r="30" spans="1:19" s="25" customFormat="1" ht="30" customHeight="1" x14ac:dyDescent="0.35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248385266</v>
      </c>
      <c r="L30" s="101">
        <v>100000000</v>
      </c>
      <c r="M30" s="101">
        <v>25558653</v>
      </c>
      <c r="N30" s="101">
        <v>25558653</v>
      </c>
      <c r="O30" s="101">
        <v>25558653</v>
      </c>
      <c r="P30" s="75">
        <f t="shared" si="1"/>
        <v>0.10289923155103733</v>
      </c>
      <c r="Q30" s="76">
        <f t="shared" si="2"/>
        <v>0.10289923155103733</v>
      </c>
      <c r="R30" s="124"/>
      <c r="S30" s="125"/>
    </row>
    <row r="31" spans="1:19" s="25" customFormat="1" ht="30" customHeight="1" x14ac:dyDescent="0.35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24743966</v>
      </c>
      <c r="L31" s="101">
        <v>24700000</v>
      </c>
      <c r="M31" s="101">
        <v>3023246</v>
      </c>
      <c r="N31" s="101">
        <v>3023246</v>
      </c>
      <c r="O31" s="101">
        <v>3023246</v>
      </c>
      <c r="P31" s="75">
        <f t="shared" si="1"/>
        <v>0.12218114105071111</v>
      </c>
      <c r="Q31" s="76">
        <f t="shared" si="2"/>
        <v>0.12218114105071111</v>
      </c>
      <c r="R31" s="124"/>
      <c r="S31" s="125"/>
    </row>
    <row r="32" spans="1:19" s="25" customFormat="1" ht="30" customHeight="1" x14ac:dyDescent="0.35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1059238409</v>
      </c>
      <c r="L32" s="101">
        <v>324000000</v>
      </c>
      <c r="M32" s="101">
        <v>52368684</v>
      </c>
      <c r="N32" s="101">
        <v>52368684</v>
      </c>
      <c r="O32" s="101">
        <v>52368684</v>
      </c>
      <c r="P32" s="75">
        <f t="shared" si="1"/>
        <v>4.9439940579042954E-2</v>
      </c>
      <c r="Q32" s="76">
        <f t="shared" si="2"/>
        <v>4.9439940579042954E-2</v>
      </c>
      <c r="R32" s="124"/>
      <c r="S32" s="125"/>
    </row>
    <row r="33" spans="1:19" s="25" customFormat="1" ht="30" customHeight="1" x14ac:dyDescent="0.35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82665758</v>
      </c>
      <c r="L33" s="101">
        <v>45000000</v>
      </c>
      <c r="M33" s="101">
        <v>3423831</v>
      </c>
      <c r="N33" s="101">
        <v>3423831</v>
      </c>
      <c r="O33" s="101">
        <v>3423831</v>
      </c>
      <c r="P33" s="75">
        <f t="shared" si="1"/>
        <v>4.1417765745279923E-2</v>
      </c>
      <c r="Q33" s="76">
        <f t="shared" si="2"/>
        <v>4.1417765745279923E-2</v>
      </c>
      <c r="R33" s="124"/>
      <c r="S33" s="125"/>
    </row>
    <row r="34" spans="1:19" s="25" customFormat="1" ht="30" customHeight="1" x14ac:dyDescent="0.35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43196293</v>
      </c>
      <c r="L34" s="101">
        <v>43000000</v>
      </c>
      <c r="M34" s="101" t="s">
        <v>25</v>
      </c>
      <c r="N34" s="101" t="s">
        <v>25</v>
      </c>
      <c r="O34" s="101" t="s">
        <v>25</v>
      </c>
      <c r="P34" s="75">
        <f t="shared" si="1"/>
        <v>0</v>
      </c>
      <c r="Q34" s="76">
        <f t="shared" si="2"/>
        <v>0</v>
      </c>
      <c r="R34" s="124"/>
      <c r="S34" s="125"/>
    </row>
    <row r="35" spans="1:19" s="28" customFormat="1" ht="41.25" customHeight="1" x14ac:dyDescent="0.3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632150000</v>
      </c>
      <c r="L35" s="100">
        <v>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3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K37+K42+K53</f>
        <v>10197193000</v>
      </c>
      <c r="L36" s="100">
        <f>L37+L42+L53</f>
        <v>4776286285.4699993</v>
      </c>
      <c r="M36" s="100">
        <f>M37+M42+M53</f>
        <v>3976604793.4699998</v>
      </c>
      <c r="N36" s="100">
        <f>N37+N42+N53</f>
        <v>17557420</v>
      </c>
      <c r="O36" s="100">
        <f>O37+O42+O53</f>
        <v>1806452</v>
      </c>
      <c r="P36" s="75">
        <f t="shared" si="1"/>
        <v>0.38997053340757598</v>
      </c>
      <c r="Q36" s="76">
        <f t="shared" si="2"/>
        <v>1.7217895159971964E-3</v>
      </c>
      <c r="R36" s="117"/>
      <c r="S36" s="123"/>
    </row>
    <row r="37" spans="1:19" s="27" customFormat="1" ht="30" customHeight="1" x14ac:dyDescent="0.3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SUM(K38:K41)</f>
        <v>757518000</v>
      </c>
      <c r="L37" s="100">
        <f t="shared" ref="L37:N37" si="5">SUM(L38:L41)</f>
        <v>10400000</v>
      </c>
      <c r="M37" s="100">
        <f t="shared" si="5"/>
        <v>10400000</v>
      </c>
      <c r="N37" s="100">
        <f t="shared" si="5"/>
        <v>400000</v>
      </c>
      <c r="O37" s="100">
        <f>SUM(O38:O41)</f>
        <v>0</v>
      </c>
      <c r="P37" s="75">
        <f t="shared" si="1"/>
        <v>1.3729046702520601E-2</v>
      </c>
      <c r="Q37" s="76">
        <f t="shared" si="2"/>
        <v>5.2804025778925383E-4</v>
      </c>
      <c r="R37" s="117"/>
      <c r="S37" s="123"/>
    </row>
    <row r="38" spans="1:19" s="27" customFormat="1" ht="41.25" customHeight="1" x14ac:dyDescent="0.3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190</v>
      </c>
      <c r="J38" s="17" t="s">
        <v>191</v>
      </c>
      <c r="K38" s="101">
        <v>651362966</v>
      </c>
      <c r="L38" s="101">
        <v>10400000</v>
      </c>
      <c r="M38" s="101">
        <v>10400000</v>
      </c>
      <c r="N38" s="101">
        <v>400000</v>
      </c>
      <c r="O38" s="101">
        <v>0</v>
      </c>
      <c r="P38" s="75">
        <f t="shared" si="1"/>
        <v>1.5966520270358754E-2</v>
      </c>
      <c r="Q38" s="76">
        <f t="shared" si="2"/>
        <v>6.140969334753367E-4</v>
      </c>
      <c r="R38" s="117"/>
      <c r="S38" s="123"/>
    </row>
    <row r="39" spans="1:19" s="27" customFormat="1" ht="41.25" customHeight="1" x14ac:dyDescent="0.3">
      <c r="A39" s="86" t="s">
        <v>26</v>
      </c>
      <c r="B39" s="87" t="s">
        <v>55</v>
      </c>
      <c r="C39" s="87" t="s">
        <v>28</v>
      </c>
      <c r="D39" s="88" t="s">
        <v>28</v>
      </c>
      <c r="E39" s="88" t="s">
        <v>59</v>
      </c>
      <c r="F39" s="15" t="s">
        <v>60</v>
      </c>
      <c r="G39" s="21"/>
      <c r="H39" s="15" t="s">
        <v>5</v>
      </c>
      <c r="I39" s="30" t="s">
        <v>273</v>
      </c>
      <c r="J39" s="17" t="s">
        <v>271</v>
      </c>
      <c r="K39" s="101">
        <v>74000000</v>
      </c>
      <c r="L39" s="101" t="s">
        <v>25</v>
      </c>
      <c r="M39" s="101" t="s">
        <v>25</v>
      </c>
      <c r="N39" s="101" t="s">
        <v>25</v>
      </c>
      <c r="O39" s="101" t="s">
        <v>25</v>
      </c>
      <c r="P39" s="75">
        <f t="shared" si="1"/>
        <v>0</v>
      </c>
      <c r="Q39" s="76">
        <f t="shared" si="2"/>
        <v>0</v>
      </c>
      <c r="R39" s="117"/>
      <c r="S39" s="123"/>
    </row>
    <row r="40" spans="1:19" s="27" customFormat="1" ht="41.25" customHeight="1" x14ac:dyDescent="0.3">
      <c r="A40" s="86" t="s">
        <v>26</v>
      </c>
      <c r="B40" s="87" t="s">
        <v>55</v>
      </c>
      <c r="C40" s="87" t="s">
        <v>28</v>
      </c>
      <c r="D40" s="88" t="s">
        <v>28</v>
      </c>
      <c r="E40" s="14" t="s">
        <v>59</v>
      </c>
      <c r="F40" s="15" t="s">
        <v>35</v>
      </c>
      <c r="G40" s="21"/>
      <c r="H40" s="15" t="s">
        <v>5</v>
      </c>
      <c r="I40" s="30" t="s">
        <v>258</v>
      </c>
      <c r="J40" s="17" t="s">
        <v>257</v>
      </c>
      <c r="K40" s="101">
        <v>22379563</v>
      </c>
      <c r="L40" s="101">
        <v>0</v>
      </c>
      <c r="M40" s="101">
        <v>0</v>
      </c>
      <c r="N40" s="101" t="s">
        <v>25</v>
      </c>
      <c r="O40" s="101" t="s">
        <v>25</v>
      </c>
      <c r="P40" s="75">
        <f t="shared" si="1"/>
        <v>0</v>
      </c>
      <c r="Q40" s="76">
        <f t="shared" si="2"/>
        <v>0</v>
      </c>
      <c r="R40" s="117"/>
      <c r="S40" s="123"/>
    </row>
    <row r="41" spans="1:19" s="25" customFormat="1" ht="30" customHeight="1" x14ac:dyDescent="0.35">
      <c r="A41" s="12" t="s">
        <v>26</v>
      </c>
      <c r="B41" s="13" t="s">
        <v>55</v>
      </c>
      <c r="C41" s="13" t="s">
        <v>28</v>
      </c>
      <c r="D41" s="14" t="s">
        <v>28</v>
      </c>
      <c r="E41" s="14" t="s">
        <v>59</v>
      </c>
      <c r="F41" s="15" t="s">
        <v>36</v>
      </c>
      <c r="G41" s="14"/>
      <c r="H41" s="15" t="s">
        <v>5</v>
      </c>
      <c r="I41" s="30" t="s">
        <v>193</v>
      </c>
      <c r="J41" s="17" t="s">
        <v>194</v>
      </c>
      <c r="K41" s="101">
        <v>9775471</v>
      </c>
      <c r="L41" s="101">
        <v>0</v>
      </c>
      <c r="M41" s="101">
        <v>0</v>
      </c>
      <c r="N41" s="101">
        <v>0</v>
      </c>
      <c r="O41" s="101">
        <v>0</v>
      </c>
      <c r="P41" s="75">
        <f t="shared" si="1"/>
        <v>0</v>
      </c>
      <c r="Q41" s="76">
        <f t="shared" si="2"/>
        <v>0</v>
      </c>
      <c r="R41" s="124"/>
      <c r="S41" s="123"/>
    </row>
    <row r="42" spans="1:19" s="27" customFormat="1" ht="30" customHeight="1" x14ac:dyDescent="0.3">
      <c r="A42" s="18" t="s">
        <v>26</v>
      </c>
      <c r="B42" s="83" t="s">
        <v>55</v>
      </c>
      <c r="C42" s="83" t="s">
        <v>55</v>
      </c>
      <c r="D42" s="20" t="s">
        <v>28</v>
      </c>
      <c r="E42" s="21"/>
      <c r="F42" s="21"/>
      <c r="G42" s="21"/>
      <c r="H42" s="15" t="s">
        <v>5</v>
      </c>
      <c r="I42" s="29" t="s">
        <v>253</v>
      </c>
      <c r="J42" s="23" t="s">
        <v>187</v>
      </c>
      <c r="K42" s="100">
        <f>SUM(K43:K52)</f>
        <v>265713717</v>
      </c>
      <c r="L42" s="100">
        <f>SUM(L43:L52)</f>
        <v>130505403</v>
      </c>
      <c r="M42" s="100">
        <f>SUM(M43:M52)</f>
        <v>130505403</v>
      </c>
      <c r="N42" s="100">
        <f>SUM(N43:N52)</f>
        <v>3300000</v>
      </c>
      <c r="O42" s="100">
        <f>SUM(O43:O52)</f>
        <v>0</v>
      </c>
      <c r="P42" s="75">
        <f t="shared" si="1"/>
        <v>0.49115041734936099</v>
      </c>
      <c r="Q42" s="76">
        <f t="shared" si="2"/>
        <v>1.2419381420192169E-2</v>
      </c>
      <c r="R42" s="117"/>
      <c r="S42" s="123"/>
    </row>
    <row r="43" spans="1:19" s="27" customFormat="1" ht="63.75" customHeight="1" x14ac:dyDescent="0.3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34</v>
      </c>
      <c r="G43" s="21"/>
      <c r="H43" s="15" t="s">
        <v>5</v>
      </c>
      <c r="I43" s="30" t="s">
        <v>260</v>
      </c>
      <c r="J43" s="17" t="s">
        <v>259</v>
      </c>
      <c r="K43" s="101">
        <v>41301299</v>
      </c>
      <c r="L43" s="101" t="s">
        <v>25</v>
      </c>
      <c r="M43" s="101" t="s">
        <v>25</v>
      </c>
      <c r="N43" s="101" t="s">
        <v>25</v>
      </c>
      <c r="O43" s="101" t="s">
        <v>25</v>
      </c>
      <c r="P43" s="75">
        <f t="shared" si="1"/>
        <v>0</v>
      </c>
      <c r="Q43" s="76">
        <f t="shared" si="2"/>
        <v>0</v>
      </c>
      <c r="R43" s="117"/>
      <c r="S43" s="123"/>
    </row>
    <row r="44" spans="1:19" s="27" customFormat="1" ht="63.75" customHeight="1" x14ac:dyDescent="0.3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58</v>
      </c>
      <c r="F44" s="15" t="s">
        <v>35</v>
      </c>
      <c r="G44" s="21"/>
      <c r="H44" s="15" t="s">
        <v>5</v>
      </c>
      <c r="I44" s="30" t="s">
        <v>195</v>
      </c>
      <c r="J44" s="17" t="s">
        <v>196</v>
      </c>
      <c r="K44" s="101">
        <v>22433369</v>
      </c>
      <c r="L44" s="101" t="s">
        <v>25</v>
      </c>
      <c r="M44" s="101" t="s">
        <v>25</v>
      </c>
      <c r="N44" s="101" t="s">
        <v>25</v>
      </c>
      <c r="O44" s="101" t="s">
        <v>25</v>
      </c>
      <c r="P44" s="75">
        <f t="shared" si="1"/>
        <v>0</v>
      </c>
      <c r="Q44" s="76">
        <f t="shared" si="2"/>
        <v>0</v>
      </c>
      <c r="R44" s="117"/>
      <c r="S44" s="123"/>
    </row>
    <row r="45" spans="1:19" s="27" customFormat="1" ht="63.75" customHeight="1" x14ac:dyDescent="0.3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29</v>
      </c>
      <c r="G45" s="21"/>
      <c r="H45" s="15" t="s">
        <v>5</v>
      </c>
      <c r="I45" s="30" t="s">
        <v>262</v>
      </c>
      <c r="J45" s="17" t="s">
        <v>261</v>
      </c>
      <c r="K45" s="101">
        <v>2940154</v>
      </c>
      <c r="L45" s="101" t="s">
        <v>25</v>
      </c>
      <c r="M45" s="101" t="s">
        <v>25</v>
      </c>
      <c r="N45" s="101" t="s">
        <v>25</v>
      </c>
      <c r="O45" s="101" t="s">
        <v>25</v>
      </c>
      <c r="P45" s="75">
        <f t="shared" si="1"/>
        <v>0</v>
      </c>
      <c r="Q45" s="76">
        <f t="shared" si="2"/>
        <v>0</v>
      </c>
      <c r="R45" s="117"/>
      <c r="S45" s="123"/>
    </row>
    <row r="46" spans="1:19" s="27" customFormat="1" ht="51" customHeight="1" x14ac:dyDescent="0.3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58</v>
      </c>
      <c r="G46" s="21"/>
      <c r="H46" s="15" t="s">
        <v>5</v>
      </c>
      <c r="I46" s="30" t="s">
        <v>197</v>
      </c>
      <c r="J46" s="17" t="s">
        <v>199</v>
      </c>
      <c r="K46" s="101">
        <v>81338149</v>
      </c>
      <c r="L46" s="101">
        <v>72783047</v>
      </c>
      <c r="M46" s="101">
        <v>72783047</v>
      </c>
      <c r="N46" s="101">
        <v>400000</v>
      </c>
      <c r="O46" s="101">
        <v>0</v>
      </c>
      <c r="P46" s="75">
        <f t="shared" si="1"/>
        <v>0.89482054724407367</v>
      </c>
      <c r="Q46" s="76">
        <f t="shared" si="2"/>
        <v>4.9177416122415081E-3</v>
      </c>
      <c r="R46" s="117"/>
      <c r="S46" s="123"/>
    </row>
    <row r="47" spans="1:19" s="27" customFormat="1" ht="51" customHeight="1" x14ac:dyDescent="0.3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32</v>
      </c>
      <c r="G47" s="21"/>
      <c r="H47" s="15" t="s">
        <v>5</v>
      </c>
      <c r="I47" s="30" t="s">
        <v>198</v>
      </c>
      <c r="J47" s="17" t="s">
        <v>200</v>
      </c>
      <c r="K47" s="101">
        <v>56743207</v>
      </c>
      <c r="L47" s="101">
        <v>51731064</v>
      </c>
      <c r="M47" s="101">
        <v>51731064</v>
      </c>
      <c r="N47" s="101" t="s">
        <v>25</v>
      </c>
      <c r="O47" s="101" t="s">
        <v>25</v>
      </c>
      <c r="P47" s="75">
        <f t="shared" si="1"/>
        <v>0.91166972638680788</v>
      </c>
      <c r="Q47" s="76">
        <f t="shared" si="2"/>
        <v>0</v>
      </c>
      <c r="R47" s="117"/>
      <c r="S47" s="123"/>
    </row>
    <row r="48" spans="1:19" s="27" customFormat="1" ht="66" customHeight="1" x14ac:dyDescent="0.3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60</v>
      </c>
      <c r="G48" s="21"/>
      <c r="H48" s="15" t="s">
        <v>5</v>
      </c>
      <c r="I48" s="30" t="s">
        <v>266</v>
      </c>
      <c r="J48" s="17" t="s">
        <v>263</v>
      </c>
      <c r="K48" s="101">
        <v>20009715</v>
      </c>
      <c r="L48" s="101" t="s">
        <v>25</v>
      </c>
      <c r="M48" s="101" t="s">
        <v>25</v>
      </c>
      <c r="N48" s="101" t="s">
        <v>25</v>
      </c>
      <c r="O48" s="101" t="s">
        <v>25</v>
      </c>
      <c r="P48" s="75">
        <f t="shared" si="1"/>
        <v>0</v>
      </c>
      <c r="Q48" s="76">
        <f t="shared" si="2"/>
        <v>0</v>
      </c>
      <c r="R48" s="117"/>
      <c r="S48" s="123"/>
    </row>
    <row r="49" spans="1:19" s="27" customFormat="1" ht="23" x14ac:dyDescent="0.3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33</v>
      </c>
      <c r="G49" s="21"/>
      <c r="H49" s="15" t="s">
        <v>5</v>
      </c>
      <c r="I49" s="30" t="s">
        <v>267</v>
      </c>
      <c r="J49" s="17" t="s">
        <v>264</v>
      </c>
      <c r="K49" s="101">
        <v>10235287</v>
      </c>
      <c r="L49" s="101" t="s">
        <v>25</v>
      </c>
      <c r="M49" s="101" t="s">
        <v>25</v>
      </c>
      <c r="N49" s="101" t="s">
        <v>25</v>
      </c>
      <c r="O49" s="101" t="s">
        <v>25</v>
      </c>
      <c r="P49" s="75">
        <f t="shared" si="1"/>
        <v>0</v>
      </c>
      <c r="Q49" s="76">
        <f t="shared" si="2"/>
        <v>0</v>
      </c>
      <c r="R49" s="117"/>
      <c r="S49" s="123"/>
    </row>
    <row r="50" spans="1:19" s="27" customFormat="1" ht="51" customHeight="1" x14ac:dyDescent="0.3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32</v>
      </c>
      <c r="F50" s="15" t="s">
        <v>35</v>
      </c>
      <c r="G50" s="21"/>
      <c r="H50" s="15" t="s">
        <v>5</v>
      </c>
      <c r="I50" s="30" t="s">
        <v>268</v>
      </c>
      <c r="J50" s="17" t="s">
        <v>265</v>
      </c>
      <c r="K50" s="101">
        <v>6815799</v>
      </c>
      <c r="L50" s="101">
        <v>900000</v>
      </c>
      <c r="M50" s="101">
        <v>900000</v>
      </c>
      <c r="N50" s="101">
        <v>900000</v>
      </c>
      <c r="O50" s="101">
        <v>0</v>
      </c>
      <c r="P50" s="75">
        <f t="shared" si="1"/>
        <v>0.13204614748762397</v>
      </c>
      <c r="Q50" s="76">
        <f t="shared" si="2"/>
        <v>0.13204614748762397</v>
      </c>
      <c r="R50" s="117"/>
      <c r="S50" s="123"/>
    </row>
    <row r="51" spans="1:19" s="27" customFormat="1" ht="51" customHeight="1" x14ac:dyDescent="0.3">
      <c r="A51" s="18" t="s">
        <v>26</v>
      </c>
      <c r="B51" s="89" t="s">
        <v>55</v>
      </c>
      <c r="C51" s="89" t="s">
        <v>55</v>
      </c>
      <c r="D51" s="15" t="s">
        <v>28</v>
      </c>
      <c r="E51" s="15" t="s">
        <v>59</v>
      </c>
      <c r="F51" s="15" t="s">
        <v>58</v>
      </c>
      <c r="G51" s="21"/>
      <c r="H51" s="15" t="s">
        <v>5</v>
      </c>
      <c r="I51" s="30" t="s">
        <v>201</v>
      </c>
      <c r="J51" s="17" t="s">
        <v>203</v>
      </c>
      <c r="K51" s="101">
        <v>16258958</v>
      </c>
      <c r="L51" s="101">
        <v>2000000</v>
      </c>
      <c r="M51" s="101">
        <v>2000000</v>
      </c>
      <c r="N51" s="101">
        <v>2000000</v>
      </c>
      <c r="O51" s="101">
        <v>0</v>
      </c>
      <c r="P51" s="75">
        <f t="shared" si="1"/>
        <v>0.12300911288410979</v>
      </c>
      <c r="Q51" s="76">
        <f t="shared" si="2"/>
        <v>0.12300911288410979</v>
      </c>
      <c r="R51" s="117"/>
      <c r="S51" s="123"/>
    </row>
    <row r="52" spans="1:19" s="25" customFormat="1" ht="38.25" customHeight="1" x14ac:dyDescent="0.35">
      <c r="A52" s="12" t="s">
        <v>26</v>
      </c>
      <c r="B52" s="13" t="s">
        <v>55</v>
      </c>
      <c r="C52" s="13" t="s">
        <v>55</v>
      </c>
      <c r="D52" s="14" t="s">
        <v>28</v>
      </c>
      <c r="E52" s="14" t="s">
        <v>59</v>
      </c>
      <c r="F52" s="14" t="s">
        <v>34</v>
      </c>
      <c r="G52" s="14"/>
      <c r="H52" s="15" t="s">
        <v>5</v>
      </c>
      <c r="I52" s="30" t="s">
        <v>202</v>
      </c>
      <c r="J52" s="17" t="s">
        <v>204</v>
      </c>
      <c r="K52" s="101">
        <v>7637780</v>
      </c>
      <c r="L52" s="101">
        <v>3091292</v>
      </c>
      <c r="M52" s="101">
        <v>3091292</v>
      </c>
      <c r="N52" s="101" t="s">
        <v>25</v>
      </c>
      <c r="O52" s="101" t="s">
        <v>25</v>
      </c>
      <c r="P52" s="75">
        <f t="shared" si="1"/>
        <v>0.40473697854612206</v>
      </c>
      <c r="Q52" s="76">
        <f t="shared" si="2"/>
        <v>0</v>
      </c>
      <c r="R52" s="124"/>
      <c r="S52" s="123"/>
    </row>
    <row r="53" spans="1:19" s="25" customFormat="1" ht="30" customHeight="1" x14ac:dyDescent="0.35">
      <c r="A53" s="18" t="s">
        <v>26</v>
      </c>
      <c r="B53" s="83" t="s">
        <v>55</v>
      </c>
      <c r="C53" s="83" t="s">
        <v>55</v>
      </c>
      <c r="D53" s="84" t="s">
        <v>55</v>
      </c>
      <c r="E53" s="21"/>
      <c r="F53" s="21"/>
      <c r="G53" s="21"/>
      <c r="H53" s="15" t="s">
        <v>5</v>
      </c>
      <c r="I53" s="29" t="s">
        <v>98</v>
      </c>
      <c r="J53" s="23" t="s">
        <v>99</v>
      </c>
      <c r="K53" s="100">
        <f>SUM(K54:K70)</f>
        <v>9173961283</v>
      </c>
      <c r="L53" s="100">
        <f>SUM(L54:L70)</f>
        <v>4635380882.4699993</v>
      </c>
      <c r="M53" s="100">
        <f>SUM(M54:M70)</f>
        <v>3835699390.4699998</v>
      </c>
      <c r="N53" s="100">
        <f>SUM(N54:N70)</f>
        <v>13857420</v>
      </c>
      <c r="O53" s="100">
        <f>SUM(O54:O70)</f>
        <v>1806452</v>
      </c>
      <c r="P53" s="75">
        <f t="shared" si="1"/>
        <v>0.41810721368290732</v>
      </c>
      <c r="Q53" s="76">
        <f t="shared" si="2"/>
        <v>1.5105165121722043E-3</v>
      </c>
      <c r="R53" s="124"/>
      <c r="S53" s="123"/>
    </row>
    <row r="54" spans="1:19" s="25" customFormat="1" ht="32.25" customHeight="1" x14ac:dyDescent="0.35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60</v>
      </c>
      <c r="F54" s="91" t="s">
        <v>59</v>
      </c>
      <c r="G54" s="14"/>
      <c r="H54" s="15" t="s">
        <v>5</v>
      </c>
      <c r="I54" s="30" t="s">
        <v>205</v>
      </c>
      <c r="J54" s="17" t="s">
        <v>206</v>
      </c>
      <c r="K54" s="101">
        <v>173753418</v>
      </c>
      <c r="L54" s="101">
        <v>73029710.890000001</v>
      </c>
      <c r="M54" s="101">
        <v>73029710.890000001</v>
      </c>
      <c r="N54" s="101">
        <v>3000000</v>
      </c>
      <c r="O54" s="101">
        <v>0</v>
      </c>
      <c r="P54" s="75">
        <f t="shared" si="1"/>
        <v>0.42030661457261231</v>
      </c>
      <c r="Q54" s="76">
        <f t="shared" si="2"/>
        <v>1.7265847397603423E-2</v>
      </c>
      <c r="R54" s="124"/>
      <c r="S54" s="123"/>
    </row>
    <row r="55" spans="1:19" s="25" customFormat="1" ht="34.5" x14ac:dyDescent="0.35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32</v>
      </c>
      <c r="G55" s="14"/>
      <c r="H55" s="15" t="s">
        <v>5</v>
      </c>
      <c r="I55" s="30" t="s">
        <v>207</v>
      </c>
      <c r="J55" s="17" t="s">
        <v>211</v>
      </c>
      <c r="K55" s="101">
        <v>159944493</v>
      </c>
      <c r="L55" s="101">
        <v>115594138.90000001</v>
      </c>
      <c r="M55" s="101">
        <v>75594138.900000006</v>
      </c>
      <c r="N55" s="101">
        <v>1000000</v>
      </c>
      <c r="O55" s="101">
        <v>0</v>
      </c>
      <c r="P55" s="75">
        <f t="shared" si="1"/>
        <v>0.47262733140802793</v>
      </c>
      <c r="Q55" s="76">
        <f t="shared" si="2"/>
        <v>6.2521689946524132E-3</v>
      </c>
      <c r="R55" s="124"/>
      <c r="S55" s="123"/>
    </row>
    <row r="56" spans="1:19" s="25" customFormat="1" ht="23" x14ac:dyDescent="0.35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59</v>
      </c>
      <c r="G56" s="14"/>
      <c r="H56" s="15" t="s">
        <v>5</v>
      </c>
      <c r="I56" s="30" t="s">
        <v>208</v>
      </c>
      <c r="J56" s="17" t="s">
        <v>212</v>
      </c>
      <c r="K56" s="101">
        <v>75133760</v>
      </c>
      <c r="L56" s="101">
        <v>74080000</v>
      </c>
      <c r="M56" s="101">
        <v>80000</v>
      </c>
      <c r="N56" s="101">
        <v>80000</v>
      </c>
      <c r="O56" s="101">
        <v>0</v>
      </c>
      <c r="P56" s="75">
        <f t="shared" si="1"/>
        <v>1.0647676889856171E-3</v>
      </c>
      <c r="Q56" s="76">
        <f t="shared" si="2"/>
        <v>1.0647676889856171E-3</v>
      </c>
      <c r="R56" s="124"/>
      <c r="S56" s="123"/>
    </row>
    <row r="57" spans="1:19" s="25" customFormat="1" ht="23" x14ac:dyDescent="0.35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35</v>
      </c>
      <c r="G57" s="14"/>
      <c r="H57" s="15" t="s">
        <v>5</v>
      </c>
      <c r="I57" s="30" t="s">
        <v>209</v>
      </c>
      <c r="J57" s="17" t="s">
        <v>213</v>
      </c>
      <c r="K57" s="101">
        <v>39782117</v>
      </c>
      <c r="L57" s="101">
        <v>36341033</v>
      </c>
      <c r="M57" s="101">
        <v>36341033</v>
      </c>
      <c r="N57" s="101">
        <v>100000</v>
      </c>
      <c r="O57" s="101" t="s">
        <v>25</v>
      </c>
      <c r="P57" s="75">
        <f t="shared" si="1"/>
        <v>0.91350173747666574</v>
      </c>
      <c r="Q57" s="76">
        <f t="shared" si="2"/>
        <v>2.5136922703233719E-3</v>
      </c>
      <c r="R57" s="124"/>
      <c r="S57" s="123"/>
    </row>
    <row r="58" spans="1:19" s="25" customFormat="1" ht="34.5" x14ac:dyDescent="0.35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36</v>
      </c>
      <c r="G58" s="14"/>
      <c r="H58" s="15" t="s">
        <v>5</v>
      </c>
      <c r="I58" s="30" t="s">
        <v>210</v>
      </c>
      <c r="J58" s="17" t="s">
        <v>214</v>
      </c>
      <c r="K58" s="101">
        <v>343805027</v>
      </c>
      <c r="L58" s="101">
        <v>343683933</v>
      </c>
      <c r="M58" s="101">
        <v>343683933</v>
      </c>
      <c r="N58" s="101" t="s">
        <v>25</v>
      </c>
      <c r="O58" s="101">
        <v>0</v>
      </c>
      <c r="P58" s="75">
        <f t="shared" si="1"/>
        <v>0.99964778292785117</v>
      </c>
      <c r="Q58" s="76">
        <f t="shared" si="2"/>
        <v>0</v>
      </c>
      <c r="R58" s="124"/>
      <c r="S58" s="123"/>
    </row>
    <row r="59" spans="1:19" s="25" customFormat="1" ht="23" x14ac:dyDescent="0.35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34</v>
      </c>
      <c r="F59" s="14" t="s">
        <v>29</v>
      </c>
      <c r="G59" s="14"/>
      <c r="H59" s="15" t="s">
        <v>5</v>
      </c>
      <c r="I59" s="30" t="s">
        <v>215</v>
      </c>
      <c r="J59" s="17" t="s">
        <v>217</v>
      </c>
      <c r="K59" s="101">
        <v>384491830</v>
      </c>
      <c r="L59" s="101" t="s">
        <v>25</v>
      </c>
      <c r="M59" s="101" t="s">
        <v>25</v>
      </c>
      <c r="N59" s="101" t="s">
        <v>25</v>
      </c>
      <c r="O59" s="101" t="s">
        <v>25</v>
      </c>
      <c r="P59" s="75">
        <f t="shared" si="1"/>
        <v>0</v>
      </c>
      <c r="Q59" s="76">
        <f t="shared" si="2"/>
        <v>0</v>
      </c>
      <c r="R59" s="124"/>
      <c r="S59" s="123"/>
    </row>
    <row r="60" spans="1:19" s="25" customFormat="1" ht="14.5" x14ac:dyDescent="0.35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58</v>
      </c>
      <c r="G60" s="14"/>
      <c r="H60" s="15" t="s">
        <v>5</v>
      </c>
      <c r="I60" s="30" t="s">
        <v>216</v>
      </c>
      <c r="J60" s="17" t="s">
        <v>218</v>
      </c>
      <c r="K60" s="101">
        <v>482718043</v>
      </c>
      <c r="L60" s="101">
        <v>482718043</v>
      </c>
      <c r="M60" s="101">
        <v>482718043</v>
      </c>
      <c r="N60" s="101" t="s">
        <v>25</v>
      </c>
      <c r="O60" s="101" t="s">
        <v>25</v>
      </c>
      <c r="P60" s="75">
        <f t="shared" si="1"/>
        <v>1</v>
      </c>
      <c r="Q60" s="76">
        <f t="shared" si="2"/>
        <v>0</v>
      </c>
      <c r="R60" s="124"/>
      <c r="S60" s="123"/>
    </row>
    <row r="61" spans="1:19" s="25" customFormat="1" ht="23" x14ac:dyDescent="0.35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35</v>
      </c>
      <c r="F61" s="14" t="s">
        <v>58</v>
      </c>
      <c r="G61" s="14"/>
      <c r="H61" s="15" t="s">
        <v>5</v>
      </c>
      <c r="I61" s="30" t="s">
        <v>219</v>
      </c>
      <c r="J61" s="17" t="s">
        <v>224</v>
      </c>
      <c r="K61" s="101">
        <v>1647188056</v>
      </c>
      <c r="L61" s="101">
        <v>567179229</v>
      </c>
      <c r="M61" s="101">
        <v>292212000</v>
      </c>
      <c r="N61" s="101">
        <v>3870968</v>
      </c>
      <c r="O61" s="101">
        <v>0</v>
      </c>
      <c r="P61" s="75">
        <f t="shared" si="1"/>
        <v>0.17740050927129841</v>
      </c>
      <c r="Q61" s="76">
        <f t="shared" si="2"/>
        <v>2.350046180762253E-3</v>
      </c>
      <c r="R61" s="124"/>
      <c r="S61" s="123"/>
    </row>
    <row r="62" spans="1:19" s="25" customFormat="1" ht="34.5" x14ac:dyDescent="0.35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32</v>
      </c>
      <c r="G62" s="14"/>
      <c r="H62" s="15" t="s">
        <v>5</v>
      </c>
      <c r="I62" s="30" t="s">
        <v>220</v>
      </c>
      <c r="J62" s="17" t="s">
        <v>225</v>
      </c>
      <c r="K62" s="101">
        <v>2233070951</v>
      </c>
      <c r="L62" s="101">
        <v>576610003</v>
      </c>
      <c r="M62" s="101">
        <v>470056038</v>
      </c>
      <c r="N62" s="101">
        <v>1806452</v>
      </c>
      <c r="O62" s="101">
        <v>1806452</v>
      </c>
      <c r="P62" s="75">
        <f t="shared" si="1"/>
        <v>0.2104975830658235</v>
      </c>
      <c r="Q62" s="76">
        <f t="shared" si="2"/>
        <v>8.0895414415338928E-4</v>
      </c>
      <c r="R62" s="124"/>
      <c r="S62" s="123"/>
    </row>
    <row r="63" spans="1:19" s="25" customFormat="1" ht="46" x14ac:dyDescent="0.35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59</v>
      </c>
      <c r="G63" s="14"/>
      <c r="H63" s="15" t="s">
        <v>5</v>
      </c>
      <c r="I63" s="30" t="s">
        <v>221</v>
      </c>
      <c r="J63" s="17" t="s">
        <v>226</v>
      </c>
      <c r="K63" s="101">
        <v>1054206183</v>
      </c>
      <c r="L63" s="101">
        <v>971330864</v>
      </c>
      <c r="M63" s="101">
        <v>971330864</v>
      </c>
      <c r="N63" s="101" t="s">
        <v>25</v>
      </c>
      <c r="O63" s="101">
        <v>0</v>
      </c>
      <c r="P63" s="75">
        <f t="shared" si="1"/>
        <v>0.92138604351175579</v>
      </c>
      <c r="Q63" s="76">
        <f t="shared" si="2"/>
        <v>0</v>
      </c>
      <c r="R63" s="124"/>
      <c r="S63" s="123"/>
    </row>
    <row r="64" spans="1:19" s="25" customFormat="1" ht="14.5" x14ac:dyDescent="0.35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60</v>
      </c>
      <c r="G64" s="14"/>
      <c r="H64" s="15" t="s">
        <v>5</v>
      </c>
      <c r="I64" s="30" t="s">
        <v>222</v>
      </c>
      <c r="J64" s="17" t="s">
        <v>227</v>
      </c>
      <c r="K64" s="101">
        <v>1159033365</v>
      </c>
      <c r="L64" s="101">
        <v>1035186514.6799999</v>
      </c>
      <c r="M64" s="101">
        <v>1011026216.6799999</v>
      </c>
      <c r="N64" s="101">
        <v>2000000</v>
      </c>
      <c r="O64" s="101">
        <v>0</v>
      </c>
      <c r="P64" s="75">
        <f t="shared" si="1"/>
        <v>0.87230121859347853</v>
      </c>
      <c r="Q64" s="76">
        <f t="shared" si="2"/>
        <v>1.7255758638147574E-3</v>
      </c>
      <c r="R64" s="124"/>
      <c r="S64" s="123"/>
    </row>
    <row r="65" spans="1:19" s="25" customFormat="1" ht="57.5" x14ac:dyDescent="0.35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34</v>
      </c>
      <c r="G65" s="14"/>
      <c r="H65" s="15" t="s">
        <v>5</v>
      </c>
      <c r="I65" s="30" t="s">
        <v>223</v>
      </c>
      <c r="J65" s="17" t="s">
        <v>228</v>
      </c>
      <c r="K65" s="101">
        <v>104941360</v>
      </c>
      <c r="L65" s="101">
        <v>64627413</v>
      </c>
      <c r="M65" s="101">
        <v>64627413</v>
      </c>
      <c r="N65" s="101">
        <v>2000000</v>
      </c>
      <c r="O65" s="101">
        <v>0</v>
      </c>
      <c r="P65" s="75">
        <f t="shared" si="1"/>
        <v>0.61584310513986096</v>
      </c>
      <c r="Q65" s="76">
        <f t="shared" si="2"/>
        <v>1.9058262633531716E-2</v>
      </c>
      <c r="R65" s="124"/>
      <c r="S65" s="123"/>
    </row>
    <row r="66" spans="1:19" s="25" customFormat="1" ht="14.5" x14ac:dyDescent="0.35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36</v>
      </c>
      <c r="F66" s="14" t="s">
        <v>58</v>
      </c>
      <c r="G66" s="14"/>
      <c r="H66" s="15" t="s">
        <v>5</v>
      </c>
      <c r="I66" s="30" t="s">
        <v>229</v>
      </c>
      <c r="J66" s="17" t="s">
        <v>231</v>
      </c>
      <c r="K66" s="101">
        <v>522964753</v>
      </c>
      <c r="L66" s="101" t="s">
        <v>25</v>
      </c>
      <c r="M66" s="101" t="s">
        <v>25</v>
      </c>
      <c r="N66" s="101" t="s">
        <v>25</v>
      </c>
      <c r="O66" s="101" t="s">
        <v>25</v>
      </c>
      <c r="P66" s="75">
        <f t="shared" si="1"/>
        <v>0</v>
      </c>
      <c r="Q66" s="76">
        <f t="shared" si="2"/>
        <v>0</v>
      </c>
      <c r="R66" s="124"/>
      <c r="S66" s="123"/>
    </row>
    <row r="67" spans="1:19" s="25" customFormat="1" ht="34.5" x14ac:dyDescent="0.35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32</v>
      </c>
      <c r="G67" s="14"/>
      <c r="H67" s="15" t="s">
        <v>5</v>
      </c>
      <c r="I67" s="30" t="s">
        <v>269</v>
      </c>
      <c r="J67" s="17" t="s">
        <v>270</v>
      </c>
      <c r="K67" s="101">
        <v>20182273</v>
      </c>
      <c r="L67" s="101" t="s">
        <v>25</v>
      </c>
      <c r="M67" s="101" t="s">
        <v>25</v>
      </c>
      <c r="N67" s="101" t="s">
        <v>25</v>
      </c>
      <c r="O67" s="101" t="s">
        <v>25</v>
      </c>
      <c r="P67" s="75">
        <f t="shared" si="1"/>
        <v>0</v>
      </c>
      <c r="Q67" s="76">
        <f t="shared" si="2"/>
        <v>0</v>
      </c>
      <c r="R67" s="124"/>
      <c r="S67" s="123"/>
    </row>
    <row r="68" spans="1:19" s="25" customFormat="1" ht="69" x14ac:dyDescent="0.35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59</v>
      </c>
      <c r="G68" s="14"/>
      <c r="H68" s="15" t="s">
        <v>5</v>
      </c>
      <c r="I68" s="30" t="s">
        <v>230</v>
      </c>
      <c r="J68" s="17" t="s">
        <v>232</v>
      </c>
      <c r="K68" s="101">
        <v>24141614</v>
      </c>
      <c r="L68" s="101">
        <v>15000000</v>
      </c>
      <c r="M68" s="101">
        <v>15000000</v>
      </c>
      <c r="N68" s="101" t="s">
        <v>25</v>
      </c>
      <c r="O68" s="101" t="s">
        <v>25</v>
      </c>
      <c r="P68" s="75">
        <f t="shared" si="1"/>
        <v>0.62133376832220077</v>
      </c>
      <c r="Q68" s="76">
        <f t="shared" si="2"/>
        <v>0</v>
      </c>
      <c r="R68" s="124"/>
      <c r="S68" s="123"/>
    </row>
    <row r="69" spans="1:19" s="25" customFormat="1" ht="34.5" x14ac:dyDescent="0.35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33</v>
      </c>
      <c r="G69" s="14"/>
      <c r="H69" s="15"/>
      <c r="I69" s="30" t="s">
        <v>254</v>
      </c>
      <c r="J69" s="17" t="s">
        <v>255</v>
      </c>
      <c r="K69" s="101">
        <v>464192288</v>
      </c>
      <c r="L69" s="101" t="s">
        <v>25</v>
      </c>
      <c r="M69" s="101" t="s">
        <v>25</v>
      </c>
      <c r="N69" s="101" t="s">
        <v>25</v>
      </c>
      <c r="O69" s="101" t="s">
        <v>25</v>
      </c>
      <c r="P69" s="75">
        <f t="shared" si="1"/>
        <v>0</v>
      </c>
      <c r="Q69" s="76">
        <f t="shared" si="2"/>
        <v>0</v>
      </c>
      <c r="R69" s="124"/>
      <c r="S69" s="123"/>
    </row>
    <row r="70" spans="1:19" s="25" customFormat="1" ht="23" x14ac:dyDescent="0.35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37</v>
      </c>
      <c r="F70" s="14"/>
      <c r="G70" s="14"/>
      <c r="H70" s="15" t="s">
        <v>5</v>
      </c>
      <c r="I70" s="30" t="s">
        <v>101</v>
      </c>
      <c r="J70" s="17" t="s">
        <v>100</v>
      </c>
      <c r="K70" s="101">
        <v>284411752</v>
      </c>
      <c r="L70" s="101">
        <v>280000000</v>
      </c>
      <c r="M70" s="101" t="s">
        <v>25</v>
      </c>
      <c r="N70" s="101" t="s">
        <v>25</v>
      </c>
      <c r="O70" s="101" t="s">
        <v>25</v>
      </c>
      <c r="P70" s="75">
        <f t="shared" si="1"/>
        <v>0</v>
      </c>
      <c r="Q70" s="76">
        <f t="shared" si="2"/>
        <v>0</v>
      </c>
      <c r="R70" s="124"/>
      <c r="S70" s="123"/>
    </row>
    <row r="71" spans="1:19" s="27" customFormat="1" ht="30" customHeight="1" x14ac:dyDescent="0.3">
      <c r="A71" s="18" t="s">
        <v>26</v>
      </c>
      <c r="B71" s="83" t="s">
        <v>74</v>
      </c>
      <c r="C71" s="19"/>
      <c r="D71" s="21"/>
      <c r="E71" s="21"/>
      <c r="F71" s="21"/>
      <c r="G71" s="21"/>
      <c r="H71" s="20">
        <v>20</v>
      </c>
      <c r="I71" s="29" t="s">
        <v>185</v>
      </c>
      <c r="J71" s="23" t="s">
        <v>7</v>
      </c>
      <c r="K71" s="100">
        <f>K75+K78</f>
        <v>4462131000</v>
      </c>
      <c r="L71" s="100">
        <f t="shared" ref="L71:O71" si="6">L75+L78</f>
        <v>55000000</v>
      </c>
      <c r="M71" s="100">
        <f t="shared" si="6"/>
        <v>4997848</v>
      </c>
      <c r="N71" s="100">
        <f t="shared" si="6"/>
        <v>4997848</v>
      </c>
      <c r="O71" s="100">
        <f t="shared" si="6"/>
        <v>4997848</v>
      </c>
      <c r="P71" s="75">
        <f t="shared" si="1"/>
        <v>1.1200585549819135E-3</v>
      </c>
      <c r="Q71" s="76">
        <f t="shared" si="2"/>
        <v>1.1200585549819135E-3</v>
      </c>
      <c r="R71" s="117"/>
      <c r="S71" s="123"/>
    </row>
    <row r="72" spans="1:19" s="27" customFormat="1" ht="30" customHeight="1" x14ac:dyDescent="0.3">
      <c r="A72" s="18" t="s">
        <v>26</v>
      </c>
      <c r="B72" s="83">
        <v>3</v>
      </c>
      <c r="C72" s="19"/>
      <c r="D72" s="21"/>
      <c r="E72" s="21"/>
      <c r="F72" s="21"/>
      <c r="G72" s="21"/>
      <c r="H72" s="20">
        <v>21</v>
      </c>
      <c r="I72" s="29" t="s">
        <v>185</v>
      </c>
      <c r="J72" s="23" t="s">
        <v>7</v>
      </c>
      <c r="K72" s="100">
        <f>K73</f>
        <v>814005400000</v>
      </c>
      <c r="L72" s="100">
        <f t="shared" ref="L72:O72" si="7">L73</f>
        <v>0</v>
      </c>
      <c r="M72" s="100">
        <f t="shared" si="7"/>
        <v>0</v>
      </c>
      <c r="N72" s="100">
        <f t="shared" si="7"/>
        <v>0</v>
      </c>
      <c r="O72" s="100">
        <f t="shared" si="7"/>
        <v>0</v>
      </c>
      <c r="P72" s="75">
        <f t="shared" si="1"/>
        <v>0</v>
      </c>
      <c r="Q72" s="76">
        <f t="shared" si="2"/>
        <v>0</v>
      </c>
      <c r="R72" s="117"/>
      <c r="S72" s="123"/>
    </row>
    <row r="73" spans="1:19" s="27" customFormat="1" ht="30" customHeight="1" x14ac:dyDescent="0.3">
      <c r="A73" s="18" t="s">
        <v>26</v>
      </c>
      <c r="B73" s="83" t="s">
        <v>74</v>
      </c>
      <c r="C73" s="83" t="s">
        <v>74</v>
      </c>
      <c r="D73" s="84" t="s">
        <v>91</v>
      </c>
      <c r="E73" s="21"/>
      <c r="F73" s="21"/>
      <c r="G73" s="21"/>
      <c r="H73" s="20">
        <v>21</v>
      </c>
      <c r="I73" s="29" t="s">
        <v>104</v>
      </c>
      <c r="J73" s="23" t="s">
        <v>105</v>
      </c>
      <c r="K73" s="100">
        <f>SUM(K74)</f>
        <v>814005400000</v>
      </c>
      <c r="L73" s="100">
        <f t="shared" ref="L73:O73" si="8">SUM(L74)</f>
        <v>0</v>
      </c>
      <c r="M73" s="100">
        <f t="shared" si="8"/>
        <v>0</v>
      </c>
      <c r="N73" s="100">
        <f t="shared" si="8"/>
        <v>0</v>
      </c>
      <c r="O73" s="100">
        <f t="shared" si="8"/>
        <v>0</v>
      </c>
      <c r="P73" s="75">
        <f t="shared" si="1"/>
        <v>0</v>
      </c>
      <c r="Q73" s="76">
        <f t="shared" si="2"/>
        <v>0</v>
      </c>
      <c r="R73" s="117"/>
      <c r="S73" s="123"/>
    </row>
    <row r="74" spans="1:19" s="27" customFormat="1" ht="45" customHeight="1" x14ac:dyDescent="0.3">
      <c r="A74" s="12" t="s">
        <v>26</v>
      </c>
      <c r="B74" s="89" t="s">
        <v>74</v>
      </c>
      <c r="C74" s="89" t="s">
        <v>74</v>
      </c>
      <c r="D74" s="90" t="s">
        <v>91</v>
      </c>
      <c r="E74" s="15" t="s">
        <v>106</v>
      </c>
      <c r="F74" s="21"/>
      <c r="G74" s="21"/>
      <c r="H74" s="31">
        <v>21</v>
      </c>
      <c r="I74" s="30" t="s">
        <v>107</v>
      </c>
      <c r="J74" s="17" t="s">
        <v>108</v>
      </c>
      <c r="K74" s="101">
        <v>814005400000</v>
      </c>
      <c r="L74" s="101" t="s">
        <v>25</v>
      </c>
      <c r="M74" s="101" t="s">
        <v>25</v>
      </c>
      <c r="N74" s="101" t="s">
        <v>25</v>
      </c>
      <c r="O74" s="101" t="s">
        <v>25</v>
      </c>
      <c r="P74" s="75">
        <f t="shared" si="1"/>
        <v>0</v>
      </c>
      <c r="Q74" s="76">
        <f t="shared" si="2"/>
        <v>0</v>
      </c>
      <c r="R74" s="117"/>
      <c r="S74" s="123"/>
    </row>
    <row r="75" spans="1:19" s="27" customFormat="1" ht="54.75" customHeight="1" x14ac:dyDescent="0.3">
      <c r="A75" s="18" t="s">
        <v>26</v>
      </c>
      <c r="B75" s="83" t="s">
        <v>74</v>
      </c>
      <c r="C75" s="83" t="s">
        <v>91</v>
      </c>
      <c r="D75" s="84" t="s">
        <v>55</v>
      </c>
      <c r="E75" s="21" t="s">
        <v>109</v>
      </c>
      <c r="F75" s="21"/>
      <c r="G75" s="21"/>
      <c r="H75" s="20">
        <v>20</v>
      </c>
      <c r="I75" s="29" t="s">
        <v>110</v>
      </c>
      <c r="J75" s="23" t="s">
        <v>111</v>
      </c>
      <c r="K75" s="100">
        <f>SUM(K76:K77)</f>
        <v>96307000</v>
      </c>
      <c r="L75" s="100">
        <f t="shared" ref="L75:O75" si="9">SUM(L76:L77)</f>
        <v>55000000</v>
      </c>
      <c r="M75" s="100">
        <f t="shared" si="9"/>
        <v>4997848</v>
      </c>
      <c r="N75" s="100">
        <f t="shared" si="9"/>
        <v>4997848</v>
      </c>
      <c r="O75" s="100">
        <f t="shared" si="9"/>
        <v>4997848</v>
      </c>
      <c r="P75" s="75">
        <f t="shared" ref="P75:P129" si="10">+M75/K75</f>
        <v>5.1894960906268495E-2</v>
      </c>
      <c r="Q75" s="76">
        <f t="shared" ref="Q75:Q129" si="11">+N75/K75</f>
        <v>5.1894960906268495E-2</v>
      </c>
      <c r="R75" s="117"/>
      <c r="S75" s="123"/>
    </row>
    <row r="76" spans="1:19" s="27" customFormat="1" ht="30" customHeight="1" x14ac:dyDescent="0.3">
      <c r="A76" s="12" t="s">
        <v>26</v>
      </c>
      <c r="B76" s="13" t="s">
        <v>74</v>
      </c>
      <c r="C76" s="13" t="s">
        <v>91</v>
      </c>
      <c r="D76" s="35" t="s">
        <v>55</v>
      </c>
      <c r="E76" s="35" t="s">
        <v>112</v>
      </c>
      <c r="F76" s="35" t="s">
        <v>29</v>
      </c>
      <c r="G76" s="35"/>
      <c r="H76" s="31">
        <v>20</v>
      </c>
      <c r="I76" s="30" t="s">
        <v>113</v>
      </c>
      <c r="J76" s="36" t="s">
        <v>115</v>
      </c>
      <c r="K76" s="101">
        <v>50544981</v>
      </c>
      <c r="L76" s="101">
        <v>45000000</v>
      </c>
      <c r="M76" s="101">
        <v>4997848</v>
      </c>
      <c r="N76" s="101">
        <v>4997848</v>
      </c>
      <c r="O76" s="101">
        <v>4997848</v>
      </c>
      <c r="P76" s="75">
        <f t="shared" si="10"/>
        <v>9.8879214139975635E-2</v>
      </c>
      <c r="Q76" s="76">
        <f t="shared" si="11"/>
        <v>9.8879214139975635E-2</v>
      </c>
      <c r="R76" s="117"/>
      <c r="S76" s="123"/>
    </row>
    <row r="77" spans="1:19" s="27" customFormat="1" ht="34.5" x14ac:dyDescent="0.3">
      <c r="A77" s="12" t="s">
        <v>26</v>
      </c>
      <c r="B77" s="13" t="s">
        <v>74</v>
      </c>
      <c r="C77" s="13" t="s">
        <v>91</v>
      </c>
      <c r="D77" s="35" t="s">
        <v>55</v>
      </c>
      <c r="E77" s="35" t="s">
        <v>112</v>
      </c>
      <c r="F77" s="35" t="s">
        <v>58</v>
      </c>
      <c r="G77" s="35"/>
      <c r="H77" s="31">
        <v>20</v>
      </c>
      <c r="I77" s="30" t="s">
        <v>114</v>
      </c>
      <c r="J77" s="36" t="s">
        <v>116</v>
      </c>
      <c r="K77" s="101">
        <v>45762019</v>
      </c>
      <c r="L77" s="101">
        <v>10000000</v>
      </c>
      <c r="M77" s="101" t="s">
        <v>25</v>
      </c>
      <c r="N77" s="101" t="s">
        <v>25</v>
      </c>
      <c r="O77" s="101" t="s">
        <v>25</v>
      </c>
      <c r="P77" s="75">
        <f t="shared" si="10"/>
        <v>0</v>
      </c>
      <c r="Q77" s="76">
        <f t="shared" si="11"/>
        <v>0</v>
      </c>
      <c r="R77" s="117"/>
      <c r="S77" s="123"/>
    </row>
    <row r="78" spans="1:19" s="25" customFormat="1" ht="30" customHeight="1" x14ac:dyDescent="0.35">
      <c r="A78" s="39" t="s">
        <v>26</v>
      </c>
      <c r="B78" s="85" t="s">
        <v>74</v>
      </c>
      <c r="C78" s="20">
        <v>10</v>
      </c>
      <c r="D78" s="85" t="s">
        <v>28</v>
      </c>
      <c r="E78" s="32" t="s">
        <v>0</v>
      </c>
      <c r="F78" s="32"/>
      <c r="G78" s="32"/>
      <c r="H78" s="20">
        <v>20</v>
      </c>
      <c r="I78" s="29" t="s">
        <v>117</v>
      </c>
      <c r="J78" s="33" t="s">
        <v>118</v>
      </c>
      <c r="K78" s="100">
        <f>SUM(K79:K81)</f>
        <v>4365824000</v>
      </c>
      <c r="L78" s="100">
        <f t="shared" ref="L78:O78" si="12">SUM(L79:L81)</f>
        <v>0</v>
      </c>
      <c r="M78" s="100">
        <f t="shared" si="12"/>
        <v>0</v>
      </c>
      <c r="N78" s="100">
        <f t="shared" si="12"/>
        <v>0</v>
      </c>
      <c r="O78" s="100">
        <f t="shared" si="12"/>
        <v>0</v>
      </c>
      <c r="P78" s="75">
        <f t="shared" si="10"/>
        <v>0</v>
      </c>
      <c r="Q78" s="76">
        <f t="shared" si="11"/>
        <v>0</v>
      </c>
      <c r="R78" s="124"/>
      <c r="S78" s="125"/>
    </row>
    <row r="79" spans="1:19" s="25" customFormat="1" ht="30" customHeight="1" x14ac:dyDescent="0.35">
      <c r="A79" s="34" t="s">
        <v>26</v>
      </c>
      <c r="B79" s="14" t="s">
        <v>74</v>
      </c>
      <c r="C79" s="14">
        <v>10</v>
      </c>
      <c r="D79" s="35" t="s">
        <v>28</v>
      </c>
      <c r="E79" s="92" t="s">
        <v>29</v>
      </c>
      <c r="F79" s="35"/>
      <c r="G79" s="35"/>
      <c r="H79" s="37">
        <v>20</v>
      </c>
      <c r="I79" s="38" t="s">
        <v>119</v>
      </c>
      <c r="J79" s="36" t="s">
        <v>121</v>
      </c>
      <c r="K79" s="101">
        <v>1751000000</v>
      </c>
      <c r="L79" s="101" t="s">
        <v>25</v>
      </c>
      <c r="M79" s="101" t="s">
        <v>25</v>
      </c>
      <c r="N79" s="101" t="s">
        <v>25</v>
      </c>
      <c r="O79" s="101" t="s">
        <v>25</v>
      </c>
      <c r="P79" s="75">
        <f t="shared" si="10"/>
        <v>0</v>
      </c>
      <c r="Q79" s="76">
        <f t="shared" si="11"/>
        <v>0</v>
      </c>
      <c r="R79" s="124"/>
      <c r="S79" s="125"/>
    </row>
    <row r="80" spans="1:19" s="27" customFormat="1" ht="30" customHeight="1" x14ac:dyDescent="0.3">
      <c r="A80" s="34" t="s">
        <v>26</v>
      </c>
      <c r="B80" s="14" t="s">
        <v>74</v>
      </c>
      <c r="C80" s="13" t="s">
        <v>122</v>
      </c>
      <c r="D80" s="15" t="s">
        <v>28</v>
      </c>
      <c r="E80" s="15" t="s">
        <v>58</v>
      </c>
      <c r="F80" s="15"/>
      <c r="G80" s="15"/>
      <c r="H80" s="37">
        <v>20</v>
      </c>
      <c r="I80" s="38" t="s">
        <v>123</v>
      </c>
      <c r="J80" s="17" t="s">
        <v>125</v>
      </c>
      <c r="K80" s="101">
        <v>863824000</v>
      </c>
      <c r="L80" s="101" t="s">
        <v>25</v>
      </c>
      <c r="M80" s="101" t="s">
        <v>25</v>
      </c>
      <c r="N80" s="101" t="s">
        <v>25</v>
      </c>
      <c r="O80" s="101" t="s">
        <v>25</v>
      </c>
      <c r="P80" s="75">
        <f t="shared" si="10"/>
        <v>0</v>
      </c>
      <c r="Q80" s="76">
        <f t="shared" si="11"/>
        <v>0</v>
      </c>
      <c r="R80" s="117"/>
      <c r="S80" s="123"/>
    </row>
    <row r="81" spans="1:19" s="27" customFormat="1" ht="30" customHeight="1" x14ac:dyDescent="0.3">
      <c r="A81" s="12" t="s">
        <v>26</v>
      </c>
      <c r="B81" s="13" t="s">
        <v>74</v>
      </c>
      <c r="C81" s="13" t="s">
        <v>122</v>
      </c>
      <c r="D81" s="14" t="s">
        <v>28</v>
      </c>
      <c r="E81" s="15" t="s">
        <v>32</v>
      </c>
      <c r="F81" s="15"/>
      <c r="G81" s="15"/>
      <c r="H81" s="37">
        <v>20</v>
      </c>
      <c r="I81" s="38" t="s">
        <v>124</v>
      </c>
      <c r="J81" s="17" t="s">
        <v>126</v>
      </c>
      <c r="K81" s="101">
        <v>1751000000</v>
      </c>
      <c r="L81" s="101" t="s">
        <v>25</v>
      </c>
      <c r="M81" s="101" t="s">
        <v>25</v>
      </c>
      <c r="N81" s="101" t="s">
        <v>25</v>
      </c>
      <c r="O81" s="101" t="s">
        <v>25</v>
      </c>
      <c r="P81" s="75">
        <f t="shared" si="10"/>
        <v>0</v>
      </c>
      <c r="Q81" s="76">
        <f t="shared" si="11"/>
        <v>0</v>
      </c>
      <c r="R81" s="124"/>
      <c r="S81" s="123"/>
    </row>
    <row r="82" spans="1:19" s="27" customFormat="1" ht="42" customHeight="1" x14ac:dyDescent="0.3">
      <c r="A82" s="18" t="s">
        <v>26</v>
      </c>
      <c r="B82" s="19">
        <v>5</v>
      </c>
      <c r="C82" s="19"/>
      <c r="D82" s="32"/>
      <c r="E82" s="32"/>
      <c r="F82" s="32"/>
      <c r="G82" s="32"/>
      <c r="H82" s="31">
        <v>20</v>
      </c>
      <c r="I82" s="43" t="s">
        <v>20</v>
      </c>
      <c r="J82" s="33" t="s">
        <v>21</v>
      </c>
      <c r="K82" s="100">
        <f>+K86+K83</f>
        <v>50000000000</v>
      </c>
      <c r="L82" s="100">
        <f>+L86+L83</f>
        <v>9921264372</v>
      </c>
      <c r="M82" s="100">
        <f>+M86+M83</f>
        <v>3831002735</v>
      </c>
      <c r="N82" s="100">
        <f>+N86+N83</f>
        <v>0</v>
      </c>
      <c r="O82" s="100">
        <f>+O86+O83</f>
        <v>0</v>
      </c>
      <c r="P82" s="75">
        <f t="shared" si="10"/>
        <v>7.6620054699999995E-2</v>
      </c>
      <c r="Q82" s="76">
        <f t="shared" si="11"/>
        <v>0</v>
      </c>
      <c r="R82" s="117"/>
      <c r="S82" s="123"/>
    </row>
    <row r="83" spans="1:19" s="27" customFormat="1" ht="42" customHeight="1" x14ac:dyDescent="0.3">
      <c r="A83" s="39" t="s">
        <v>26</v>
      </c>
      <c r="B83" s="85" t="s">
        <v>127</v>
      </c>
      <c r="C83" s="83" t="s">
        <v>28</v>
      </c>
      <c r="D83" s="93">
        <v>1</v>
      </c>
      <c r="E83" s="93"/>
      <c r="F83" s="32"/>
      <c r="G83" s="32"/>
      <c r="H83" s="31">
        <v>20</v>
      </c>
      <c r="I83" s="43" t="s">
        <v>186</v>
      </c>
      <c r="J83" s="33" t="s">
        <v>187</v>
      </c>
      <c r="K83" s="100">
        <f>SUM(K84:K85)</f>
        <v>7834810000</v>
      </c>
      <c r="L83" s="100">
        <f t="shared" ref="L83:O83" si="13">SUM(L84:L85)</f>
        <v>8000000</v>
      </c>
      <c r="M83" s="100">
        <f t="shared" si="13"/>
        <v>0</v>
      </c>
      <c r="N83" s="100">
        <f t="shared" si="13"/>
        <v>0</v>
      </c>
      <c r="O83" s="100">
        <f t="shared" si="13"/>
        <v>0</v>
      </c>
      <c r="P83" s="75">
        <f t="shared" si="10"/>
        <v>0</v>
      </c>
      <c r="Q83" s="76">
        <f t="shared" si="11"/>
        <v>0</v>
      </c>
      <c r="R83" s="117"/>
      <c r="S83" s="123"/>
    </row>
    <row r="84" spans="1:19" s="27" customFormat="1" ht="42" customHeight="1" x14ac:dyDescent="0.3">
      <c r="A84" s="34" t="s">
        <v>26</v>
      </c>
      <c r="B84" s="91" t="s">
        <v>127</v>
      </c>
      <c r="C84" s="89" t="s">
        <v>28</v>
      </c>
      <c r="D84" s="92" t="s">
        <v>55</v>
      </c>
      <c r="E84" s="92" t="s">
        <v>35</v>
      </c>
      <c r="F84" s="92" t="s">
        <v>60</v>
      </c>
      <c r="G84" s="35"/>
      <c r="H84" s="37">
        <v>20</v>
      </c>
      <c r="I84" s="42" t="s">
        <v>272</v>
      </c>
      <c r="J84" s="17" t="s">
        <v>271</v>
      </c>
      <c r="K84" s="101">
        <v>43062287</v>
      </c>
      <c r="L84" s="101" t="s">
        <v>25</v>
      </c>
      <c r="M84" s="101" t="s">
        <v>25</v>
      </c>
      <c r="N84" s="101" t="s">
        <v>25</v>
      </c>
      <c r="O84" s="101" t="s">
        <v>25</v>
      </c>
      <c r="P84" s="75">
        <f t="shared" si="10"/>
        <v>0</v>
      </c>
      <c r="Q84" s="76">
        <f t="shared" si="11"/>
        <v>0</v>
      </c>
      <c r="R84" s="117"/>
      <c r="S84" s="123"/>
    </row>
    <row r="85" spans="1:19" s="27" customFormat="1" ht="42" customHeight="1" x14ac:dyDescent="0.3">
      <c r="A85" s="34" t="s">
        <v>26</v>
      </c>
      <c r="B85" s="91" t="s">
        <v>127</v>
      </c>
      <c r="C85" s="89" t="s">
        <v>28</v>
      </c>
      <c r="D85" s="92" t="s">
        <v>55</v>
      </c>
      <c r="E85" s="92" t="s">
        <v>35</v>
      </c>
      <c r="F85" s="35" t="s">
        <v>34</v>
      </c>
      <c r="G85" s="35"/>
      <c r="H85" s="37">
        <v>20</v>
      </c>
      <c r="I85" s="42" t="s">
        <v>233</v>
      </c>
      <c r="J85" s="17" t="s">
        <v>204</v>
      </c>
      <c r="K85" s="101">
        <v>7791747713</v>
      </c>
      <c r="L85" s="101">
        <v>8000000</v>
      </c>
      <c r="M85" s="101" t="s">
        <v>25</v>
      </c>
      <c r="N85" s="101" t="s">
        <v>25</v>
      </c>
      <c r="O85" s="101" t="s">
        <v>25</v>
      </c>
      <c r="P85" s="75">
        <f t="shared" si="10"/>
        <v>0</v>
      </c>
      <c r="Q85" s="76">
        <f t="shared" si="11"/>
        <v>0</v>
      </c>
      <c r="R85" s="117"/>
      <c r="S85" s="123"/>
    </row>
    <row r="86" spans="1:19" s="27" customFormat="1" ht="30" customHeight="1" x14ac:dyDescent="0.3">
      <c r="A86" s="39" t="s">
        <v>26</v>
      </c>
      <c r="B86" s="85" t="s">
        <v>127</v>
      </c>
      <c r="C86" s="83" t="s">
        <v>28</v>
      </c>
      <c r="D86" s="93" t="s">
        <v>55</v>
      </c>
      <c r="E86" s="93"/>
      <c r="F86" s="32"/>
      <c r="G86" s="32"/>
      <c r="H86" s="31">
        <v>20</v>
      </c>
      <c r="I86" s="43" t="s">
        <v>129</v>
      </c>
      <c r="J86" s="33" t="s">
        <v>130</v>
      </c>
      <c r="K86" s="100">
        <f>SUM(K87:K94)</f>
        <v>42165190000</v>
      </c>
      <c r="L86" s="100">
        <f t="shared" ref="L86:O86" si="14">SUM(L87:L94)</f>
        <v>9913264372</v>
      </c>
      <c r="M86" s="100">
        <f t="shared" si="14"/>
        <v>3831002735</v>
      </c>
      <c r="N86" s="100">
        <f t="shared" si="14"/>
        <v>0</v>
      </c>
      <c r="O86" s="100">
        <f t="shared" si="14"/>
        <v>0</v>
      </c>
      <c r="P86" s="75">
        <f t="shared" si="10"/>
        <v>9.0857001593020209E-2</v>
      </c>
      <c r="Q86" s="76">
        <f t="shared" si="11"/>
        <v>0</v>
      </c>
      <c r="R86" s="117"/>
      <c r="S86" s="123"/>
    </row>
    <row r="87" spans="1:19" s="27" customFormat="1" ht="30" customHeight="1" x14ac:dyDescent="0.3">
      <c r="A87" s="39" t="s">
        <v>26</v>
      </c>
      <c r="B87" s="91" t="s">
        <v>127</v>
      </c>
      <c r="C87" s="89" t="s">
        <v>28</v>
      </c>
      <c r="D87" s="92" t="s">
        <v>55</v>
      </c>
      <c r="E87" s="92" t="s">
        <v>60</v>
      </c>
      <c r="F87" s="92" t="s">
        <v>59</v>
      </c>
      <c r="G87" s="32"/>
      <c r="H87" s="37">
        <v>20</v>
      </c>
      <c r="I87" s="42" t="s">
        <v>277</v>
      </c>
      <c r="J87" s="36" t="s">
        <v>206</v>
      </c>
      <c r="K87" s="101">
        <v>1000000000</v>
      </c>
      <c r="L87" s="101" t="s">
        <v>25</v>
      </c>
      <c r="M87" s="101" t="s">
        <v>25</v>
      </c>
      <c r="N87" s="101" t="s">
        <v>25</v>
      </c>
      <c r="O87" s="101" t="s">
        <v>25</v>
      </c>
      <c r="P87" s="114">
        <f t="shared" si="10"/>
        <v>0</v>
      </c>
      <c r="Q87" s="115">
        <f t="shared" si="11"/>
        <v>0</v>
      </c>
      <c r="R87" s="117"/>
      <c r="S87" s="123"/>
    </row>
    <row r="88" spans="1:19" s="27" customFormat="1" ht="30" customHeight="1" x14ac:dyDescent="0.3">
      <c r="A88" s="39" t="s">
        <v>26</v>
      </c>
      <c r="B88" s="91" t="s">
        <v>127</v>
      </c>
      <c r="C88" s="89" t="s">
        <v>28</v>
      </c>
      <c r="D88" s="92" t="s">
        <v>55</v>
      </c>
      <c r="E88" s="92" t="s">
        <v>33</v>
      </c>
      <c r="F88" s="92" t="s">
        <v>59</v>
      </c>
      <c r="G88" s="32"/>
      <c r="H88" s="37">
        <v>20</v>
      </c>
      <c r="I88" s="42" t="s">
        <v>274</v>
      </c>
      <c r="J88" s="36" t="s">
        <v>212</v>
      </c>
      <c r="K88" s="101">
        <v>1000000000</v>
      </c>
      <c r="L88" s="101">
        <v>1000000000</v>
      </c>
      <c r="M88" s="101" t="s">
        <v>25</v>
      </c>
      <c r="N88" s="101" t="s">
        <v>25</v>
      </c>
      <c r="O88" s="101" t="s">
        <v>25</v>
      </c>
      <c r="P88" s="114">
        <f t="shared" si="10"/>
        <v>0</v>
      </c>
      <c r="Q88" s="115">
        <f t="shared" si="11"/>
        <v>0</v>
      </c>
      <c r="R88" s="117"/>
      <c r="S88" s="123"/>
    </row>
    <row r="89" spans="1:19" s="27" customFormat="1" ht="30" customHeight="1" x14ac:dyDescent="0.3">
      <c r="A89" s="39" t="s">
        <v>26</v>
      </c>
      <c r="B89" s="91" t="s">
        <v>127</v>
      </c>
      <c r="C89" s="89" t="s">
        <v>28</v>
      </c>
      <c r="D89" s="92" t="s">
        <v>55</v>
      </c>
      <c r="E89" s="92" t="s">
        <v>34</v>
      </c>
      <c r="F89" s="35" t="s">
        <v>29</v>
      </c>
      <c r="G89" s="32"/>
      <c r="H89" s="37">
        <v>20</v>
      </c>
      <c r="I89" s="42" t="s">
        <v>256</v>
      </c>
      <c r="J89" s="36" t="s">
        <v>217</v>
      </c>
      <c r="K89" s="101">
        <v>1007187616</v>
      </c>
      <c r="L89" s="101" t="s">
        <v>25</v>
      </c>
      <c r="M89" s="101" t="s">
        <v>25</v>
      </c>
      <c r="N89" s="101" t="s">
        <v>25</v>
      </c>
      <c r="O89" s="101" t="s">
        <v>25</v>
      </c>
      <c r="P89" s="114">
        <f t="shared" si="10"/>
        <v>0</v>
      </c>
      <c r="Q89" s="115">
        <f t="shared" si="11"/>
        <v>0</v>
      </c>
      <c r="R89" s="117"/>
      <c r="S89" s="123"/>
    </row>
    <row r="90" spans="1:19" s="27" customFormat="1" ht="30" customHeight="1" x14ac:dyDescent="0.3">
      <c r="A90" s="39" t="s">
        <v>26</v>
      </c>
      <c r="B90" s="91" t="s">
        <v>127</v>
      </c>
      <c r="C90" s="89" t="s">
        <v>28</v>
      </c>
      <c r="D90" s="92" t="s">
        <v>55</v>
      </c>
      <c r="E90" s="92" t="s">
        <v>35</v>
      </c>
      <c r="F90" s="35" t="s">
        <v>58</v>
      </c>
      <c r="G90" s="32"/>
      <c r="H90" s="37">
        <v>20</v>
      </c>
      <c r="I90" s="42" t="s">
        <v>234</v>
      </c>
      <c r="J90" s="36" t="s">
        <v>224</v>
      </c>
      <c r="K90" s="101">
        <v>8442503470</v>
      </c>
      <c r="L90" s="101">
        <v>1629293580</v>
      </c>
      <c r="M90" s="101">
        <v>488485365</v>
      </c>
      <c r="N90" s="101" t="s">
        <v>25</v>
      </c>
      <c r="O90" s="101" t="s">
        <v>25</v>
      </c>
      <c r="P90" s="114">
        <f t="shared" si="10"/>
        <v>5.7860250426405808E-2</v>
      </c>
      <c r="Q90" s="115">
        <f t="shared" si="11"/>
        <v>0</v>
      </c>
      <c r="R90" s="117"/>
      <c r="S90" s="123"/>
    </row>
    <row r="91" spans="1:19" s="27" customFormat="1" ht="34.5" x14ac:dyDescent="0.3">
      <c r="A91" s="39" t="s">
        <v>26</v>
      </c>
      <c r="B91" s="91" t="s">
        <v>127</v>
      </c>
      <c r="C91" s="89" t="s">
        <v>28</v>
      </c>
      <c r="D91" s="92" t="s">
        <v>55</v>
      </c>
      <c r="E91" s="92" t="s">
        <v>35</v>
      </c>
      <c r="F91" s="35" t="s">
        <v>32</v>
      </c>
      <c r="G91" s="32"/>
      <c r="H91" s="37">
        <v>20</v>
      </c>
      <c r="I91" s="42" t="s">
        <v>235</v>
      </c>
      <c r="J91" s="36" t="s">
        <v>225</v>
      </c>
      <c r="K91" s="101">
        <v>29101258455</v>
      </c>
      <c r="L91" s="101">
        <v>6394759159</v>
      </c>
      <c r="M91" s="101">
        <v>3142633070</v>
      </c>
      <c r="N91" s="101" t="s">
        <v>25</v>
      </c>
      <c r="O91" s="101" t="s">
        <v>25</v>
      </c>
      <c r="P91" s="114">
        <f t="shared" si="10"/>
        <v>0.10798959346928352</v>
      </c>
      <c r="Q91" s="115">
        <f t="shared" si="11"/>
        <v>0</v>
      </c>
      <c r="R91" s="117"/>
      <c r="S91" s="123"/>
    </row>
    <row r="92" spans="1:19" s="27" customFormat="1" ht="46" x14ac:dyDescent="0.3">
      <c r="A92" s="39" t="s">
        <v>26</v>
      </c>
      <c r="B92" s="91" t="s">
        <v>127</v>
      </c>
      <c r="C92" s="89" t="s">
        <v>28</v>
      </c>
      <c r="D92" s="92" t="s">
        <v>55</v>
      </c>
      <c r="E92" s="92" t="s">
        <v>35</v>
      </c>
      <c r="F92" s="35" t="s">
        <v>59</v>
      </c>
      <c r="G92" s="32"/>
      <c r="H92" s="37">
        <v>20</v>
      </c>
      <c r="I92" s="42" t="s">
        <v>236</v>
      </c>
      <c r="J92" s="36" t="s">
        <v>226</v>
      </c>
      <c r="K92" s="101">
        <v>200066753</v>
      </c>
      <c r="L92" s="101">
        <v>199884300</v>
      </c>
      <c r="M92" s="101">
        <v>199884300</v>
      </c>
      <c r="N92" s="101" t="s">
        <v>25</v>
      </c>
      <c r="O92" s="101" t="s">
        <v>25</v>
      </c>
      <c r="P92" s="114">
        <f t="shared" si="10"/>
        <v>0.99908803938053614</v>
      </c>
      <c r="Q92" s="115">
        <f t="shared" si="11"/>
        <v>0</v>
      </c>
      <c r="R92" s="117"/>
      <c r="S92" s="123"/>
    </row>
    <row r="93" spans="1:19" s="27" customFormat="1" ht="30" customHeight="1" x14ac:dyDescent="0.3">
      <c r="A93" s="39" t="s">
        <v>26</v>
      </c>
      <c r="B93" s="91" t="s">
        <v>127</v>
      </c>
      <c r="C93" s="89" t="s">
        <v>28</v>
      </c>
      <c r="D93" s="92" t="s">
        <v>55</v>
      </c>
      <c r="E93" s="92" t="s">
        <v>35</v>
      </c>
      <c r="F93" s="35" t="s">
        <v>60</v>
      </c>
      <c r="G93" s="32"/>
      <c r="H93" s="37">
        <v>20</v>
      </c>
      <c r="I93" s="42" t="s">
        <v>237</v>
      </c>
      <c r="J93" s="36" t="s">
        <v>227</v>
      </c>
      <c r="K93" s="101">
        <v>719060286</v>
      </c>
      <c r="L93" s="101">
        <v>689327333</v>
      </c>
      <c r="M93" s="101" t="s">
        <v>25</v>
      </c>
      <c r="N93" s="101" t="s">
        <v>25</v>
      </c>
      <c r="O93" s="101" t="s">
        <v>25</v>
      </c>
      <c r="P93" s="114">
        <f t="shared" si="10"/>
        <v>0</v>
      </c>
      <c r="Q93" s="115">
        <f t="shared" si="11"/>
        <v>0</v>
      </c>
      <c r="R93" s="117"/>
      <c r="S93" s="123"/>
    </row>
    <row r="94" spans="1:19" s="27" customFormat="1" ht="57.5" x14ac:dyDescent="0.3">
      <c r="A94" s="34" t="s">
        <v>26</v>
      </c>
      <c r="B94" s="91" t="s">
        <v>127</v>
      </c>
      <c r="C94" s="89" t="s">
        <v>28</v>
      </c>
      <c r="D94" s="92" t="s">
        <v>55</v>
      </c>
      <c r="E94" s="92" t="s">
        <v>35</v>
      </c>
      <c r="F94" s="35" t="s">
        <v>34</v>
      </c>
      <c r="G94" s="35"/>
      <c r="H94" s="37">
        <v>20</v>
      </c>
      <c r="I94" s="42" t="s">
        <v>238</v>
      </c>
      <c r="J94" s="36" t="s">
        <v>228</v>
      </c>
      <c r="K94" s="101">
        <v>695113420</v>
      </c>
      <c r="L94" s="101" t="s">
        <v>25</v>
      </c>
      <c r="M94" s="101" t="s">
        <v>25</v>
      </c>
      <c r="N94" s="101" t="s">
        <v>25</v>
      </c>
      <c r="O94" s="101" t="s">
        <v>25</v>
      </c>
      <c r="P94" s="114">
        <f t="shared" si="10"/>
        <v>0</v>
      </c>
      <c r="Q94" s="115">
        <f t="shared" si="11"/>
        <v>0</v>
      </c>
      <c r="R94" s="117"/>
      <c r="S94" s="123"/>
    </row>
    <row r="95" spans="1:19" s="27" customFormat="1" ht="34.5" x14ac:dyDescent="0.3">
      <c r="A95" s="39" t="s">
        <v>26</v>
      </c>
      <c r="B95" s="85" t="s">
        <v>128</v>
      </c>
      <c r="C95" s="83"/>
      <c r="D95" s="93"/>
      <c r="E95" s="93"/>
      <c r="F95" s="32"/>
      <c r="G95" s="32"/>
      <c r="H95" s="31"/>
      <c r="I95" s="43" t="s">
        <v>131</v>
      </c>
      <c r="J95" s="33" t="s">
        <v>132</v>
      </c>
      <c r="K95" s="100">
        <f>K96+K101</f>
        <v>3543228000</v>
      </c>
      <c r="L95" s="100">
        <f t="shared" ref="L95:O95" si="15">L96+L101</f>
        <v>331702000</v>
      </c>
      <c r="M95" s="100">
        <f t="shared" si="15"/>
        <v>331702000</v>
      </c>
      <c r="N95" s="100">
        <f t="shared" si="15"/>
        <v>120000</v>
      </c>
      <c r="O95" s="100">
        <f t="shared" si="15"/>
        <v>0</v>
      </c>
      <c r="P95" s="75">
        <f t="shared" si="10"/>
        <v>9.3615765059431685E-2</v>
      </c>
      <c r="Q95" s="76">
        <f t="shared" si="11"/>
        <v>3.3867422587538821E-5</v>
      </c>
      <c r="R95" s="117"/>
      <c r="S95" s="123"/>
    </row>
    <row r="96" spans="1:19" s="27" customFormat="1" ht="14" x14ac:dyDescent="0.3">
      <c r="A96" s="34" t="s">
        <v>26</v>
      </c>
      <c r="B96" s="85" t="s">
        <v>128</v>
      </c>
      <c r="C96" s="83" t="s">
        <v>28</v>
      </c>
      <c r="D96" s="93" t="s">
        <v>55</v>
      </c>
      <c r="E96" s="93"/>
      <c r="F96" s="32"/>
      <c r="G96" s="32"/>
      <c r="H96" s="31"/>
      <c r="I96" s="43" t="s">
        <v>133</v>
      </c>
      <c r="J96" s="33" t="s">
        <v>134</v>
      </c>
      <c r="K96" s="100">
        <f>SUM(K97:K100)</f>
        <v>968228000</v>
      </c>
      <c r="L96" s="100">
        <f t="shared" ref="L96:O96" si="16">SUM(L97:L100)</f>
        <v>331702000</v>
      </c>
      <c r="M96" s="100">
        <f t="shared" si="16"/>
        <v>331702000</v>
      </c>
      <c r="N96" s="100">
        <f t="shared" si="16"/>
        <v>120000</v>
      </c>
      <c r="O96" s="100">
        <f t="shared" si="16"/>
        <v>0</v>
      </c>
      <c r="P96" s="75">
        <f t="shared" si="10"/>
        <v>0.34258666347182687</v>
      </c>
      <c r="Q96" s="76">
        <f t="shared" si="11"/>
        <v>1.2393775019933323E-4</v>
      </c>
      <c r="R96" s="117"/>
      <c r="S96" s="123"/>
    </row>
    <row r="97" spans="1:19" s="27" customFormat="1" ht="30" customHeight="1" x14ac:dyDescent="0.3">
      <c r="A97" s="34" t="s">
        <v>26</v>
      </c>
      <c r="B97" s="91" t="s">
        <v>128</v>
      </c>
      <c r="C97" s="89" t="s">
        <v>28</v>
      </c>
      <c r="D97" s="92" t="s">
        <v>55</v>
      </c>
      <c r="E97" s="92" t="s">
        <v>29</v>
      </c>
      <c r="F97" s="35"/>
      <c r="G97" s="35"/>
      <c r="H97" s="37"/>
      <c r="I97" s="42" t="s">
        <v>135</v>
      </c>
      <c r="J97" s="36" t="s">
        <v>139</v>
      </c>
      <c r="K97" s="101">
        <v>923342057</v>
      </c>
      <c r="L97" s="101">
        <v>330000000</v>
      </c>
      <c r="M97" s="101">
        <v>330000000</v>
      </c>
      <c r="N97" s="101" t="s">
        <v>25</v>
      </c>
      <c r="O97" s="101" t="s">
        <v>25</v>
      </c>
      <c r="P97" s="75">
        <f t="shared" si="10"/>
        <v>0.35739734532638101</v>
      </c>
      <c r="Q97" s="76">
        <f t="shared" si="11"/>
        <v>0</v>
      </c>
      <c r="R97" s="117"/>
      <c r="S97" s="123"/>
    </row>
    <row r="98" spans="1:19" s="27" customFormat="1" ht="23" x14ac:dyDescent="0.3">
      <c r="A98" s="34" t="s">
        <v>26</v>
      </c>
      <c r="B98" s="91" t="s">
        <v>128</v>
      </c>
      <c r="C98" s="89" t="s">
        <v>28</v>
      </c>
      <c r="D98" s="92" t="s">
        <v>55</v>
      </c>
      <c r="E98" s="92" t="s">
        <v>32</v>
      </c>
      <c r="F98" s="35"/>
      <c r="G98" s="35"/>
      <c r="H98" s="37"/>
      <c r="I98" s="42" t="s">
        <v>136</v>
      </c>
      <c r="J98" s="36" t="s">
        <v>140</v>
      </c>
      <c r="K98" s="101">
        <v>31782294</v>
      </c>
      <c r="L98" s="101">
        <v>1132000</v>
      </c>
      <c r="M98" s="101">
        <v>1132000</v>
      </c>
      <c r="N98" s="101" t="s">
        <v>25</v>
      </c>
      <c r="O98" s="101" t="s">
        <v>25</v>
      </c>
      <c r="P98" s="75">
        <f t="shared" si="10"/>
        <v>3.5617315729317714E-2</v>
      </c>
      <c r="Q98" s="76">
        <f t="shared" si="11"/>
        <v>0</v>
      </c>
      <c r="R98" s="117"/>
      <c r="S98" s="123"/>
    </row>
    <row r="99" spans="1:19" s="27" customFormat="1" ht="18.75" customHeight="1" x14ac:dyDescent="0.3">
      <c r="A99" s="34" t="s">
        <v>26</v>
      </c>
      <c r="B99" s="91" t="s">
        <v>128</v>
      </c>
      <c r="C99" s="89" t="s">
        <v>28</v>
      </c>
      <c r="D99" s="92" t="s">
        <v>55</v>
      </c>
      <c r="E99" s="92" t="s">
        <v>60</v>
      </c>
      <c r="F99" s="35"/>
      <c r="G99" s="35"/>
      <c r="H99" s="37"/>
      <c r="I99" s="42" t="s">
        <v>137</v>
      </c>
      <c r="J99" s="36" t="s">
        <v>141</v>
      </c>
      <c r="K99" s="101">
        <v>9849346</v>
      </c>
      <c r="L99" s="101">
        <v>120000</v>
      </c>
      <c r="M99" s="101">
        <v>120000</v>
      </c>
      <c r="N99" s="101">
        <v>120000</v>
      </c>
      <c r="O99" s="101">
        <v>0</v>
      </c>
      <c r="P99" s="75">
        <f t="shared" si="10"/>
        <v>1.2183550054998575E-2</v>
      </c>
      <c r="Q99" s="76">
        <f t="shared" si="11"/>
        <v>1.2183550054998575E-2</v>
      </c>
      <c r="R99" s="117"/>
      <c r="S99" s="123"/>
    </row>
    <row r="100" spans="1:19" s="27" customFormat="1" ht="28.5" customHeight="1" x14ac:dyDescent="0.3">
      <c r="A100" s="34" t="s">
        <v>26</v>
      </c>
      <c r="B100" s="91" t="s">
        <v>128</v>
      </c>
      <c r="C100" s="89" t="s">
        <v>28</v>
      </c>
      <c r="D100" s="92" t="s">
        <v>55</v>
      </c>
      <c r="E100" s="92" t="s">
        <v>33</v>
      </c>
      <c r="F100" s="35"/>
      <c r="G100" s="35"/>
      <c r="H100" s="37"/>
      <c r="I100" s="42" t="s">
        <v>138</v>
      </c>
      <c r="J100" s="36" t="s">
        <v>142</v>
      </c>
      <c r="K100" s="101">
        <v>3254303</v>
      </c>
      <c r="L100" s="101">
        <v>450000</v>
      </c>
      <c r="M100" s="101">
        <v>450000</v>
      </c>
      <c r="N100" s="101" t="s">
        <v>25</v>
      </c>
      <c r="O100" s="101" t="s">
        <v>25</v>
      </c>
      <c r="P100" s="75">
        <f t="shared" si="10"/>
        <v>0.1382784577834332</v>
      </c>
      <c r="Q100" s="76">
        <f t="shared" si="11"/>
        <v>0</v>
      </c>
      <c r="R100" s="117"/>
      <c r="S100" s="123"/>
    </row>
    <row r="101" spans="1:19" s="27" customFormat="1" ht="28.5" customHeight="1" x14ac:dyDescent="0.3">
      <c r="A101" s="39" t="s">
        <v>26</v>
      </c>
      <c r="B101" s="85" t="s">
        <v>128</v>
      </c>
      <c r="C101" s="83" t="s">
        <v>28</v>
      </c>
      <c r="D101" s="93" t="s">
        <v>91</v>
      </c>
      <c r="E101" s="93"/>
      <c r="F101" s="32"/>
      <c r="G101" s="32"/>
      <c r="H101" s="31"/>
      <c r="I101" s="43" t="s">
        <v>143</v>
      </c>
      <c r="J101" s="33" t="s">
        <v>145</v>
      </c>
      <c r="K101" s="100">
        <f>SUM(K102)</f>
        <v>2575000000</v>
      </c>
      <c r="L101" s="100">
        <f t="shared" ref="L101:O101" si="17">SUM(L102)</f>
        <v>0</v>
      </c>
      <c r="M101" s="100">
        <f t="shared" si="17"/>
        <v>0</v>
      </c>
      <c r="N101" s="100">
        <f t="shared" si="17"/>
        <v>0</v>
      </c>
      <c r="O101" s="100">
        <f t="shared" si="17"/>
        <v>0</v>
      </c>
      <c r="P101" s="75">
        <f t="shared" si="10"/>
        <v>0</v>
      </c>
      <c r="Q101" s="76">
        <f t="shared" si="11"/>
        <v>0</v>
      </c>
      <c r="R101" s="117"/>
      <c r="S101" s="123"/>
    </row>
    <row r="102" spans="1:19" s="25" customFormat="1" ht="43.5" customHeight="1" thickBot="1" x14ac:dyDescent="0.4">
      <c r="A102" s="34" t="s">
        <v>26</v>
      </c>
      <c r="B102" s="91" t="s">
        <v>128</v>
      </c>
      <c r="C102" s="89" t="s">
        <v>28</v>
      </c>
      <c r="D102" s="92" t="s">
        <v>91</v>
      </c>
      <c r="E102" s="92" t="s">
        <v>29</v>
      </c>
      <c r="F102" s="35"/>
      <c r="G102" s="35"/>
      <c r="H102" s="41">
        <v>20</v>
      </c>
      <c r="I102" s="42" t="s">
        <v>144</v>
      </c>
      <c r="J102" s="36" t="s">
        <v>146</v>
      </c>
      <c r="K102" s="101">
        <v>2575000000</v>
      </c>
      <c r="L102" s="101" t="s">
        <v>25</v>
      </c>
      <c r="M102" s="101" t="s">
        <v>25</v>
      </c>
      <c r="N102" s="101" t="s">
        <v>25</v>
      </c>
      <c r="O102" s="101" t="s">
        <v>25</v>
      </c>
      <c r="P102" s="75">
        <f t="shared" si="10"/>
        <v>0</v>
      </c>
      <c r="Q102" s="76">
        <f t="shared" si="11"/>
        <v>0</v>
      </c>
      <c r="R102" s="117"/>
      <c r="S102" s="125"/>
    </row>
    <row r="103" spans="1:19" s="45" customFormat="1" ht="30" customHeight="1" thickBot="1" x14ac:dyDescent="0.35">
      <c r="A103" s="155" t="s">
        <v>22</v>
      </c>
      <c r="B103" s="156"/>
      <c r="C103" s="156"/>
      <c r="D103" s="156"/>
      <c r="E103" s="156"/>
      <c r="F103" s="156"/>
      <c r="G103" s="156"/>
      <c r="H103" s="156"/>
      <c r="I103" s="156"/>
      <c r="J103" s="156"/>
      <c r="K103" s="98">
        <f>K104+K105+K120+K121+K125</f>
        <v>280458971902</v>
      </c>
      <c r="L103" s="98">
        <f t="shared" ref="L103:O103" si="18">L104+L105+L120+L121+L125</f>
        <v>133875341836</v>
      </c>
      <c r="M103" s="98">
        <f t="shared" si="18"/>
        <v>0</v>
      </c>
      <c r="N103" s="98">
        <f t="shared" si="18"/>
        <v>0</v>
      </c>
      <c r="O103" s="98">
        <f t="shared" si="18"/>
        <v>0</v>
      </c>
      <c r="P103" s="71">
        <f t="shared" si="10"/>
        <v>0</v>
      </c>
      <c r="Q103" s="72">
        <f t="shared" si="11"/>
        <v>0</v>
      </c>
      <c r="R103" s="128"/>
      <c r="S103" s="129"/>
    </row>
    <row r="104" spans="1:19" s="28" customFormat="1" ht="46.15" customHeight="1" x14ac:dyDescent="0.35">
      <c r="A104" s="46">
        <v>2103</v>
      </c>
      <c r="B104" s="47"/>
      <c r="C104" s="48"/>
      <c r="D104" s="49"/>
      <c r="E104" s="49"/>
      <c r="F104" s="49"/>
      <c r="G104" s="49"/>
      <c r="H104" s="50">
        <v>20</v>
      </c>
      <c r="I104" s="51" t="s">
        <v>23</v>
      </c>
      <c r="J104" s="52" t="s">
        <v>170</v>
      </c>
      <c r="K104" s="99">
        <f>K109</f>
        <v>9316000000</v>
      </c>
      <c r="L104" s="99">
        <f t="shared" ref="L104:O104" si="19">L109</f>
        <v>0</v>
      </c>
      <c r="M104" s="99">
        <f t="shared" si="19"/>
        <v>0</v>
      </c>
      <c r="N104" s="99">
        <f t="shared" si="19"/>
        <v>0</v>
      </c>
      <c r="O104" s="99">
        <f t="shared" si="19"/>
        <v>0</v>
      </c>
      <c r="P104" s="73">
        <f t="shared" si="10"/>
        <v>0</v>
      </c>
      <c r="Q104" s="74">
        <f t="shared" si="11"/>
        <v>0</v>
      </c>
      <c r="R104" s="130"/>
      <c r="S104" s="127"/>
    </row>
    <row r="105" spans="1:19" s="28" customFormat="1" ht="46.15" customHeight="1" x14ac:dyDescent="0.35">
      <c r="A105" s="46">
        <v>2103</v>
      </c>
      <c r="B105" s="47"/>
      <c r="C105" s="48"/>
      <c r="D105" s="49"/>
      <c r="E105" s="49"/>
      <c r="F105" s="49"/>
      <c r="G105" s="49"/>
      <c r="H105" s="50">
        <v>21</v>
      </c>
      <c r="I105" s="51" t="s">
        <v>23</v>
      </c>
      <c r="J105" s="52" t="s">
        <v>170</v>
      </c>
      <c r="K105" s="99">
        <f>K106+K110+K117</f>
        <v>50375759325</v>
      </c>
      <c r="L105" s="99">
        <f>L106+L110+L117</f>
        <v>80000000</v>
      </c>
      <c r="M105" s="99">
        <f>M106+M110+M117</f>
        <v>0</v>
      </c>
      <c r="N105" s="99">
        <f>N106+N110+N117</f>
        <v>0</v>
      </c>
      <c r="O105" s="99">
        <f>O106+O110+O117</f>
        <v>0</v>
      </c>
      <c r="P105" s="73">
        <f t="shared" si="10"/>
        <v>0</v>
      </c>
      <c r="Q105" s="74">
        <f t="shared" si="11"/>
        <v>0</v>
      </c>
      <c r="R105" s="130"/>
      <c r="S105" s="127"/>
    </row>
    <row r="106" spans="1:19" s="44" customFormat="1" ht="72" customHeight="1" x14ac:dyDescent="0.35">
      <c r="A106" s="18">
        <v>2103</v>
      </c>
      <c r="B106" s="20">
        <v>1900</v>
      </c>
      <c r="C106" s="19">
        <v>4</v>
      </c>
      <c r="D106" s="32"/>
      <c r="E106" s="32"/>
      <c r="F106" s="32"/>
      <c r="G106" s="32"/>
      <c r="H106" s="31">
        <v>20</v>
      </c>
      <c r="I106" s="40" t="s">
        <v>147</v>
      </c>
      <c r="J106" s="33" t="s">
        <v>148</v>
      </c>
      <c r="K106" s="100">
        <f>SUM(K107:K108)</f>
        <v>8691759325</v>
      </c>
      <c r="L106" s="100">
        <f>SUM(L107:L108)</f>
        <v>80000000</v>
      </c>
      <c r="M106" s="100">
        <f t="shared" ref="M106:O106" si="20">SUM(M107:M108)</f>
        <v>0</v>
      </c>
      <c r="N106" s="100">
        <f t="shared" si="20"/>
        <v>0</v>
      </c>
      <c r="O106" s="100">
        <f t="shared" si="20"/>
        <v>0</v>
      </c>
      <c r="P106" s="75">
        <f t="shared" si="10"/>
        <v>0</v>
      </c>
      <c r="Q106" s="76">
        <f t="shared" si="11"/>
        <v>0</v>
      </c>
      <c r="R106" s="131"/>
      <c r="S106" s="132"/>
    </row>
    <row r="107" spans="1:19" s="44" customFormat="1" ht="92" x14ac:dyDescent="0.35">
      <c r="A107" s="12" t="s">
        <v>8</v>
      </c>
      <c r="B107" s="14" t="s">
        <v>149</v>
      </c>
      <c r="C107" s="13" t="s">
        <v>150</v>
      </c>
      <c r="D107" s="35" t="s">
        <v>151</v>
      </c>
      <c r="E107" s="35" t="s">
        <v>152</v>
      </c>
      <c r="F107" s="35">
        <v>2103012</v>
      </c>
      <c r="G107" s="92" t="s">
        <v>55</v>
      </c>
      <c r="H107" s="37">
        <v>20</v>
      </c>
      <c r="I107" s="38" t="s">
        <v>154</v>
      </c>
      <c r="J107" s="36" t="s">
        <v>239</v>
      </c>
      <c r="K107" s="101">
        <v>5614512815</v>
      </c>
      <c r="L107" s="101">
        <v>80000000</v>
      </c>
      <c r="M107" s="101" t="s">
        <v>25</v>
      </c>
      <c r="N107" s="101" t="s">
        <v>25</v>
      </c>
      <c r="O107" s="101" t="s">
        <v>25</v>
      </c>
      <c r="P107" s="75">
        <f t="shared" si="10"/>
        <v>0</v>
      </c>
      <c r="Q107" s="76">
        <f t="shared" si="11"/>
        <v>0</v>
      </c>
      <c r="R107" s="131"/>
      <c r="S107" s="132"/>
    </row>
    <row r="108" spans="1:19" s="44" customFormat="1" ht="138" x14ac:dyDescent="0.35">
      <c r="A108" s="12" t="s">
        <v>8</v>
      </c>
      <c r="B108" s="14" t="s">
        <v>149</v>
      </c>
      <c r="C108" s="13" t="s">
        <v>150</v>
      </c>
      <c r="D108" s="35" t="s">
        <v>151</v>
      </c>
      <c r="E108" s="35" t="s">
        <v>152</v>
      </c>
      <c r="F108" s="35">
        <v>2103018</v>
      </c>
      <c r="G108" s="92" t="s">
        <v>55</v>
      </c>
      <c r="H108" s="37">
        <v>20</v>
      </c>
      <c r="I108" s="38" t="s">
        <v>155</v>
      </c>
      <c r="J108" s="36" t="s">
        <v>240</v>
      </c>
      <c r="K108" s="101">
        <v>3077246510</v>
      </c>
      <c r="L108" s="101" t="s">
        <v>25</v>
      </c>
      <c r="M108" s="101" t="s">
        <v>25</v>
      </c>
      <c r="N108" s="101" t="s">
        <v>25</v>
      </c>
      <c r="O108" s="101" t="s">
        <v>25</v>
      </c>
      <c r="P108" s="75">
        <f t="shared" si="10"/>
        <v>0</v>
      </c>
      <c r="Q108" s="76">
        <f t="shared" si="11"/>
        <v>0</v>
      </c>
      <c r="R108" s="131"/>
      <c r="S108" s="132"/>
    </row>
    <row r="109" spans="1:19" s="28" customFormat="1" ht="69" x14ac:dyDescent="0.35">
      <c r="A109" s="18">
        <v>2103</v>
      </c>
      <c r="B109" s="20">
        <v>1900</v>
      </c>
      <c r="C109" s="19">
        <v>5</v>
      </c>
      <c r="D109" s="32"/>
      <c r="E109" s="32"/>
      <c r="F109" s="32"/>
      <c r="G109" s="32"/>
      <c r="H109" s="31">
        <v>20</v>
      </c>
      <c r="I109" s="40" t="s">
        <v>157</v>
      </c>
      <c r="J109" s="33" t="s">
        <v>158</v>
      </c>
      <c r="K109" s="100">
        <f>SUM(K111:K113)</f>
        <v>9316000000</v>
      </c>
      <c r="L109" s="100">
        <f t="shared" ref="L109:O109" si="21">SUM(L111:L113)</f>
        <v>0</v>
      </c>
      <c r="M109" s="100">
        <f t="shared" si="21"/>
        <v>0</v>
      </c>
      <c r="N109" s="100">
        <f t="shared" si="21"/>
        <v>0</v>
      </c>
      <c r="O109" s="100">
        <f t="shared" si="21"/>
        <v>0</v>
      </c>
      <c r="P109" s="75">
        <f t="shared" si="10"/>
        <v>0</v>
      </c>
      <c r="Q109" s="76">
        <f t="shared" si="11"/>
        <v>0</v>
      </c>
      <c r="R109" s="130"/>
      <c r="S109" s="127"/>
    </row>
    <row r="110" spans="1:19" s="28" customFormat="1" ht="69" x14ac:dyDescent="0.35">
      <c r="A110" s="18">
        <v>2103</v>
      </c>
      <c r="B110" s="20">
        <v>1900</v>
      </c>
      <c r="C110" s="19">
        <v>5</v>
      </c>
      <c r="D110" s="32"/>
      <c r="E110" s="32"/>
      <c r="F110" s="32"/>
      <c r="G110" s="32"/>
      <c r="H110" s="31">
        <v>21</v>
      </c>
      <c r="I110" s="40" t="s">
        <v>157</v>
      </c>
      <c r="J110" s="33" t="s">
        <v>158</v>
      </c>
      <c r="K110" s="100">
        <f>SUM(K114:K116)</f>
        <v>25684000000</v>
      </c>
      <c r="L110" s="100">
        <f>SUM(L114:L116)</f>
        <v>0</v>
      </c>
      <c r="M110" s="100">
        <f>SUM(M114:M116)</f>
        <v>0</v>
      </c>
      <c r="N110" s="100">
        <f>SUM(N114:N116)</f>
        <v>0</v>
      </c>
      <c r="O110" s="100">
        <f>SUM(O114:O116)</f>
        <v>0</v>
      </c>
      <c r="P110" s="75">
        <f t="shared" si="10"/>
        <v>0</v>
      </c>
      <c r="Q110" s="76">
        <f t="shared" si="11"/>
        <v>0</v>
      </c>
      <c r="R110" s="130"/>
      <c r="S110" s="127"/>
    </row>
    <row r="111" spans="1:19" s="28" customFormat="1" ht="149.5" x14ac:dyDescent="0.35">
      <c r="A111" s="12" t="s">
        <v>8</v>
      </c>
      <c r="B111" s="14" t="s">
        <v>149</v>
      </c>
      <c r="C111" s="13" t="s">
        <v>150</v>
      </c>
      <c r="D111" s="35" t="s">
        <v>120</v>
      </c>
      <c r="E111" s="35" t="s">
        <v>152</v>
      </c>
      <c r="F111" s="35">
        <v>2103012</v>
      </c>
      <c r="G111" s="35" t="s">
        <v>55</v>
      </c>
      <c r="H111" s="37" t="s">
        <v>5</v>
      </c>
      <c r="I111" s="38" t="s">
        <v>161</v>
      </c>
      <c r="J111" s="36" t="s">
        <v>241</v>
      </c>
      <c r="K111" s="101">
        <v>892000000</v>
      </c>
      <c r="L111" s="101" t="s">
        <v>25</v>
      </c>
      <c r="M111" s="101" t="s">
        <v>25</v>
      </c>
      <c r="N111" s="101" t="s">
        <v>25</v>
      </c>
      <c r="O111" s="101" t="s">
        <v>25</v>
      </c>
      <c r="P111" s="75">
        <f t="shared" si="10"/>
        <v>0</v>
      </c>
      <c r="Q111" s="76">
        <f t="shared" si="11"/>
        <v>0</v>
      </c>
      <c r="R111" s="130"/>
      <c r="S111" s="127"/>
    </row>
    <row r="112" spans="1:19" s="28" customFormat="1" ht="103.5" x14ac:dyDescent="0.35">
      <c r="A112" s="12" t="s">
        <v>8</v>
      </c>
      <c r="B112" s="14" t="s">
        <v>149</v>
      </c>
      <c r="C112" s="13" t="s">
        <v>150</v>
      </c>
      <c r="D112" s="35" t="s">
        <v>120</v>
      </c>
      <c r="E112" s="35" t="s">
        <v>152</v>
      </c>
      <c r="F112" s="35">
        <v>2103017</v>
      </c>
      <c r="G112" s="35" t="s">
        <v>55</v>
      </c>
      <c r="H112" s="37" t="s">
        <v>5</v>
      </c>
      <c r="I112" s="38" t="s">
        <v>164</v>
      </c>
      <c r="J112" s="36" t="s">
        <v>242</v>
      </c>
      <c r="K112" s="101">
        <v>7588123751</v>
      </c>
      <c r="L112" s="101" t="s">
        <v>25</v>
      </c>
      <c r="M112" s="101" t="s">
        <v>25</v>
      </c>
      <c r="N112" s="101" t="s">
        <v>25</v>
      </c>
      <c r="O112" s="112" t="s">
        <v>25</v>
      </c>
      <c r="P112" s="75">
        <f t="shared" si="10"/>
        <v>0</v>
      </c>
      <c r="Q112" s="76">
        <f t="shared" si="11"/>
        <v>0</v>
      </c>
      <c r="R112" s="130"/>
      <c r="S112" s="127"/>
    </row>
    <row r="113" spans="1:19" s="28" customFormat="1" ht="138" x14ac:dyDescent="0.35">
      <c r="A113" s="12" t="s">
        <v>8</v>
      </c>
      <c r="B113" s="14" t="s">
        <v>149</v>
      </c>
      <c r="C113" s="13" t="s">
        <v>150</v>
      </c>
      <c r="D113" s="35" t="s">
        <v>120</v>
      </c>
      <c r="E113" s="35" t="s">
        <v>152</v>
      </c>
      <c r="F113" s="35">
        <v>2103017</v>
      </c>
      <c r="G113" s="35" t="s">
        <v>55</v>
      </c>
      <c r="H113" s="37">
        <v>21</v>
      </c>
      <c r="I113" s="38" t="s">
        <v>164</v>
      </c>
      <c r="J113" s="36" t="s">
        <v>243</v>
      </c>
      <c r="K113" s="101">
        <v>835876249</v>
      </c>
      <c r="L113" s="101" t="s">
        <v>25</v>
      </c>
      <c r="M113" s="101" t="s">
        <v>25</v>
      </c>
      <c r="N113" s="101" t="s">
        <v>25</v>
      </c>
      <c r="O113" s="112" t="s">
        <v>25</v>
      </c>
      <c r="P113" s="75">
        <f t="shared" si="10"/>
        <v>0</v>
      </c>
      <c r="Q113" s="76">
        <f t="shared" si="11"/>
        <v>0</v>
      </c>
      <c r="R113" s="130"/>
      <c r="S113" s="127"/>
    </row>
    <row r="114" spans="1:19" s="28" customFormat="1" ht="138" x14ac:dyDescent="0.35">
      <c r="A114" s="12" t="s">
        <v>8</v>
      </c>
      <c r="B114" s="14" t="s">
        <v>149</v>
      </c>
      <c r="C114" s="13" t="s">
        <v>150</v>
      </c>
      <c r="D114" s="35" t="s">
        <v>120</v>
      </c>
      <c r="E114" s="35" t="s">
        <v>152</v>
      </c>
      <c r="F114" s="35">
        <v>2103018</v>
      </c>
      <c r="G114" s="35" t="s">
        <v>55</v>
      </c>
      <c r="H114" s="37">
        <v>21</v>
      </c>
      <c r="I114" s="38" t="s">
        <v>160</v>
      </c>
      <c r="J114" s="36" t="s">
        <v>243</v>
      </c>
      <c r="K114" s="101">
        <v>7329000000</v>
      </c>
      <c r="L114" s="101" t="s">
        <v>25</v>
      </c>
      <c r="M114" s="101" t="s">
        <v>25</v>
      </c>
      <c r="N114" s="101" t="s">
        <v>25</v>
      </c>
      <c r="O114" s="112" t="s">
        <v>25</v>
      </c>
      <c r="P114" s="75">
        <f t="shared" si="10"/>
        <v>0</v>
      </c>
      <c r="Q114" s="76">
        <f t="shared" si="11"/>
        <v>0</v>
      </c>
      <c r="R114" s="130"/>
      <c r="S114" s="127"/>
    </row>
    <row r="115" spans="1:19" s="28" customFormat="1" ht="103.5" x14ac:dyDescent="0.35">
      <c r="A115" s="12" t="s">
        <v>8</v>
      </c>
      <c r="B115" s="14" t="s">
        <v>149</v>
      </c>
      <c r="C115" s="13" t="s">
        <v>150</v>
      </c>
      <c r="D115" s="35" t="s">
        <v>120</v>
      </c>
      <c r="E115" s="35" t="s">
        <v>152</v>
      </c>
      <c r="F115" s="35">
        <v>2103011</v>
      </c>
      <c r="G115" s="35" t="s">
        <v>55</v>
      </c>
      <c r="H115" s="37">
        <v>21</v>
      </c>
      <c r="I115" s="38" t="s">
        <v>162</v>
      </c>
      <c r="J115" s="36" t="s">
        <v>244</v>
      </c>
      <c r="K115" s="101">
        <v>13311000000</v>
      </c>
      <c r="L115" s="101" t="s">
        <v>25</v>
      </c>
      <c r="M115" s="101" t="s">
        <v>25</v>
      </c>
      <c r="N115" s="101" t="s">
        <v>25</v>
      </c>
      <c r="O115" s="112" t="s">
        <v>25</v>
      </c>
      <c r="P115" s="75">
        <f t="shared" si="10"/>
        <v>0</v>
      </c>
      <c r="Q115" s="76">
        <f t="shared" si="11"/>
        <v>0</v>
      </c>
      <c r="R115" s="130"/>
      <c r="S115" s="127"/>
    </row>
    <row r="116" spans="1:19" s="28" customFormat="1" ht="138" x14ac:dyDescent="0.35">
      <c r="A116" s="12" t="s">
        <v>8</v>
      </c>
      <c r="B116" s="14" t="s">
        <v>149</v>
      </c>
      <c r="C116" s="13" t="s">
        <v>150</v>
      </c>
      <c r="D116" s="35" t="s">
        <v>120</v>
      </c>
      <c r="E116" s="35" t="s">
        <v>152</v>
      </c>
      <c r="F116" s="35">
        <v>2103027</v>
      </c>
      <c r="G116" s="35" t="s">
        <v>55</v>
      </c>
      <c r="H116" s="37" t="s">
        <v>159</v>
      </c>
      <c r="I116" s="38" t="s">
        <v>163</v>
      </c>
      <c r="J116" s="36" t="s">
        <v>245</v>
      </c>
      <c r="K116" s="101">
        <v>5044000000</v>
      </c>
      <c r="L116" s="101" t="s">
        <v>25</v>
      </c>
      <c r="M116" s="101" t="s">
        <v>25</v>
      </c>
      <c r="N116" s="101" t="s">
        <v>25</v>
      </c>
      <c r="O116" s="112" t="s">
        <v>25</v>
      </c>
      <c r="P116" s="75">
        <f t="shared" si="10"/>
        <v>0</v>
      </c>
      <c r="Q116" s="76">
        <f t="shared" si="11"/>
        <v>0</v>
      </c>
      <c r="R116" s="130"/>
      <c r="S116" s="127"/>
    </row>
    <row r="117" spans="1:19" s="44" customFormat="1" ht="60.75" customHeight="1" x14ac:dyDescent="0.35">
      <c r="A117" s="18">
        <v>2103</v>
      </c>
      <c r="B117" s="20">
        <v>1900</v>
      </c>
      <c r="C117" s="19">
        <v>6</v>
      </c>
      <c r="D117" s="32"/>
      <c r="E117" s="32"/>
      <c r="F117" s="32"/>
      <c r="G117" s="32"/>
      <c r="H117" s="31">
        <v>20</v>
      </c>
      <c r="I117" s="40" t="s">
        <v>165</v>
      </c>
      <c r="J117" s="33" t="s">
        <v>166</v>
      </c>
      <c r="K117" s="100">
        <f>SUM(K118:K119)</f>
        <v>16000000000</v>
      </c>
      <c r="L117" s="100">
        <f t="shared" ref="L117:O117" si="22">SUM(L118:L119)</f>
        <v>0</v>
      </c>
      <c r="M117" s="100">
        <f t="shared" si="22"/>
        <v>0</v>
      </c>
      <c r="N117" s="100">
        <f t="shared" si="22"/>
        <v>0</v>
      </c>
      <c r="O117" s="100">
        <f t="shared" si="22"/>
        <v>0</v>
      </c>
      <c r="P117" s="75">
        <f t="shared" si="10"/>
        <v>0</v>
      </c>
      <c r="Q117" s="76">
        <f t="shared" si="11"/>
        <v>0</v>
      </c>
      <c r="R117" s="131"/>
      <c r="S117" s="132"/>
    </row>
    <row r="118" spans="1:19" s="28" customFormat="1" ht="80.5" x14ac:dyDescent="0.35">
      <c r="A118" s="12" t="s">
        <v>8</v>
      </c>
      <c r="B118" s="14" t="s">
        <v>149</v>
      </c>
      <c r="C118" s="13" t="s">
        <v>150</v>
      </c>
      <c r="D118" s="35" t="s">
        <v>103</v>
      </c>
      <c r="E118" s="35" t="s">
        <v>152</v>
      </c>
      <c r="F118" s="35" t="s">
        <v>153</v>
      </c>
      <c r="G118" s="35" t="s">
        <v>55</v>
      </c>
      <c r="H118" s="37">
        <v>20</v>
      </c>
      <c r="I118" s="38" t="s">
        <v>168</v>
      </c>
      <c r="J118" s="36" t="s">
        <v>246</v>
      </c>
      <c r="K118" s="101">
        <v>15000000000</v>
      </c>
      <c r="L118" s="101" t="s">
        <v>25</v>
      </c>
      <c r="M118" s="101" t="s">
        <v>25</v>
      </c>
      <c r="N118" s="101" t="s">
        <v>25</v>
      </c>
      <c r="O118" s="101" t="s">
        <v>25</v>
      </c>
      <c r="P118" s="75">
        <f t="shared" si="10"/>
        <v>0</v>
      </c>
      <c r="Q118" s="76">
        <f t="shared" si="11"/>
        <v>0</v>
      </c>
      <c r="R118" s="130"/>
      <c r="S118" s="127"/>
    </row>
    <row r="119" spans="1:19" s="28" customFormat="1" ht="92" x14ac:dyDescent="0.35">
      <c r="A119" s="12" t="s">
        <v>8</v>
      </c>
      <c r="B119" s="14" t="s">
        <v>149</v>
      </c>
      <c r="C119" s="13" t="s">
        <v>150</v>
      </c>
      <c r="D119" s="35" t="s">
        <v>103</v>
      </c>
      <c r="E119" s="35" t="s">
        <v>152</v>
      </c>
      <c r="F119" s="35" t="s">
        <v>167</v>
      </c>
      <c r="G119" s="35" t="s">
        <v>55</v>
      </c>
      <c r="H119" s="37">
        <v>20</v>
      </c>
      <c r="I119" s="38" t="s">
        <v>169</v>
      </c>
      <c r="J119" s="36" t="s">
        <v>247</v>
      </c>
      <c r="K119" s="101">
        <v>1000000000</v>
      </c>
      <c r="L119" s="101" t="s">
        <v>25</v>
      </c>
      <c r="M119" s="101" t="s">
        <v>25</v>
      </c>
      <c r="N119" s="101" t="s">
        <v>25</v>
      </c>
      <c r="O119" s="101" t="s">
        <v>25</v>
      </c>
      <c r="P119" s="75">
        <f t="shared" si="10"/>
        <v>0</v>
      </c>
      <c r="Q119" s="76">
        <f t="shared" si="11"/>
        <v>0</v>
      </c>
      <c r="R119" s="130"/>
      <c r="S119" s="127"/>
    </row>
    <row r="120" spans="1:19" s="28" customFormat="1" ht="60" customHeight="1" x14ac:dyDescent="0.3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20</v>
      </c>
      <c r="I120" s="40" t="s">
        <v>177</v>
      </c>
      <c r="J120" s="33" t="s">
        <v>171</v>
      </c>
      <c r="K120" s="100">
        <f>K122+K123</f>
        <v>22115914417</v>
      </c>
      <c r="L120" s="100">
        <f t="shared" ref="L120:O120" si="23">L122+L123</f>
        <v>4688981836</v>
      </c>
      <c r="M120" s="100">
        <f t="shared" si="23"/>
        <v>0</v>
      </c>
      <c r="N120" s="100">
        <f t="shared" si="23"/>
        <v>0</v>
      </c>
      <c r="O120" s="100">
        <f t="shared" si="23"/>
        <v>0</v>
      </c>
      <c r="P120" s="75">
        <f t="shared" si="10"/>
        <v>0</v>
      </c>
      <c r="Q120" s="76">
        <f t="shared" si="11"/>
        <v>0</v>
      </c>
      <c r="R120" s="130"/>
      <c r="S120" s="127"/>
    </row>
    <row r="121" spans="1:19" s="28" customFormat="1" ht="60" customHeight="1" x14ac:dyDescent="0.35">
      <c r="A121" s="18" t="s">
        <v>8</v>
      </c>
      <c r="B121" s="20">
        <v>2106</v>
      </c>
      <c r="C121" s="19">
        <v>1900</v>
      </c>
      <c r="D121" s="32">
        <v>2</v>
      </c>
      <c r="E121" s="32">
        <v>0</v>
      </c>
      <c r="F121" s="32"/>
      <c r="G121" s="32"/>
      <c r="H121" s="31">
        <v>21</v>
      </c>
      <c r="I121" s="40" t="s">
        <v>177</v>
      </c>
      <c r="J121" s="33" t="s">
        <v>171</v>
      </c>
      <c r="K121" s="100">
        <f>K124</f>
        <v>181384085583</v>
      </c>
      <c r="L121" s="100">
        <f t="shared" ref="L121:O121" si="24">L124</f>
        <v>129106360000</v>
      </c>
      <c r="M121" s="100" t="str">
        <f t="shared" si="24"/>
        <v>0,00</v>
      </c>
      <c r="N121" s="100" t="str">
        <f t="shared" si="24"/>
        <v>0,00</v>
      </c>
      <c r="O121" s="100" t="str">
        <f t="shared" si="24"/>
        <v>0,00</v>
      </c>
      <c r="P121" s="75">
        <f t="shared" si="10"/>
        <v>0</v>
      </c>
      <c r="Q121" s="76">
        <f t="shared" si="11"/>
        <v>0</v>
      </c>
      <c r="R121" s="130"/>
      <c r="S121" s="127"/>
    </row>
    <row r="122" spans="1:19" s="28" customFormat="1" ht="80.5" x14ac:dyDescent="0.35">
      <c r="A122" s="12" t="s">
        <v>8</v>
      </c>
      <c r="B122" s="14" t="s">
        <v>172</v>
      </c>
      <c r="C122" s="13" t="s">
        <v>150</v>
      </c>
      <c r="D122" s="35" t="s">
        <v>102</v>
      </c>
      <c r="E122" s="35" t="s">
        <v>152</v>
      </c>
      <c r="F122" s="35" t="s">
        <v>174</v>
      </c>
      <c r="G122" s="35" t="s">
        <v>55</v>
      </c>
      <c r="H122" s="37" t="s">
        <v>5</v>
      </c>
      <c r="I122" s="38" t="s">
        <v>176</v>
      </c>
      <c r="J122" s="36" t="s">
        <v>248</v>
      </c>
      <c r="K122" s="101">
        <v>4865914417</v>
      </c>
      <c r="L122" s="101" t="s">
        <v>25</v>
      </c>
      <c r="M122" s="101" t="s">
        <v>25</v>
      </c>
      <c r="N122" s="101" t="s">
        <v>25</v>
      </c>
      <c r="O122" s="101" t="s">
        <v>25</v>
      </c>
      <c r="P122" s="75">
        <f t="shared" si="10"/>
        <v>0</v>
      </c>
      <c r="Q122" s="76">
        <f t="shared" si="11"/>
        <v>0</v>
      </c>
      <c r="R122" s="130"/>
      <c r="S122" s="127"/>
    </row>
    <row r="123" spans="1:19" s="28" customFormat="1" ht="92" x14ac:dyDescent="0.35">
      <c r="A123" s="12" t="s">
        <v>8</v>
      </c>
      <c r="B123" s="14" t="s">
        <v>172</v>
      </c>
      <c r="C123" s="13" t="s">
        <v>150</v>
      </c>
      <c r="D123" s="35" t="s">
        <v>102</v>
      </c>
      <c r="E123" s="35" t="s">
        <v>152</v>
      </c>
      <c r="F123" s="35" t="s">
        <v>173</v>
      </c>
      <c r="G123" s="35" t="s">
        <v>55</v>
      </c>
      <c r="H123" s="37" t="s">
        <v>5</v>
      </c>
      <c r="I123" s="38" t="s">
        <v>175</v>
      </c>
      <c r="J123" s="36" t="s">
        <v>249</v>
      </c>
      <c r="K123" s="101">
        <v>17250000000</v>
      </c>
      <c r="L123" s="101">
        <v>4688981836</v>
      </c>
      <c r="M123" s="101" t="s">
        <v>25</v>
      </c>
      <c r="N123" s="101" t="s">
        <v>25</v>
      </c>
      <c r="O123" s="101" t="s">
        <v>25</v>
      </c>
      <c r="P123" s="75">
        <f t="shared" si="10"/>
        <v>0</v>
      </c>
      <c r="Q123" s="76">
        <f t="shared" si="11"/>
        <v>0</v>
      </c>
      <c r="R123" s="130"/>
      <c r="S123" s="127"/>
    </row>
    <row r="124" spans="1:19" s="28" customFormat="1" ht="80.5" x14ac:dyDescent="0.35">
      <c r="A124" s="12" t="s">
        <v>8</v>
      </c>
      <c r="B124" s="14" t="s">
        <v>172</v>
      </c>
      <c r="C124" s="13" t="s">
        <v>150</v>
      </c>
      <c r="D124" s="35" t="s">
        <v>102</v>
      </c>
      <c r="E124" s="35" t="s">
        <v>152</v>
      </c>
      <c r="F124" s="35" t="s">
        <v>174</v>
      </c>
      <c r="G124" s="35" t="s">
        <v>55</v>
      </c>
      <c r="H124" s="37" t="s">
        <v>159</v>
      </c>
      <c r="I124" s="38" t="s">
        <v>176</v>
      </c>
      <c r="J124" s="36" t="s">
        <v>248</v>
      </c>
      <c r="K124" s="101">
        <v>181384085583</v>
      </c>
      <c r="L124" s="101">
        <v>129106360000</v>
      </c>
      <c r="M124" s="101" t="s">
        <v>25</v>
      </c>
      <c r="N124" s="101" t="s">
        <v>25</v>
      </c>
      <c r="O124" s="101" t="s">
        <v>25</v>
      </c>
      <c r="P124" s="75">
        <f t="shared" si="10"/>
        <v>0</v>
      </c>
      <c r="Q124" s="76">
        <f t="shared" si="11"/>
        <v>0</v>
      </c>
      <c r="R124" s="130"/>
      <c r="S124" s="127"/>
    </row>
    <row r="125" spans="1:19" s="28" customFormat="1" ht="97.5" customHeight="1" x14ac:dyDescent="0.35">
      <c r="A125" s="18" t="s">
        <v>8</v>
      </c>
      <c r="B125" s="20">
        <v>2199</v>
      </c>
      <c r="C125" s="19">
        <v>1900</v>
      </c>
      <c r="D125" s="32">
        <v>2</v>
      </c>
      <c r="E125" s="32">
        <v>0</v>
      </c>
      <c r="F125" s="32"/>
      <c r="G125" s="32"/>
      <c r="H125" s="31">
        <v>20</v>
      </c>
      <c r="I125" s="40" t="s">
        <v>178</v>
      </c>
      <c r="J125" s="33" t="s">
        <v>179</v>
      </c>
      <c r="K125" s="111">
        <f>SUM(K126:K128)</f>
        <v>17267212577</v>
      </c>
      <c r="L125" s="100">
        <f t="shared" ref="L125:O125" si="25">SUM(L126:L128)</f>
        <v>0</v>
      </c>
      <c r="M125" s="100">
        <f t="shared" si="25"/>
        <v>0</v>
      </c>
      <c r="N125" s="100">
        <f t="shared" si="25"/>
        <v>0</v>
      </c>
      <c r="O125" s="100">
        <f t="shared" si="25"/>
        <v>0</v>
      </c>
      <c r="P125" s="75">
        <f t="shared" si="10"/>
        <v>0</v>
      </c>
      <c r="Q125" s="76">
        <f t="shared" si="11"/>
        <v>0</v>
      </c>
      <c r="R125" s="130"/>
      <c r="S125" s="127"/>
    </row>
    <row r="126" spans="1:19" s="28" customFormat="1" ht="126.5" x14ac:dyDescent="0.35">
      <c r="A126" s="12" t="s">
        <v>8</v>
      </c>
      <c r="B126" s="14" t="s">
        <v>180</v>
      </c>
      <c r="C126" s="13" t="s">
        <v>150</v>
      </c>
      <c r="D126" s="35" t="s">
        <v>102</v>
      </c>
      <c r="E126" s="35" t="s">
        <v>152</v>
      </c>
      <c r="F126" s="35">
        <v>2199055</v>
      </c>
      <c r="G126" s="35" t="s">
        <v>55</v>
      </c>
      <c r="H126" s="37">
        <v>20</v>
      </c>
      <c r="I126" s="38" t="s">
        <v>183</v>
      </c>
      <c r="J126" s="36" t="s">
        <v>250</v>
      </c>
      <c r="K126" s="101">
        <v>17267212577</v>
      </c>
      <c r="L126" s="101">
        <v>0</v>
      </c>
      <c r="M126" s="101">
        <v>0</v>
      </c>
      <c r="N126" s="101" t="s">
        <v>25</v>
      </c>
      <c r="O126" s="101" t="s">
        <v>25</v>
      </c>
      <c r="P126" s="75">
        <f t="shared" si="10"/>
        <v>0</v>
      </c>
      <c r="Q126" s="76">
        <f t="shared" si="11"/>
        <v>0</v>
      </c>
      <c r="R126" s="130"/>
      <c r="S126" s="127"/>
    </row>
    <row r="127" spans="1:19" s="28" customFormat="1" ht="126.5" x14ac:dyDescent="0.35">
      <c r="A127" s="12" t="s">
        <v>8</v>
      </c>
      <c r="B127" s="14" t="s">
        <v>180</v>
      </c>
      <c r="C127" s="13" t="s">
        <v>150</v>
      </c>
      <c r="D127" s="35" t="s">
        <v>102</v>
      </c>
      <c r="E127" s="35" t="s">
        <v>152</v>
      </c>
      <c r="F127" s="35" t="s">
        <v>181</v>
      </c>
      <c r="G127" s="35" t="s">
        <v>55</v>
      </c>
      <c r="H127" s="37">
        <v>20</v>
      </c>
      <c r="I127" s="38" t="s">
        <v>188</v>
      </c>
      <c r="J127" s="36" t="s">
        <v>251</v>
      </c>
      <c r="K127" s="101">
        <v>0</v>
      </c>
      <c r="L127" s="101">
        <v>0</v>
      </c>
      <c r="M127" s="101">
        <v>0</v>
      </c>
      <c r="N127" s="101">
        <v>0</v>
      </c>
      <c r="O127" s="101">
        <v>0</v>
      </c>
      <c r="P127" s="75">
        <v>0</v>
      </c>
      <c r="Q127" s="76">
        <v>0</v>
      </c>
      <c r="R127" s="130"/>
      <c r="S127" s="127"/>
    </row>
    <row r="128" spans="1:19" s="28" customFormat="1" ht="138" x14ac:dyDescent="0.35">
      <c r="A128" s="12" t="s">
        <v>8</v>
      </c>
      <c r="B128" s="14" t="s">
        <v>180</v>
      </c>
      <c r="C128" s="13" t="s">
        <v>150</v>
      </c>
      <c r="D128" s="35" t="s">
        <v>102</v>
      </c>
      <c r="E128" s="35" t="s">
        <v>152</v>
      </c>
      <c r="F128" s="35" t="s">
        <v>182</v>
      </c>
      <c r="G128" s="35" t="s">
        <v>55</v>
      </c>
      <c r="H128" s="37">
        <v>20</v>
      </c>
      <c r="I128" s="38" t="s">
        <v>189</v>
      </c>
      <c r="J128" s="36" t="s">
        <v>252</v>
      </c>
      <c r="K128" s="101">
        <v>0</v>
      </c>
      <c r="L128" s="101">
        <v>0</v>
      </c>
      <c r="M128" s="101">
        <v>0</v>
      </c>
      <c r="N128" s="101">
        <v>0</v>
      </c>
      <c r="O128" s="101">
        <v>0</v>
      </c>
      <c r="P128" s="75">
        <v>0</v>
      </c>
      <c r="Q128" s="76">
        <v>0</v>
      </c>
      <c r="R128" s="130"/>
      <c r="S128" s="127"/>
    </row>
    <row r="129" spans="1:19" s="59" customFormat="1" ht="30" customHeight="1" thickBot="1" x14ac:dyDescent="0.4">
      <c r="A129" s="157" t="s">
        <v>24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02">
        <f>+K10+K103</f>
        <v>1189638660902</v>
      </c>
      <c r="L129" s="102">
        <f>+L10+L103</f>
        <v>171338077493.47</v>
      </c>
      <c r="M129" s="102">
        <f>+M10+M103</f>
        <v>10043607909.469999</v>
      </c>
      <c r="N129" s="102">
        <f>+N10+N103</f>
        <v>1921042401</v>
      </c>
      <c r="O129" s="102">
        <f>+O10+O103</f>
        <v>1756065797</v>
      </c>
      <c r="P129" s="77">
        <f t="shared" si="10"/>
        <v>8.4425702018248137E-3</v>
      </c>
      <c r="Q129" s="78">
        <f t="shared" si="11"/>
        <v>1.6148116769704171E-3</v>
      </c>
      <c r="R129" s="126"/>
      <c r="S129" s="133"/>
    </row>
    <row r="130" spans="1:19" x14ac:dyDescent="0.35">
      <c r="A130" s="60"/>
      <c r="B130" s="61"/>
      <c r="C130" s="62"/>
      <c r="D130" s="62"/>
      <c r="E130" s="62"/>
      <c r="F130" s="62"/>
      <c r="G130" s="62"/>
      <c r="H130" s="62"/>
      <c r="I130" s="62"/>
      <c r="J130" s="63"/>
      <c r="K130" s="103"/>
      <c r="L130" s="104"/>
      <c r="M130" s="105"/>
      <c r="N130" s="106"/>
      <c r="O130" s="105"/>
      <c r="P130" s="79"/>
      <c r="Q130" s="113"/>
      <c r="R130" s="134"/>
    </row>
    <row r="131" spans="1:19" ht="29.25" customHeight="1" x14ac:dyDescent="0.35">
      <c r="K131" s="107">
        <v>1189638660902</v>
      </c>
      <c r="L131" s="107">
        <v>171338077493.47</v>
      </c>
      <c r="M131" s="107">
        <v>10043607909.469999</v>
      </c>
      <c r="N131" s="107">
        <v>1921042401</v>
      </c>
      <c r="O131" s="107">
        <v>1756065797</v>
      </c>
      <c r="Q131" s="81"/>
    </row>
    <row r="132" spans="1:19" x14ac:dyDescent="0.35">
      <c r="K132" s="107"/>
      <c r="L132" s="107"/>
      <c r="M132" s="107"/>
      <c r="N132" s="107"/>
      <c r="O132" s="107"/>
      <c r="P132" s="81"/>
      <c r="Q132" s="81"/>
    </row>
    <row r="133" spans="1:19" x14ac:dyDescent="0.35">
      <c r="K133" s="116">
        <f>K131-K129</f>
        <v>0</v>
      </c>
      <c r="L133" s="116">
        <f t="shared" ref="L133:O133" si="26">L131-L129</f>
        <v>0</v>
      </c>
      <c r="M133" s="116">
        <f t="shared" si="26"/>
        <v>0</v>
      </c>
      <c r="N133" s="116">
        <f t="shared" si="26"/>
        <v>0</v>
      </c>
      <c r="O133" s="116">
        <f t="shared" si="26"/>
        <v>0</v>
      </c>
    </row>
    <row r="134" spans="1:19" x14ac:dyDescent="0.35">
      <c r="K134" s="107"/>
      <c r="L134" s="107"/>
      <c r="M134" s="107"/>
      <c r="N134" s="107"/>
      <c r="O134" s="107"/>
      <c r="P134" s="81"/>
      <c r="Q134" s="81"/>
    </row>
    <row r="135" spans="1:19" x14ac:dyDescent="0.35">
      <c r="K135" s="107"/>
      <c r="L135" s="107"/>
      <c r="M135" s="107"/>
      <c r="N135" s="107"/>
      <c r="O135" s="107"/>
    </row>
    <row r="136" spans="1:19" x14ac:dyDescent="0.35">
      <c r="K136" s="107"/>
      <c r="L136" s="107"/>
      <c r="M136" s="107"/>
      <c r="N136" s="107"/>
      <c r="O136" s="107"/>
    </row>
    <row r="137" spans="1:19" x14ac:dyDescent="0.35">
      <c r="K137" s="107"/>
      <c r="L137" s="108"/>
      <c r="M137" s="108"/>
      <c r="N137" s="108"/>
      <c r="O137" s="107"/>
    </row>
    <row r="138" spans="1:19" x14ac:dyDescent="0.35">
      <c r="K138" s="107"/>
      <c r="L138" s="108"/>
      <c r="M138" s="108"/>
      <c r="N138" s="108"/>
      <c r="O138" s="108"/>
    </row>
    <row r="139" spans="1:19" x14ac:dyDescent="0.3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108"/>
      <c r="L139" s="108"/>
      <c r="M139" s="108"/>
      <c r="N139" s="108"/>
      <c r="O139" s="108"/>
    </row>
    <row r="140" spans="1:19" x14ac:dyDescent="0.3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108"/>
      <c r="L140" s="108"/>
      <c r="M140" s="108"/>
      <c r="N140" s="108"/>
      <c r="O140" s="108"/>
    </row>
  </sheetData>
  <autoFilter ref="A11:Q130" xr:uid="{00000000-0009-0000-0000-000000000000}"/>
  <mergeCells count="19">
    <mergeCell ref="A10:J10"/>
    <mergeCell ref="A103:J103"/>
    <mergeCell ref="A129:J129"/>
    <mergeCell ref="Q6:Q9"/>
    <mergeCell ref="J7:J9"/>
    <mergeCell ref="A8:A9"/>
    <mergeCell ref="B8:B9"/>
    <mergeCell ref="C8:C9"/>
    <mergeCell ref="D8:D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74C4E389C0DF4A8A92011AA4500999" ma:contentTypeVersion="1" ma:contentTypeDescription="Crear nuevo documento." ma:contentTypeScope="" ma:versionID="484730a920af1899ab3b604be6352626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196783-5803-4592-874D-F3BE39FC18B6}"/>
</file>

<file path=customXml/itemProps2.xml><?xml version="1.0" encoding="utf-8"?>
<ds:datastoreItem xmlns:ds="http://schemas.openxmlformats.org/officeDocument/2006/customXml" ds:itemID="{D42E3F44-9958-4FED-B342-600BBFE51591}"/>
</file>

<file path=customXml/itemProps3.xml><?xml version="1.0" encoding="utf-8"?>
<ds:datastoreItem xmlns:ds="http://schemas.openxmlformats.org/officeDocument/2006/customXml" ds:itemID="{2E3D6CA9-7AD0-47DB-B1CA-7B3B82866B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Boris</cp:lastModifiedBy>
  <cp:lastPrinted>2019-03-11T16:38:24Z</cp:lastPrinted>
  <dcterms:created xsi:type="dcterms:W3CDTF">2018-09-03T11:52:35Z</dcterms:created>
  <dcterms:modified xsi:type="dcterms:W3CDTF">2021-03-01T20:04:59Z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0x0101007E74C4E389C0DF4A8A92011AA4500999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