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Z:\PLAN MEJORAMIENTO CGR\"/>
    </mc:Choice>
  </mc:AlternateContent>
  <xr:revisionPtr revIDLastSave="0" documentId="10_ncr:100000_{15D0F794-2956-4321-B1BB-58288B749473}" xr6:coauthVersionLast="31" xr6:coauthVersionMax="40" xr10:uidLastSave="{00000000-0000-0000-0000-000000000000}"/>
  <bookViews>
    <workbookView xWindow="0" yWindow="0" windowWidth="20490" windowHeight="6945" tabRatio="503" activeTab="1" xr2:uid="{00000000-000D-0000-FFFF-FFFF00000000}"/>
  </bookViews>
  <sheets>
    <sheet name="Hallazgos PM" sheetId="1" r:id="rId1"/>
    <sheet name="estadística" sheetId="21" r:id="rId2"/>
    <sheet name="T. dinámica" sheetId="24" r:id="rId3"/>
    <sheet name="Hoja2" sheetId="23" r:id="rId4"/>
  </sheets>
  <definedNames>
    <definedName name="_xlnm._FilterDatabase" localSheetId="0" hidden="1">'Hallazgos PM'!$A$10:$AM$67</definedName>
    <definedName name="_xlnm.Print_Area" localSheetId="1">estadística!$A$1:$G$6</definedName>
    <definedName name="_xlnm.Print_Area" localSheetId="0">'Hallazgos PM'!$A$10:$R$27</definedName>
    <definedName name="COMITE" localSheetId="1">#REF!</definedName>
    <definedName name="COMITE">#REF!</definedName>
    <definedName name="COMITES" localSheetId="1">#REF!</definedName>
    <definedName name="COMITES">#REF!</definedName>
    <definedName name="DA" localSheetId="1">#REF!</definedName>
    <definedName name="DA">#REF!</definedName>
    <definedName name="NUEVO" localSheetId="1">#REF!</definedName>
    <definedName name="NUEVO">#REF!</definedName>
    <definedName name="OAP" localSheetId="1">#REF!</definedName>
    <definedName name="OAP">#REF!</definedName>
  </definedNames>
  <calcPr calcId="179017"/>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1" l="1"/>
  <c r="F14" i="21"/>
  <c r="F11" i="21"/>
  <c r="F10" i="21"/>
  <c r="F9" i="21"/>
  <c r="F8" i="21"/>
  <c r="E16" i="21" l="1"/>
  <c r="D16" i="21"/>
  <c r="C16" i="21"/>
  <c r="G16" i="21" s="1"/>
  <c r="G15" i="21"/>
  <c r="G14" i="21"/>
  <c r="G11" i="21"/>
  <c r="G10" i="21"/>
  <c r="G9" i="21"/>
  <c r="G8" i="21"/>
  <c r="P67" i="1" l="1"/>
  <c r="P66" i="1"/>
  <c r="P65" i="1"/>
  <c r="P64" i="1"/>
  <c r="P63" i="1"/>
  <c r="P62" i="1"/>
  <c r="P61" i="1"/>
  <c r="P60" i="1"/>
  <c r="N6" i="23" l="1"/>
  <c r="P5" i="23"/>
  <c r="N5" i="23"/>
  <c r="N4" i="23"/>
  <c r="N67" i="1" l="1"/>
  <c r="N66" i="1"/>
  <c r="N65" i="1"/>
  <c r="N64" i="1"/>
  <c r="N63" i="1"/>
  <c r="N62" i="1"/>
  <c r="N61" i="1"/>
  <c r="N60" i="1"/>
  <c r="P55" i="1" l="1"/>
  <c r="N16" i="1" l="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15" i="1"/>
  <c r="P29" i="1" l="1"/>
  <c r="P30" i="1"/>
  <c r="P28" i="1"/>
  <c r="AM13" i="1" l="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12" i="1"/>
  <c r="AM11" i="1"/>
  <c r="P40" i="1" l="1"/>
  <c r="P39" i="1"/>
  <c r="P50" i="1" l="1"/>
  <c r="P59" i="1" l="1"/>
  <c r="P12" i="1" l="1"/>
  <c r="P13" i="1"/>
  <c r="P14" i="1"/>
  <c r="P15" i="1"/>
  <c r="P16" i="1"/>
  <c r="P17" i="1"/>
  <c r="P20" i="1"/>
  <c r="P21" i="1"/>
  <c r="P22" i="1"/>
  <c r="P23" i="1"/>
  <c r="P25" i="1"/>
  <c r="P26" i="1"/>
  <c r="P31" i="1"/>
  <c r="P32" i="1"/>
  <c r="P33" i="1"/>
  <c r="P36" i="1"/>
  <c r="P37" i="1"/>
  <c r="P38" i="1"/>
  <c r="P41" i="1"/>
  <c r="P42" i="1"/>
  <c r="P43" i="1"/>
  <c r="P44" i="1"/>
  <c r="P45" i="1"/>
  <c r="P46" i="1"/>
  <c r="P47" i="1"/>
  <c r="P48" i="1"/>
  <c r="P49" i="1"/>
  <c r="P51" i="1"/>
  <c r="P52" i="1"/>
  <c r="P54" i="1"/>
  <c r="P56" i="1"/>
  <c r="P57" i="1"/>
  <c r="P58" i="1"/>
  <c r="P11" i="1" l="1"/>
  <c r="N14" i="1"/>
  <c r="N13" i="1"/>
  <c r="N12" i="1"/>
  <c r="N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Damaris Blanco Barragan</author>
  </authors>
  <commentList>
    <comment ref="P18" authorId="0" shapeId="0" xr:uid="{00000000-0006-0000-0100-000001000000}">
      <text>
        <r>
          <rPr>
            <b/>
            <sz val="9"/>
            <color indexed="81"/>
            <rFont val="Tahoma"/>
            <family val="2"/>
          </rPr>
          <t>Damaris Blanco Barragan:</t>
        </r>
        <r>
          <rPr>
            <sz val="9"/>
            <color indexed="81"/>
            <rFont val="Tahoma"/>
            <family val="2"/>
          </rPr>
          <t xml:space="preserve">
La VORP suscribió compromiso de cumplimiento para el 31/12/2017 - 
Se debe suscribir un  nuevo compromiso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Damaris Blanco Barragan</author>
  </authors>
  <commentList>
    <comment ref="P4" authorId="0" shapeId="0" xr:uid="{616CC151-DB64-49BC-9D69-A2A562AC652B}">
      <text>
        <r>
          <rPr>
            <b/>
            <sz val="9"/>
            <color indexed="81"/>
            <rFont val="Tahoma"/>
            <family val="2"/>
          </rPr>
          <t>Damaris Blanco Barragan:</t>
        </r>
        <r>
          <rPr>
            <sz val="9"/>
            <color indexed="81"/>
            <rFont val="Tahoma"/>
            <family val="2"/>
          </rPr>
          <t xml:space="preserve">
La VORP suscribió compromiso de cumplimiento para el 31/12/2017 - 
Se debe suscribir un  nuevo compromiso</t>
        </r>
      </text>
    </comment>
  </commentList>
</comments>
</file>

<file path=xl/sharedStrings.xml><?xml version="1.0" encoding="utf-8"?>
<sst xmlns="http://schemas.openxmlformats.org/spreadsheetml/2006/main" count="1027" uniqueCount="590">
  <si>
    <t>Tipo Modalidad</t>
  </si>
  <si>
    <t>M-3: PLAN DE MEJORAMIENTO</t>
  </si>
  <si>
    <t>Formulario</t>
  </si>
  <si>
    <t>F14.1: PLANES DE MEJORAMIENTO - ENTIDADES</t>
  </si>
  <si>
    <t>Moneda Informe</t>
  </si>
  <si>
    <t>Entidad</t>
  </si>
  <si>
    <t>Fecha</t>
  </si>
  <si>
    <t>Periodicidad</t>
  </si>
  <si>
    <t>SEMESTRAL</t>
  </si>
  <si>
    <t>[1]</t>
  </si>
  <si>
    <t>SOPORTES</t>
  </si>
  <si>
    <t>FILA</t>
  </si>
  <si>
    <t>MODALIDAD DE REGISTRO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</si>
  <si>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</si>
  <si>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</si>
  <si>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</si>
  <si>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</si>
  <si>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</si>
  <si>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</si>
  <si>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</si>
  <si>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</si>
  <si>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</si>
  <si>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</si>
  <si>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t>
  </si>
  <si>
    <t>Observación</t>
  </si>
  <si>
    <t>ÁREA RESPONSABLE</t>
  </si>
  <si>
    <t>VIGENCIA / INFORME</t>
  </si>
  <si>
    <t>Soporte 1</t>
  </si>
  <si>
    <t>Soporte 2</t>
  </si>
  <si>
    <t>Soporte 3</t>
  </si>
  <si>
    <t>Soporte 4</t>
  </si>
  <si>
    <t>Soporte 5</t>
  </si>
  <si>
    <t>Soporte 6</t>
  </si>
  <si>
    <t>Soporte 7</t>
  </si>
  <si>
    <t>Soporte 8</t>
  </si>
  <si>
    <t>Soporte 9</t>
  </si>
  <si>
    <t>Soporte 10</t>
  </si>
  <si>
    <t>2 AVANCE ó SEGUIMIENTO DEL PLAN DE MEJORAMIENTO</t>
  </si>
  <si>
    <t>VAF</t>
  </si>
  <si>
    <t>Ver soporte</t>
  </si>
  <si>
    <t>OAJ</t>
  </si>
  <si>
    <t>VT</t>
  </si>
  <si>
    <t>2012 - Auditoría regular</t>
  </si>
  <si>
    <t>Las actividades que se generaron en desarrollo del Proyecto en comento (componentes de comunicaciones, asesoría y acompañamiento técnico y legal) correspondían a la  FEN dentro de sus obligaciones de apoyo técnico, logístico, administrativo y financiero.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</si>
  <si>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</si>
  <si>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</si>
  <si>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</si>
  <si>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VORP</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</si>
  <si>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</si>
  <si>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</si>
  <si>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</si>
  <si>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</si>
  <si>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</si>
  <si>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Ver Soporte</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</si>
  <si>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</si>
  <si>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</si>
  <si>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</si>
  <si>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Ejecución del plan diseñado</t>
  </si>
  <si>
    <t>Informe trimestral de ejecución del plan</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</si>
  <si>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</si>
  <si>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</si>
  <si>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</si>
  <si>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</si>
  <si>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</si>
  <si>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 xml:space="preserve">Oficio </t>
  </si>
  <si>
    <t>Resolución</t>
  </si>
  <si>
    <t>2014 - Auditoría regular</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</si>
  <si>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</si>
  <si>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</si>
  <si>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</si>
  <si>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VORP (GR)</t>
  </si>
  <si>
    <t>VCH (GSCE)</t>
  </si>
  <si>
    <t>Oficio</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</si>
  <si>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</si>
  <si>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</si>
  <si>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</si>
  <si>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</si>
  <si>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</si>
  <si>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</si>
  <si>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VORP (Fiscalización)</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</si>
  <si>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</si>
  <si>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</si>
  <si>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</si>
  <si>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</si>
  <si>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</si>
  <si>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</si>
  <si>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</si>
  <si>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</si>
  <si>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</si>
  <si>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No registra en el informe.</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</si>
  <si>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</si>
  <si>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</si>
  <si>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Concepto de Unificación de los yacimientos</t>
  </si>
  <si>
    <t>2014-H-22</t>
  </si>
  <si>
    <t>2014-H-30</t>
  </si>
  <si>
    <t>Falta de seguimiento del supervisor</t>
  </si>
  <si>
    <t>Enviar informe de contraloría a  la FDN para que valide lo correspondiente en el proceso a su cargo de liquidación y cierre del contrato 69 de 2013 suscrito por FDN con THX</t>
  </si>
  <si>
    <t>GALC</t>
  </si>
  <si>
    <t>VT (GGIT)</t>
  </si>
  <si>
    <t>1 SUSCRIPCIÓN DEL PLAN DE MEJORAMIENTO</t>
  </si>
  <si>
    <t>Soporte 11</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</si>
  <si>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</si>
  <si>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PLAN DE MEJORAMIENTO - AGENCIA NACIONAL DE HIDROCARBUROS</t>
  </si>
  <si>
    <t>Ítem</t>
  </si>
  <si>
    <t>VAF Y VORP (GRDE)</t>
  </si>
  <si>
    <t>2015-H-02</t>
  </si>
  <si>
    <t xml:space="preserve">Operaciones y Terceros sin identificar. En 2015 hay sobreestimación de $6.680,9 millones en el saldo de la Cuenta 2905 Recaudos a Favor de Terceros de las cuentas auxiliares 2905800901 a la 2905800906 por recaudos por clasificar por diferentes conceptos relativos a los Derechos Económicos. </t>
  </si>
  <si>
    <t xml:space="preserve">Registro transitorio del valor de los Ingresos recibidos pendientes de información para poder ser aplicados, lo que genera subestimación en la cuenta 411059 Ingresos No tributarios Derechos de Explotación por la falta de identificación y registro oportuno de todos los ingresos recaudados. Mientras se efectúa la aplicación puede transcurrir más de una vigencia. </t>
  </si>
  <si>
    <t>Realizar las aplicaciones de registros identificados</t>
  </si>
  <si>
    <t>Comprobantes de la aplicación</t>
  </si>
  <si>
    <t>Realizar las aplicaciones de los registros de terceros identificados, cuando se tenga la liquidación definitiva del derecho económico</t>
  </si>
  <si>
    <t>2015-H-03</t>
  </si>
  <si>
    <t>Subestimación por $690.419,6 millones de la cuenta 819090- de Orden- Otros Derechos Contingentes porque los procesos de Petrominerales y Gran Tierra se encuentran contabilizados por $145.829.6 millones, valor que no ha sido actualizado con reporte del tribunal de arbitraje. Dicho saldo desactualizado no ha sido reclasificado a la cuenta 812004 de Orden- Litigios y Mecanismos Alternativos</t>
  </si>
  <si>
    <t>No aplicación del procedimiento establecido por la CGN para la contabilización de las demandas, arbitrajes y conciliaciones extrajudiciales en contra de un tercero. Se registran como un derecho potencial, con un débito a la cuenta 8120 Litigios y mecanismos alternativos de solución de conflictos, y un crédito a la cuenta 8905- Derechos contigentes por contra, y se actualiza su valor.</t>
  </si>
  <si>
    <t>Realizar reporte mensual de la OAJ a la VAF del estado y valores de procesos en contra y a favor de la entidad</t>
  </si>
  <si>
    <t>Realizar reporte mensual del estado y valores de procesos en contra y a favor de la entidad</t>
  </si>
  <si>
    <t>Reporte de estado de procesos</t>
  </si>
  <si>
    <t>2015-H-07</t>
  </si>
  <si>
    <t>Saldo a favor en Litigio contra las FF.MM. Subestimación por $20.641,8 millones en la cuenta 1470 Otros Deudores y en el Patrimonio por cuanto son hechos que vienen de vigencias anteriores. No están registrados derechos correspondientes al saldo a favor de la entidad, generado en el litigio presentado contra las Fuerzas Militares, producto de la liquidación del contrato 032 de 2009.</t>
  </si>
  <si>
    <t>Afectación del principio de contabilidad de General aceptación, de Revelación.</t>
  </si>
  <si>
    <t>2015 - Auditoría regular</t>
  </si>
  <si>
    <t>Soporte 12</t>
  </si>
  <si>
    <t>Soporte 13</t>
  </si>
  <si>
    <t>Soporte 14</t>
  </si>
  <si>
    <t>Soporte 15</t>
  </si>
  <si>
    <t>Soporte 16</t>
  </si>
  <si>
    <t>Soporte 17</t>
  </si>
  <si>
    <t>Soporte 18</t>
  </si>
  <si>
    <t>COD HALLAZGO</t>
  </si>
  <si>
    <t>Cuadro de Mando Integral -BSC. La entidad no utilizó la herramienta Balance ScoreCard-BSC en 2015, puesto que al solicitar los seguimientos remiten archivos en Excel sin las fórmulas de los indicadores, no siendo confiables para verificar avances en tiempo real de cada uno de estos.</t>
  </si>
  <si>
    <t>La ANH no está utilizando ni ha adoptado la herramienta que le permite a la Alta Dirección integrar la información clave para tomar decisiones, empleando datos provenientes de todas las Áreas de la ANH.</t>
  </si>
  <si>
    <t>Aplicar periódicamente la herramienta de seguimiento de control de gestión adoptada por la ANH</t>
  </si>
  <si>
    <t>Aplicar  la herramienta de seguimiento de control de gestión adoptada por la ANH durante el 2017</t>
  </si>
  <si>
    <t>Reporte de avance de la gestión basada en proyectos</t>
  </si>
  <si>
    <t>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t>
  </si>
  <si>
    <t>Durante la vigencia auditada la ANH trabajó en la caracterización de 9 procesos</t>
  </si>
  <si>
    <t>Actualizar las caracterizaciones de los procesos de la ANH</t>
  </si>
  <si>
    <t>Emitir resolución de adopción de procesos de la ANH</t>
  </si>
  <si>
    <t>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t>
  </si>
  <si>
    <t>Incumplimiento de la definición clara del Mapa Estratégico y confusión de los objetivos estratégicos.</t>
  </si>
  <si>
    <t>Realizar seguimiento mensual en el SPI de la actualización del informe ejecutivo de los proyectos de inversión de acuerdo con la información presupuestal de SIIF</t>
  </si>
  <si>
    <t>Realizar seguimiento de información presupuestal actualizada en SPI</t>
  </si>
  <si>
    <t>Reporte en excel de seguimiento</t>
  </si>
  <si>
    <t>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t>
  </si>
  <si>
    <t>No existe una definición clara y concreta de los indicadores de las dependencias para el cumplimiento de los objetivos institucionales y por ende no se cumple desde las concertaciones, seguimientos y evaluaciones de los Acuerdos de Gestión de los Gerentes.</t>
  </si>
  <si>
    <t>Reformular los indicadores de evaluación de los gerentes públicos y consignarlo en los nuevos Acuerdos</t>
  </si>
  <si>
    <t>Reformular los indicadores de evaluación de los gerentes públicos para 2017 y consignarlos en los Acuerdos</t>
  </si>
  <si>
    <t xml:space="preserve">Acuerdos de gerentes públicos diseñados por Vicepresidencia </t>
  </si>
  <si>
    <t>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t>
  </si>
  <si>
    <t>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t>
  </si>
  <si>
    <t>Actualizar en normas soporte y contenido el manual de contratación misional</t>
  </si>
  <si>
    <t>Actualizar el manual de contratación misional</t>
  </si>
  <si>
    <t>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t>
  </si>
  <si>
    <t xml:space="preserve">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t>
  </si>
  <si>
    <t>Elaborar informe actualizado de condonaciones para el convenio 10 de 2009</t>
  </si>
  <si>
    <t>Informe</t>
  </si>
  <si>
    <t>Analizar jurídicamente los contratos/convenios que no tienen liquidación ni auto de archivo a la fecha y realizar el trámite jurídico correspondiente</t>
  </si>
  <si>
    <t>Analizar los contratos/convenios que no tienen liquidación ni auto de archivo a la fecha y realizar el trámite jurídico correspondiente</t>
  </si>
  <si>
    <t>Autos de archivo</t>
  </si>
  <si>
    <t>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t>
  </si>
  <si>
    <t>No identifica la CGR en su informe, pero plantea que estas inconsistencias ocasionan que los datos de producción con los que se liquidan las regalías no sean confiables.</t>
  </si>
  <si>
    <t>Cargar en AVM la información de producción de crudo de los campos Valdivia, Almagro, Tello y La Jagua para la vigencia 2015</t>
  </si>
  <si>
    <t>Cargar la información de producción de crudo de enero a diciembre 2015 para 4 campos (Valdivia, Almagro, Tello y La Jagua)</t>
  </si>
  <si>
    <t>Reportes de cargue de información en AVM (antes y después)</t>
  </si>
  <si>
    <t>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t>
  </si>
  <si>
    <t>No identifica la CGR en su informe, pero plantea que estas deficiencias están afectando el flujo adecuado de los recursos, así como el afianzamiento del conocimiento que se esperaba obtener en un tiempo determinado.
La ANH identifica como causa de esta problemática los casos en que se presentaron garantías inauténticas, por lo cual define la acción en función de ello.</t>
  </si>
  <si>
    <t xml:space="preserve">Gestionar la certificación del 100% de las garantías de los Contratos E&amp;P y TEAS en perìodo de exploración de competencia de la VCH </t>
  </si>
  <si>
    <t>Gestionar la certificación de las garantías de los Contratos E&amp;P y TEAS en perìodo de exploración (semestre vencido)</t>
  </si>
  <si>
    <t>Informe de certificación de garantías</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</si>
  <si>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</si>
  <si>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</si>
  <si>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</si>
  <si>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</si>
  <si>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Elaborar inventario de estado de abandono de pozos  para gestionar su incorporación en los Programas de Abandono</t>
  </si>
  <si>
    <t>Elaborar inventario de abandono de pozos</t>
  </si>
  <si>
    <t xml:space="preserve">Documento con Inventario </t>
  </si>
  <si>
    <t>Documentar procedimiento de asignación de áreas para incorporar como requisito de gestión el acta de reversión y el balance de estado de los pozos</t>
  </si>
  <si>
    <t>Documento adoptado en SIGECO</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</si>
  <si>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</si>
  <si>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</si>
  <si>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Gestionar la devolución del saldo no ejecutado del Acuerdo 242 de 2013 con PNUD</t>
  </si>
  <si>
    <t>Comprobante de ingreso</t>
  </si>
  <si>
    <t>Gestionar la devolución del saldo de rendimientos financieros e intereses del convenio 247 de 2012 con FONADE</t>
  </si>
  <si>
    <t>Transferencia de la Litoteca al Servicio Geológico Colombiano. Se observa que al momento de la ejecución de la auditoria no se encuentra la totalidad de cajas preservadas, reempacadas e incorporadas al sistema WMS.</t>
  </si>
  <si>
    <t xml:space="preserve">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t>
  </si>
  <si>
    <t>Actualizar en el WMS el inventario de muestras de la Litoteca nacional</t>
  </si>
  <si>
    <t xml:space="preserve">Documento con inventario </t>
  </si>
  <si>
    <t>Reporte actualizado de WMS</t>
  </si>
  <si>
    <t>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t>
  </si>
  <si>
    <t>Deficiente supervisión y seguimiento al desarrollo del contrato</t>
  </si>
  <si>
    <t>Dar traslado del informe de CGR a FDN, en lo correspondiente al hallazgo 27</t>
  </si>
  <si>
    <t>Dar traslado del informe de CGR a FDN</t>
  </si>
  <si>
    <t>2015-H-11</t>
  </si>
  <si>
    <t>2015-H-12</t>
  </si>
  <si>
    <t>2015-H-13</t>
  </si>
  <si>
    <t>2015-H-14</t>
  </si>
  <si>
    <t>2015-H-15</t>
  </si>
  <si>
    <t>2015-H-16</t>
  </si>
  <si>
    <t>2015-H-21</t>
  </si>
  <si>
    <t>2015-H-22</t>
  </si>
  <si>
    <t>2015-H-24</t>
  </si>
  <si>
    <t>2015-H-25</t>
  </si>
  <si>
    <t>2015-H-26</t>
  </si>
  <si>
    <t>2015-H-27</t>
  </si>
  <si>
    <t>VAF (GP)</t>
  </si>
  <si>
    <t>VAF (GP -TH)</t>
  </si>
  <si>
    <t>OAJ - GALC</t>
  </si>
  <si>
    <t>VAF (GF)</t>
  </si>
  <si>
    <t>VT (GGC) - OAJ</t>
  </si>
  <si>
    <t>VPAA</t>
  </si>
  <si>
    <t>VCH (GSCYMA)</t>
  </si>
  <si>
    <t>Acta del Consejo Directivo en la que se somete a consideración el Manual de Contratación Misional</t>
  </si>
  <si>
    <t>Acción cumplida. La OAJ envió a la VAF reporte de estado de procesos, mediante correo y radicado I-140-2016-088372 Id: 153830 de fecha 21 de diciembre de 2016.</t>
  </si>
  <si>
    <t>Documento del Manual Actualizado</t>
  </si>
  <si>
    <t>Someter a consideración del Consejo Directivo de la ANH, el Manual de Contratación Misional</t>
  </si>
  <si>
    <t>FILA_17</t>
  </si>
  <si>
    <t>FILA_21</t>
  </si>
  <si>
    <t>FILA_22</t>
  </si>
  <si>
    <t>FILA_23</t>
  </si>
  <si>
    <t>FILA_24</t>
  </si>
  <si>
    <t>FILA_29</t>
  </si>
  <si>
    <t>Acción cumplida fuera de plazos. Según reporte efectuado por la Vicepresidencia Administrativa y Financiera, PNUD realizó el 24/03/2017 la devolución de $314.146.843 a la cuenta 005-55884-1 de la ANH</t>
  </si>
  <si>
    <t>Convenio FEN. No 01/07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</si>
  <si>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Estado convenio</t>
  </si>
  <si>
    <t>Oficio ANH</t>
  </si>
  <si>
    <t>Acción cumplida. La VORP verificó el estado del Contrato y precisó que el cobro de los intereses de mora se contempla a partir del 24/03/2012 y no desde el 30/11/2011. Mediante memorando Id 140264 del 25/10/2016 la VORP remitió a la OAJ solicitud de inicio del cobro coactivo o inicio del proceso de incumplimiento.</t>
  </si>
  <si>
    <t>Acción cumplida. La OAJ envió a la VAF reporte de estado de procesos, mediante correo y radicado I-140-2016-088372 Id: 153830 de fecha 21 de diciembre de 2016. Con el registro de la devolución de los recursos se resuelve la problemática identificada.</t>
  </si>
  <si>
    <t>Estado IP's</t>
  </si>
  <si>
    <t>Acta CD 3 de 2017</t>
  </si>
  <si>
    <t>Acta CD 2 de 2017</t>
  </si>
  <si>
    <t>Acta CD 1 de 2017</t>
  </si>
  <si>
    <t>Acta CD 9 de 2016</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</si>
  <si>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t>
  </si>
  <si>
    <t>Acción cumplida. La Gerencia de Planeación remitió los reportes de seguimiento para los meses de enero, febrero, marzo, abril, mayo y junio de 2017</t>
  </si>
  <si>
    <t>FILA_10</t>
  </si>
  <si>
    <t>FILA_11</t>
  </si>
  <si>
    <t>FILA_12</t>
  </si>
  <si>
    <t>FILA_13</t>
  </si>
  <si>
    <t>FILA_14</t>
  </si>
  <si>
    <t>FILA_15</t>
  </si>
  <si>
    <t>FILA_16</t>
  </si>
  <si>
    <t>FILA_18</t>
  </si>
  <si>
    <t>FILA_19</t>
  </si>
  <si>
    <t>FILA_20</t>
  </si>
  <si>
    <t>FILA_25</t>
  </si>
  <si>
    <t>FILA_26</t>
  </si>
  <si>
    <t>FILA_27</t>
  </si>
  <si>
    <t>FILA_28</t>
  </si>
  <si>
    <t>FILA_30</t>
  </si>
  <si>
    <t>FILA_31</t>
  </si>
  <si>
    <t>tiempos</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</si>
  <si>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</si>
  <si>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</si>
  <si>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</si>
  <si>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</si>
  <si>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</si>
  <si>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</si>
  <si>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</si>
  <si>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</si>
  <si>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</si>
  <si>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</si>
  <si>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</si>
  <si>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</si>
  <si>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</si>
  <si>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</si>
  <si>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</si>
  <si>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</si>
  <si>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</si>
  <si>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2016-H-01</t>
  </si>
  <si>
    <t>Revelación inversiones Contratos E&amp;P. La ANH no registra el valor de las obligaciones de los Contratos E&amp;P en los Estados Contables, esta situación se
presenta en los contratos y valores del anexo No. 2, por un monto de USD 7.360 millones de dólares.</t>
  </si>
  <si>
    <t>Deficiencias en la aplicabilidad de procedimientos y normatividad de contabilidad pública y debilidades de control interno contable relativas a la revelación y registro del control de operaciones realizadas con terceros que puedan representar derechos a favor de la entidad.</t>
  </si>
  <si>
    <t>Definir la información requerida para registro en las cuentas de orden de los Contratos E &amp;P en exploración</t>
  </si>
  <si>
    <t>Elaborar el formato de reporte periódico de inversiones de Contratos E &amp;P en exploración</t>
  </si>
  <si>
    <t>Formato diseñado</t>
  </si>
  <si>
    <t>VCH (GSCE) - VAF(GF)</t>
  </si>
  <si>
    <t>Realizar el primer registro contable en cuentas de orden de la información depurada citada en el Anexo 02 del informe de CGR</t>
  </si>
  <si>
    <t xml:space="preserve">Realizar el registro contable de la información depurada </t>
  </si>
  <si>
    <t>Registro contable</t>
  </si>
  <si>
    <t>VAF(GF)</t>
  </si>
  <si>
    <t>2016-H-02</t>
  </si>
  <si>
    <t>Oportunidad Causación de ingresos por derechos económicos. Existen saldos pendientes por imputar de las cuentas de recaudo de derechos económicos y transferencia de tecnología para recaudos efectuados en los meses de enero a octubre de 2016 por $8.196,4 millones, de los cuales no se evidencia que haya sido aplicado su valor ni generado el registro contable en la cuenta de ingresos.</t>
  </si>
  <si>
    <t>Deficiencias en el control interno contable por fallas en la identificación y recaudo de los derechos económicos y en el flujo oportuno de información que sirve como insumo para la contabilidad. La causa que identifica la ANH es que el saldo contable no coincide con el saldo SIIF de recaudos por identificar (no se actualizó este último) y no todo el saldo es  por derechos económicos</t>
  </si>
  <si>
    <t xml:space="preserve">Conciliar la información del reporte SIIF "Recaudos por clasificar" con la cuenta contable </t>
  </si>
  <si>
    <t>Identificar las partidas del reporte SIIF "Recaudos por clasificar" que corresponden a derechos económicos</t>
  </si>
  <si>
    <t>Reporte de derechos económicos por aplicar</t>
  </si>
  <si>
    <t>VORP (GRDE) - VAF (GF)</t>
  </si>
  <si>
    <t>Aplicar las partidas de derechos económicos identificadas en el reporte SIIF de Recaudos por clasificar a 31/12/2016 que se pueden liquidar (con reconocimiento)</t>
  </si>
  <si>
    <t>Comprobantes de contabilidad</t>
  </si>
  <si>
    <t>Aplicar las partidas de derechos económicos identificadas en el reporte SIIF de Recaudos por clasificar a 31/12/2016 pendientes por liquidar</t>
  </si>
  <si>
    <t>VORP (GRDE) - VAF</t>
  </si>
  <si>
    <t xml:space="preserve">Conciliar la información del reporte SIIF Recaudos por clasificar con la cuenta contable </t>
  </si>
  <si>
    <t>Conciliar la información del reporte SIIF Recaudos por clasificar con la cuenta contable con corte a junio 30 de 2017</t>
  </si>
  <si>
    <t>Reporte de conciliación (SIIF vs contable)</t>
  </si>
  <si>
    <t>2016-H-03</t>
  </si>
  <si>
    <t xml:space="preserve">Justificaciones Reservas Presupuestales. No se efectuó en debida forma el procedimiento interno para constituir las reservas presupuestales, ya que no se
allegó ninguna justificación formal escrita antes del 20 de enero de 2017 para los siguientes contratos: Nos. 276 de 2014 y Nos 140, 180, 237, 241, 243, 256, 257, 294, 315 Y 318 de 2016. </t>
  </si>
  <si>
    <t>Deficiencias de control interno en la
aplicación de la normatividad en el proceso presupuestal y el incumplimiento de  procedimientos internos, al no dejar claramente documentada la justificación de las reservas para su respectiva constitución, en la que se haga referencia a la fuerza mayor que la generó.</t>
  </si>
  <si>
    <t>Emitir circular por Presidencia que establezca los plazos máximos para el reporte de información requerida para el cierre contable y que exija su cumplimiento</t>
  </si>
  <si>
    <t>Elaborar circular que establezca los plazos máximos para el reporte de información requerida para el cierre contable y la constitución de reservas</t>
  </si>
  <si>
    <t>Circular</t>
  </si>
  <si>
    <t>2016-H-04</t>
  </si>
  <si>
    <t>Conciliación de Operaciones Recíprocas. Cotejado el formulario reportado por la ANH a diciembre de 2016 en CHIP, frente a algunas de sus entidades contables públicas recíprocas, de acuerdo con las reglas de
eliminación o tablas correlativas se observa que no coinciden las cifras reportadas por una y otra, tal como se evidencian algunos casos en el cuadro del anexo No. 3</t>
  </si>
  <si>
    <t>Deficiencias de control interno contable tendientes a lograr correspondencia en los saldos que posibilita el riesgo de que se afecte la razonabilidad de los estados contables consolidados por la CGN.
Falta de efectividad en las acciones que adelanta la entidad para tener claridad sobre la consistencia de las cifras</t>
  </si>
  <si>
    <t>Enviar oficio a Contaduría General de la Nación explicando las diferencias de saldos con las entidades que la ANH tiene cuentas recíprocas para que actúe como facilitador en la depuración de partidas</t>
  </si>
  <si>
    <t>Enviar oficio a Contaduría General de la Nación explicando las diferencias de saldos con las entidades que la ANH tiene cuentas recíprocas</t>
  </si>
  <si>
    <t>2016-H-05</t>
  </si>
  <si>
    <t xml:space="preserve">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t>
  </si>
  <si>
    <t>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t>
  </si>
  <si>
    <t>Adoptar procedimiento de intercambio de información con las operadoras</t>
  </si>
  <si>
    <t>Procedimiento adoptado en SIGECO</t>
  </si>
  <si>
    <t>VORP (Fiscalización) - VCH - OTI - OAJ</t>
  </si>
  <si>
    <t>Generar comunicación para las operadoras para la instalación de los equipos pendientes</t>
  </si>
  <si>
    <t>Comunicación a operadoras</t>
  </si>
  <si>
    <t>VORP (Fiscalización) - OTI</t>
  </si>
  <si>
    <t>Realizar la instalación de los 8 puntos pendientes</t>
  </si>
  <si>
    <t>Informe de instalación por punto</t>
  </si>
  <si>
    <t>OTI - VORP (Fiscalización)</t>
  </si>
  <si>
    <t>2016-H-06</t>
  </si>
  <si>
    <t>Cumplimiento Parcial de Obligaciones Contrato 249 de 2016. Potencial pérdida de $1.419 millones por las actividades pendientes de realizar por la falta de obtención del permiso de las operadoras Ecopetrol y Lewis para la instalación de los equipos en sus campos Casabe y Bullerengue y sobre las cuales a la fecha no se registra cumplimiento, ni se ha realizado la liquidación del contrato.</t>
  </si>
  <si>
    <t>Desconocer las formalidades propias de la modificación a los contratos estatales como la suscripción de prórrogas que con su debida justificación y con la adecuación presupuestal correspondiente con el objeto de no vulnerar el
principio de anualidad del presupuesto y extender válidamente el término de ejecución de los contratos estatales</t>
  </si>
  <si>
    <t>Liquidar el contrato 249 de 2016 integrando el balance final de instalación de equipos</t>
  </si>
  <si>
    <t>Acta de liquidación</t>
  </si>
  <si>
    <t>OTI - VAF - OAJ</t>
  </si>
  <si>
    <t>2016-H-07</t>
  </si>
  <si>
    <t>Quema de gas sin autorización. Existen seis (6) campos que no poseen permisos de quema o no les fueron otorgados de forma previa durante el año 2016: Bonanza, Chichimene, Chichimene Sw, Orito, Palagua y Sucumbios</t>
  </si>
  <si>
    <t>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t>
  </si>
  <si>
    <t xml:space="preserve">Actualizar los permisos de quema de gas de los campos Chichimene, Chichimene Sw, Orito, Palagua y Sucumbios con vigencia a julio de 2017 </t>
  </si>
  <si>
    <t>Comunicación radicada de permiso</t>
  </si>
  <si>
    <t>Quema de gas sin autorización. Existen seis (6) campos que no poseen permisos de quema o no les fueron otorgados de forma previa durante el año 2016: Bonanza, Chichimene Sw, Orito, Palagua y Sucumbios</t>
  </si>
  <si>
    <t>Adoptar procedimiento para otorgar permiso de volúmenes de quema de gas que estandarice plazos de respuesta por parte de la ANH</t>
  </si>
  <si>
    <t>2016-H-08</t>
  </si>
  <si>
    <t>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t>
  </si>
  <si>
    <t>Suscripción entre las partes del documento denominado "Certificado de Licencia de Uso de Software con Entrega de Código Fuente" la ANH reconoció al contratista Sun Gemini S.A los derechos patrimoniales de autor sobre la obra contratada pese a haber sido pactada como el desarrollo de un software a la medida y no como un licenciamiento de uso</t>
  </si>
  <si>
    <t>Gestionar entrega de licencia de uso de MIGEP al Servicio Geológico Colombiano SGC</t>
  </si>
  <si>
    <t>Documento cesión de licencia de uso</t>
  </si>
  <si>
    <t>GALC - OAJ - OTI</t>
  </si>
  <si>
    <t>Trasladar con soportes el caso a la Procuraduría</t>
  </si>
  <si>
    <t>Comunicación de traslado</t>
  </si>
  <si>
    <t>GALC - OAJ</t>
  </si>
  <si>
    <t>Elaborar circular con lineamientos para la cesión a la ANH de los derechos patrimoniales de software de obras por encargo</t>
  </si>
  <si>
    <t>OTI - GALC</t>
  </si>
  <si>
    <t>2016 - Auditoría regular</t>
  </si>
  <si>
    <t>Cod compromiso de acciones no cumplidas en plazos</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</si>
  <si>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Cubarral en la unidad T2, con las consecuencias en la explotación de los dos campos.</t>
  </si>
  <si>
    <t>2016-H-08_FILA 47_48_MIGEP\Id 168064 MIGEP Requerimiento Procuraduria.pdf</t>
  </si>
  <si>
    <t>2016-H-08_FILA 47_48_MIGEP\Id 170440 RTA Id 168064 PGN MIGEP.PDF</t>
  </si>
  <si>
    <t>2016-H-07_FILA 44_45_PERMISO QUEMA GAS\20170401 Permiso Quema de Gas Chichimene y Chichimene SW.PDF</t>
  </si>
  <si>
    <t>2016-H-07_FILA 44_45_PERMISO QUEMA GAS\APROBACIÓN_PERMISO DE QUEMAS GAS PALAGUA Y CAIPAL_MAYO-2017.pdf</t>
  </si>
  <si>
    <t>2016-H-07_FILA 44_45_PERMISO QUEMA GAS\AUTORIZACION_Permiso Quema gas Sucumbios_28 Dic 2016.pdf</t>
  </si>
  <si>
    <t>2016-H-07_FILA 44_45_PERMISO QUEMA GAS\AUTORIZACION_Permiso Quema_Orito_28 Dic 2016.pdf</t>
  </si>
  <si>
    <t>Ver soporte  Vence 30-sep-2017</t>
  </si>
  <si>
    <t>Ver soporte  Vence 31-dic-2017</t>
  </si>
  <si>
    <t>Ver soporte vence 31-dic-2017</t>
  </si>
  <si>
    <t>Ver soporte compromiso ajustado vence 31-dic-2017</t>
  </si>
  <si>
    <t>Ver soporte compromiso vence 15-ago-2017</t>
  </si>
  <si>
    <t>FILA_01</t>
  </si>
  <si>
    <t>FILA_04</t>
  </si>
  <si>
    <t>FILA_03</t>
  </si>
  <si>
    <t>FILA_08</t>
  </si>
  <si>
    <t>FILA_09</t>
  </si>
  <si>
    <t>FILA_05</t>
  </si>
  <si>
    <t>FILA_02</t>
  </si>
  <si>
    <t>FILA_06</t>
  </si>
  <si>
    <t>FILA_07</t>
  </si>
  <si>
    <t xml:space="preserve">Revisar el modelo dinámico y el modelo estático con el objeto de definir si es necesaria la unificación del campo Akacias del Contrato E&amp;P CPO9 y  Chichimene del Convenio de Explotación Cubarral; lo anterior, teniendo en cuenta los resultados del estudio que adelantan Ecopetrol y Repsol.
</t>
  </si>
  <si>
    <t>14 05 004</t>
  </si>
  <si>
    <t>Dentro del presupuesto de la propuesta económica de la UIS (folio 297 V2) que derivó en la celebración del otrosi N°2 por lo cual se adicionó la suma de $15500.0 millones y que, hace parte del convenio, se estableció la suma de $1780 millones por concepto de impuestos estimados del convenio.</t>
  </si>
  <si>
    <t>Carencia del estado de cuenta de los contratos que permita clarificar o establecer  los diferentes conceptos  y valores</t>
  </si>
  <si>
    <t>Establecer claramente en los contratos los conceptos y valores que permita realizar un seguimiento eficaz del desarrollo financiero y presupuestal del contrato</t>
  </si>
  <si>
    <t>Liquidar el convenio 07 de 2010 con la UIS, resolviendo al momento de la liquidación cualquier diferencia presentada en el tema impositivo.</t>
  </si>
  <si>
    <t>Acta de liquidación del convenio.</t>
  </si>
  <si>
    <t>2011 - Auditoría regular</t>
  </si>
  <si>
    <t>2016-H-05_FILA_40_Proced intercambio info operadoras\Circular 19 de 2017.pdf</t>
  </si>
  <si>
    <t>2016-H-05_FILA 42_Instalacion equipos pendientes\20160426 Informe Visita Campo Bullerengue - Proyecto Telemetría.pdf</t>
  </si>
  <si>
    <t>2016-H-05_FILA 42_Instalacion equipos pendientes\20160613 Informe Visita Campo Casabe - Telemetría V1.pdf</t>
  </si>
  <si>
    <t>2016-H-05_FILA 42_Instalacion equipos pendientes\20160915 Informe Visita Campo Costayaco - Telemetría.pdf</t>
  </si>
  <si>
    <t>2016-H-05_FILA 42_Instalacion equipos pendientes\20161227 Informe Final Proyecto Telemetría.pdf</t>
  </si>
  <si>
    <t>2016-H-05_FILA_41_comunicacion operadoras\2016-02-18 Comunicación Lewis Telemetría 12037_2016218833859.pdf</t>
  </si>
  <si>
    <t>2016-H-05_FILA_41_comunicacion operadoras\IBISA-ANH Informe Actividades aariasp Sep 15-17 2016 GranTierra.pdf</t>
  </si>
  <si>
    <t>CESION MIGEP FIRMADA DF.PDF</t>
  </si>
  <si>
    <t>Tramite entrega herramienta SGC.PDF</t>
  </si>
  <si>
    <t>Tablero de Control Cesión MIGEP.xlsx</t>
  </si>
  <si>
    <t>Abandono pozos La tigra 5_6_7_10\Visita pozo Tigra 7</t>
  </si>
  <si>
    <t>LIQUIDACION UNILATERAL DEL CONTRATO 247 DE 2012 RESOLUCION 552 de 2017</t>
  </si>
  <si>
    <t>Formato_Inversiones_Contraloria_Resultados.xlsx</t>
  </si>
  <si>
    <t>REPORTE CERTIFICACION GARANTIAS</t>
  </si>
  <si>
    <t>Reporte DE por aplicar\213546</t>
  </si>
  <si>
    <t>Reporte DE por aplicar\Corte a 26-09-2017</t>
  </si>
  <si>
    <t>FILA_49</t>
  </si>
  <si>
    <t>2015-H-02_FILA_11_INGRESOS 2015\Fila 11 Hallazgo 2015-H-02 Ingresos 2015.xlsx</t>
  </si>
  <si>
    <t>2015-H-02_FILA_11_INGRESOS 2015\Fila 11 Hallazgo 2015-H-02 Ingresos Aplicados Vigencia Anteriores 2016.xlsx</t>
  </si>
  <si>
    <t>2015-H-02_FILA_11_INGRESOS 2015\Fila 11 Hallazgo 2015-H-02.zip</t>
  </si>
  <si>
    <t>2016-H-04_FILA_39_Oficio a Contaduria por partidas\Fila 39 Hallazgo 2016-H-04 Operaciones Reciprocas.zip</t>
  </si>
  <si>
    <t>cumplida</t>
  </si>
  <si>
    <t>No cumplida en plazos</t>
  </si>
  <si>
    <t>2016-H-04_FILA_39_Oficio a Contaduria por partidas\Oficio a Contaduría.pdf</t>
  </si>
  <si>
    <t>2016-H-04_FILA_39_Oficio a Contaduria por partidas\Copia de C05 - Entidades Que Registran Partidas Conciliatorias por Entidad 26-09-2017.xlsx</t>
  </si>
  <si>
    <t>2016-H-02_FILA 37_SIIF vs CONTABLE\CONCILIACION RECAUDOS POR CLASIFICAR A 30 DE JUNIO DE 2017.xlsx</t>
  </si>
  <si>
    <t>2016-H-02_FILA 37_SIIF vs CONTABLE\CONCILIACION RECAUDOS POR CLASIFICAR A 31 DE AGOSTO DE 2017.xlsx</t>
  </si>
  <si>
    <t>2016-H-02_FILA 37_SIIF vs CONTABLE\REP_ING028_SaldosImputarIngPresupuestal 2010.docx</t>
  </si>
  <si>
    <t>2016-H-02_FILA 37_SIIF vs CONTABLE\REP_ING028_SaldosImputarIngPresupuestal 2011.docx</t>
  </si>
  <si>
    <t>2016-H-02_FILA 37_SIIF vs CONTABLE\REP_ING028_SaldosImputarIngPresupuestal 2012.docx</t>
  </si>
  <si>
    <t>2016-H-02_FILA 37_SIIF vs CONTABLE\REP_ING028_SaldosImputarIngPresupuestal 2013.docx</t>
  </si>
  <si>
    <t>2016-H-02_FILA 37_SIIF vs CONTABLE\REP_ING028_SaldosImputarIngPresupuestal 2014.docx</t>
  </si>
  <si>
    <t>2016-H-02_FILA 37_SIIF vs CONTABLE\REP_ING028_SaldosImputarIngPresupuestal 2015.docx</t>
  </si>
  <si>
    <t>2016-H-02_FILA 37_SIIF vs CONTABLE\REP_ING028_SaldosImputarIngPresupuestal 2016.docx</t>
  </si>
  <si>
    <t>2016-H-02_FILA 37_SIIF vs CONTABLE\REP_ING028_SaldosImputarIngPresupuestal a 30 de junio de 2017.docx</t>
  </si>
  <si>
    <t>2016-H-02_FILA 37_SIIF vs CONTABLE\REP_ING028_SaldosImputarIngPresupuestal a 31 de agosto de 2017.docx</t>
  </si>
  <si>
    <t>2015-H-11_HERRAMIENTA CONTROL DE GESTION\Contrato SIGECO.pdf</t>
  </si>
  <si>
    <t>2015-H-11_HERRAMIENTA CONTROL DE GESTION\Evaluación de la Gestion - Publicación.pdf</t>
  </si>
  <si>
    <t>H- No. 24_2012_FILA 02_Litoteca\Acuerdo del Consejo Superiro No. 050 de 2017 Por el cual se faculta al r....pdf</t>
  </si>
  <si>
    <t>H- No. 24_2012_FILA 02_Litoteca\Respuesta UIS - Presentación cesión al consejo de la UIS.PDF</t>
  </si>
  <si>
    <t>H- No. 24_2012_FILA 02_Litoteca\entrega planos y documentación técnica.pdf</t>
  </si>
  <si>
    <t>H- No. 24_2012_FILA 02_Litoteca\Mecalux Acta de Recibo.pdf</t>
  </si>
  <si>
    <t>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t>
  </si>
  <si>
    <t>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t>
  </si>
  <si>
    <t>Compromiso VAF_Hallazgo 35_Municipios NN_vence 30-jun-2018.pdf</t>
  </si>
  <si>
    <t>Acción cumplida fuera de plazos. El supervisor del convenio 010 de 2009 con Colfuturo remitió informe del estado del convenio mediante Id 172180 del 31/03/2017. Sin cierre en informe de CGR 2017.</t>
  </si>
  <si>
    <t>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 Sin cierre en informe de CGR 2017.</t>
  </si>
  <si>
    <t>Acción cumplida en plazos. Mediante Resolución 387 de 2017 se modificó la resolución 509 de 2015 por la cual se actualiza el Sistema Integral de Gestión y de Control de la Agencia Nacional de Hidrocarburos - Agencia Nacional de Hidrocarburos</t>
  </si>
  <si>
    <t>Acción cumplida. La Gerencia de Seguimiento a Contratos en exploración plantea que debe validarse lo reportado por la Contraloría en Anexo 2, para definir lo que realmente es objeto de reporte por cada Contrato.</t>
  </si>
  <si>
    <t>Acción cumplida. La VCH reportó el informe de la certificación de garantías del semestre en archivo EXCEL con corte a 30-jun-2017, donde se relacionan 429 documentos de garantías de los contratos relacionados.</t>
  </si>
  <si>
    <t>Acción cumplida. El 30/06/2017 la Gerencia de Planeación publicó en SIGECO el Procedimiento para definir las nuevas regiones con potencial geológico para la promoción de oportunidades de inversión así como las obligaciones y condiciones de sus respectivos programas exploratorios, con base en la información técnica disponible y la prospectividad hidrocarburífera de cada área.</t>
  </si>
  <si>
    <t>Acción cumplida. La VORP remite memorando 20175010124953 ID:213546 del 25-sep-2017 a VCH solicitando información para liquidación de DE y TT por uso del subsuelo en áreas en exploración.</t>
  </si>
  <si>
    <t>Acción cumplida. La VAF remite Reporte SIIF en 30 folios con el listado de los comprobantes de contabilidad mediante los cuales se aplican las partidas de DE con corte al 31-ago-2017</t>
  </si>
  <si>
    <t>Acción cumplida. La VAF remitió los registros de conciliación de recaudos  por clasificar a 30-jun y 31-ago de 2017, y los registros SIIF del 2010 al 2016 y a 30-jun-2017 y a 31-ago-2017</t>
  </si>
  <si>
    <t xml:space="preserve">Acción cumplida. La ANH, SGC y SUNGEMINI suscribieron el 22-jun-2017 contrato de Cesión de Licencia de Uso de Sorftware con entrega de código fuente entre ANH y SGC.  </t>
  </si>
  <si>
    <t>Acción cumplida. La VT remite comunicación a la Procuraduría Segunda Delegada para la Contratación Estatal en radicado E-150-2017-003183 Id: 170440 de Fecha: 2017-03-23</t>
  </si>
  <si>
    <t>Acción cumplida. ANH y SGC suscribieron contrato de cesión de la licencia de uso del software MIGEP a título gratuito fechado del 22/06/2017</t>
  </si>
  <si>
    <t>2016-H-05_FILA_41_comunicacion operadoras\Implementacion Ecopetrol 4 puntos.pdf</t>
  </si>
  <si>
    <t>2016-H-05_FILA_41_comunicacion operadoras\Implementacion Gran Tierra - Estacion Santa Ana 1 Punto.pdf</t>
  </si>
  <si>
    <t>2016-H-05_FILA_41_comunicacion operadoras\Implementacion Interoil - Trillizos, Mana Sur y Bateria 3 Puntos.pdf</t>
  </si>
  <si>
    <t>2016-H-05_FILA_41_comunicacion operadoras\20160915 Informe Visita Campo Costayaco - Telemetría.pdf</t>
  </si>
  <si>
    <t xml:space="preserve">Acción cumplida fuera de plazos. La VORP remite Acuerdo de no divulgación de información confidencial suscrito por Gran Tierra y comunicacion a Lewis en radicado E-150-2016-004429 ID: 12037. La OTI remite Informes de actividades de servicios de suministro de OMNICON con la implementación de 4 puntos para Ecopetrol, 1 punto para Gran Tierra y 3 puntos para Interoil. </t>
  </si>
  <si>
    <t>2016-H-05_FILA_41_comunicacion operadoras\20161128 Acuerdo Confidencialidad ANH-GT Proyecto Telemetria.pdf</t>
  </si>
  <si>
    <t>Acción cumplida. La VAF remite oficio dirigido a la Contaduría General de la Nacion de fecha 27-sep-2017 respecto de la conciliación de operación reciproca, sin radicado, remitida a traves de correo electrónico enviado contactenos@contaduria.gov.co con fecha miércoles 27/09/2017 02:49 p. m.</t>
  </si>
  <si>
    <t>2016-H-05_FILA 42_Instalacion equipos pendientes\Implementacion Ecopetrol 4 puntos.pdf</t>
  </si>
  <si>
    <t>2016-H-05_FILA 42_Instalacion equipos pendientes\Implementacion Gran Tierra - Estacion Santa Ana 1 Punto.pdf</t>
  </si>
  <si>
    <t>2016-H-05_FILA 42_Instalacion equipos pendientes\Implementacion Interoil - Trillizos, Mana Sur y Bateria 3 Puntos.pdf</t>
  </si>
  <si>
    <t>2016-H-01_FILA_33_INVERSIONES E&amp;P\COMPROBANTE SIFF 13064 COMPROMISO EXPLORATORIO A 30-09-2017.pdf</t>
  </si>
  <si>
    <t>2016-H-01_FILA_33_INVERSIONES E&amp;P\CC-1709000205 REGISTRO COMPROMISO EXPLORATORIO A 30-09-2017.pdf</t>
  </si>
  <si>
    <t>Acción cumplida. La VAF, la VT y BDO informan que están efectuando un proceso de verificación de cifras y conciliación con el informe de la CGR. La VAF remite comprobante de contabilidad No. 13064 SIIF 1709000205 ZBOX como soporte del registro de las inversiones pendientes de ejecución con corte a 30-sep-2017</t>
  </si>
  <si>
    <t>SOPORTES CORTE DICIEMBRE 2017\Soportes GRDE\RC 10983.pdf</t>
  </si>
  <si>
    <t>SOPORTES CORTE DICIEMBRE 2017\Soportes GRDE\RC 11044.pdf</t>
  </si>
  <si>
    <t>SOPORTES CORTE DICIEMBRE 2017\Soportes GRDE\2 Ingresos pdtes 2015  31 DIC  2017.xlsx</t>
  </si>
  <si>
    <t>SOPORTES CORTE DICIEMBRE 2017\RESPUESTA PLAN DE MEJORAMIENTO CGR - VORP.msg</t>
  </si>
  <si>
    <t>SOPORTES CORTE DICIEMBRE 2017\PLAN DE MEJORAMIENTO CGR ANEXOS VORP.zip</t>
  </si>
  <si>
    <t>SOPORTES CORTE DICIEMBRE 2017\Soportes VORP\4. HALLAZGO 2016-H-05</t>
  </si>
  <si>
    <t>Acción cumplida. Adopción del Manual de contratación administrativa en Resolución 400 del 22/06/2015. Mediante radicado 017EE0059563 del 12/05/2017, la Contralora Delegada para investigaciones, juicios fiscales y jurisdicción coactiva informó que el proceso fue archivado por no mérito, en respuesta al oficio con radicado id179466 enviado por la OCI.</t>
  </si>
  <si>
    <t xml:space="preserve">
Acción cumplida. La aplicación de las partidas pendientes por este concepto están supeditadas a la gestión que desarrolle la Vicepresidencia de Contratos, en el envío de las actas de devolución de áreas cuyo criterio es fundamental para la liquidación y aplicación de estos pagos.</t>
  </si>
  <si>
    <t>Acción cumplida. La VAF reportó la expedición de la Circular No.26 de 2017 Cierre Financiero, donde establece los plazos máximos para el reporte de información requerida para el cierre contable y la constitución de reservas con corte al 31-dic-2017.</t>
  </si>
  <si>
    <t>SOPORTES CORTE DICIEMBRE 2017\Soportes VAF\Circular_26_2017_Cierre_Financiero.pdf</t>
  </si>
  <si>
    <t>SOPORTES CORTE DICIEMBRE 2017\Soportes VT\Escritura No  2059 del 12 de octubre de 2017.pdf</t>
  </si>
  <si>
    <t>Acción cumplida fuera de plazos. Mediante comunicación con radicado E-211-2017-000474 Id: 159215, la VT dio traslado a la Financiera de Desarrollo Nacional del hallazgo No 27 de la CGR en informe de auditoría del año 2016a la ANH. Ver balance financiero adjunto. Se adicionó comunicación de la CGR apertura proceso de responsabilidad fiscal N° PRF-2007-00535_UCC-PRF 009-2017</t>
  </si>
  <si>
    <t>SOPORTES CORTE DICIEMBRE 2017\Soportes VAF\Evaluación de la Gestion_dic2017.pdf</t>
  </si>
  <si>
    <t>SOPORTES CORTE DICIEMBRE 2017\Soportes VT\VERIFICACION ANH_MAR a DIC_31_2017.xlsx</t>
  </si>
  <si>
    <t>La VT remite documento de usufructo legalizado entre la UIS y la ANH y la Escritura Pública No.2059 del 12-10-2017 Cesión del Contrato de Usufructo a favor del SGC.</t>
  </si>
  <si>
    <t>Acción cumplida. La ejecución de liquidación de contratos y convenios es de 100% en contratos y 100% en convenios, respecto al plan de liquidación. Los convenios no liquidados a la fecha, son aquellos en los que se han presentado Indagaciones preliminares, aspectos jurídicos de incumplimiento de contratistas, diferencias contables en el balance financiero y reclamaciones de la ANH.</t>
  </si>
  <si>
    <t>Acción cumplida. La VORP solicitó a la OAJ para tomar medidas jurídicas. Mediante memorandos Id 130236 del 09/09/2016 – Contrato E&amp;P Caño Sur y Id 140264 del 25/10/2016 Contrato E&amp;P Guarrojo la VORP remitió a la OAJ solicitud de inicio del cobro coactivo o inicio del proceso de incumplimiento.</t>
  </si>
  <si>
    <t>Acción cumplida.  Procedimientos para liquidación de los derechos económicos de los Contratos E&amp;P y Teas actualizados y aprobados en SIGECO. La OCI solicitó soportes de la depuración de derechos económicos del último trimestre 2016 y la Gerencia de Regalías remitió archivo de liquidación de estos derechos para el tercer trimestre 2016, la cual quedó registrada en contabilidad de la ANH.</t>
  </si>
  <si>
    <t>Acción cumplida. Se traslada informe de Contraloría a la FDN. En nforme posterior la CGR, reconoce que el valor pendiente de liquidación del contrato es el planteado por FDN y no incluye entre los ítems la verticalidad del pozo. Se envió comunicación con ID 179466 a la CGR Delegada de juicios fiscales para determinar el estado del proceso de la indagación preliminar correspondiente.</t>
  </si>
  <si>
    <t>SOPORTES CORTE DICIEMBRE 2017\SOPORTES OAJ\ID233257 GALC soportes Manual Contrat Misional.pdf</t>
  </si>
  <si>
    <t>Acción cumplida. La VORP reportó el cargue y cierre de los  balances diarios de información pendiente de 2015 para los campos Valdivia, Almagro, Tello y La Jagua, encontrando consistencia entre la información de producción fiscalizada registrada en SUIME y AVM.  
En auditoría de la OCI en 2016 se concluyó que existe un 99,9% de confiabilidad del dato de producción de crudo y 99% de gas.</t>
  </si>
  <si>
    <t>SOPORTES CORTE DICIEMBRE 2017\Soportes VORP\ID 237287 VORP pozos la Tigra.pdf</t>
  </si>
  <si>
    <t>SOPORTES CORTE DICIEMBRE 2017\Resolucion 552 de 2017 Liquidac Unilateral ConvenioInterad FONADE.pdf</t>
  </si>
  <si>
    <t>Acción cumplida. La VORP remite informes de visita para realizar la instalación de equipos a los campos Bullerengue de Lewis, Casabe de Ecopetrol y Costayaco de Gran Tierra, en este ultimo se instalaron 3 puntos, y entrega informe final del proyecto de Telemetría . La OTI remite Informes de actividades de servicios de suministro de OMNICON con la implementación de los 8 puntos.</t>
  </si>
  <si>
    <t>SOPORTES CORTE DICIEMBRE 2017\SOPORTES OAJ\Implementacion Ecopetrol  - 4 puntos.pdf</t>
  </si>
  <si>
    <t>SOPORTES CORTE DICIEMBRE 2017\SOPORTES OAJ\Implementacion Interoil - Trillizos, Mana Sur y Bateria 3 Puntos.pdf</t>
  </si>
  <si>
    <t>SOPORTES CORTE DICIEMBRE 2017\SOPORTES OAJ\Implementacion Gran Tierra - Estacion Santa Ana 1 Punto.pdf</t>
  </si>
  <si>
    <t>SOPORTES CORTE DICIEMBRE 2017\SOPORTES OAJ\Implementación Gran Tierra - Baterias y Bombeo 2 Puntos.pdf</t>
  </si>
  <si>
    <t>Acción cumplida. La VORP remite autorizaciones de quema de gas para los campos Chichimene y Chichimene SW en radicado 20175110089301 ID:184558 del 23-may-2017, para los campos Palagua y Caipal en radicado 20175110083061 ID:183106 del 16-may-2017; para el campo Sucumbios en radicado E-511-2016-103602 ID:156065 del 28-dic-2016 y para el campo Orito en ID:156061 del 28-dic-2016</t>
  </si>
  <si>
    <r>
      <t xml:space="preserve">Acción cumplida. El acta de liquidación tiene fecha del 30/03/2015.
</t>
    </r>
    <r>
      <rPr>
        <sz val="10"/>
        <rFont val="Arial"/>
        <family val="2"/>
      </rPr>
      <t>El acta no indica qué acción se realizó para la devolución de los recursos relacionados con los impuestos del Otro Si No. 1, por lo cual la CGR continua con el proceso de responsabilidad fiscal.</t>
    </r>
  </si>
  <si>
    <t>Acción cumplida. Mediante oficios con radicado Id 159838 y 182014 el Presidente de la ANH solicitó modificar la fecha de finalización de esta acción. Con Id 233257 de fecha 07/12/2017 la GALC remite certificación, proyecto de acuerdo que aprueba el Manual de Contratación Misional.</t>
  </si>
  <si>
    <t>SOPORTES CORTE DICIEMBRE 2017\SOPORTES OAJ\Certificación Manual de Contratación Misional.pdf</t>
  </si>
  <si>
    <t>SOPORTES CORTE DICIEMBRE 2017\SOPORTES OAJ\Anexo 3. Manual de contratación  Misional de 2017.docx</t>
  </si>
  <si>
    <t>SOPORTES CORTE DICIEMBRE 2017\SOPORTES OAJ\Proyecto Acuerdo que aprueba manual de contratación misional.doc</t>
  </si>
  <si>
    <t xml:space="preserve">a partir de febrero 2018 </t>
  </si>
  <si>
    <t>a partir junio 2018</t>
  </si>
  <si>
    <t>SOPORTES CORTE DICIEMBRE 2017\Soportes VORP\3. HALLAZGOS 2015-H-24 FILA 24 Y FILA 25</t>
  </si>
  <si>
    <t>SOPORTES CORTE DICIEMBRE 2017\Soportes VAF\Evaluación de la Gestion_Sept30.pdf</t>
  </si>
  <si>
    <t>Acción cumplida.La VT reportá que se ha adelantado la verificación de 52.003 cajas con corte al 31-dic-2017  de las 86.264 cajas que requieren tratamiento, preservación e integración al sistema, lo cual representa un 60,3% de avance.</t>
  </si>
  <si>
    <t xml:space="preserve">Acción cumplida. La VT reportá la verificación de 52.003 cajas con corte al 31 dic 2017  de las 86.264 cajas, lo cual representa un 60% de avance. No se contó con capacidad operativa remanente que permitiera aumentar los rendimientos en los procesos de revisión, preservación e integración al WMS de muestras antiguas y de esta manera completar el 100% en la fecha estipulada.
</t>
  </si>
  <si>
    <t>H.- No. 2015-H-14\Acuerdo de Gestion 2017 Omar Mejía Tette.xlsx</t>
  </si>
  <si>
    <t>H.- No. 1 - 2 - 6 - 12  MANUAL CONTRATACIÓN\Rta CGR SIPAR Estado Ip 2017 117379 2017EE0059563.pdf</t>
  </si>
  <si>
    <t>H. No. 2015-H-26_Reporte cajas WMS\Oficio 161431_201723142481.pdf</t>
  </si>
  <si>
    <t>H. No. 2015-H-26_Reporte cajas WMS\VERIFICACION ANH_2017.xlsx</t>
  </si>
  <si>
    <t>H. No. 2015-H-26_Reporte cajas WMS\VERIFICACION ANH_SEPT.2017.xlsx</t>
  </si>
  <si>
    <t>CONTROL LARGO</t>
  </si>
  <si>
    <t>Acción por cumplir fuera de plazos. La ANH giró los recursos de 2 de los 7 campos ubicados en tres municipios con diferencias limítrofes (oficios Id 72829 y 72475). Compromiso de cumplimiento de esta acción para el 30/06/2018 suscrito por la VAF.</t>
  </si>
  <si>
    <t>Acción cumplida fuera de plazos. La Vicepresidencia Administrativa y Financiera remitió a la OCI siete (7) acuerdos de gerentes públicos correspondientes a las vigencias 2017 y 2018</t>
  </si>
  <si>
    <t xml:space="preserve">Acción cumplida fuera de plazos. La VORP remitió documento  "Procedimiento para solicitud y aprobación de volúmenes de quema de Gas" y se verificó su publicación en SIGECO, asociado al proceso: Control de Operaciones y Gestión volumétrica. </t>
  </si>
  <si>
    <t>Acta de reunión abril 2018</t>
  </si>
  <si>
    <t>Acta de reunión ANH-Ecopetrol</t>
  </si>
  <si>
    <t>Compromiso</t>
  </si>
  <si>
    <t>Informe de taponamiento y abandono Tigra 10</t>
  </si>
  <si>
    <t>La explotación conjunta del yacimiento común y la unidad T2 involucradas en Chichimene y Akacías, en cuyas condiciones se ha demostrado la existencia de un mismo yacimiento, validan la necesidad de imponer un plan de explotación unificado, de acuerdo con los art. 47 y 48 de la Res. 181495 de 2009, modificada por Res. 400048 de 2015, y que al no hacerse pone en riesgo el recobro último.</t>
  </si>
  <si>
    <t>Carta ANH Plan de Desarrollo
Akacías.</t>
  </si>
  <si>
    <t>Acción cumplida fuera de plazos. Se expidió la Circular 19 del 4/09/2017 con el Protocolo de intercambio de información para la referenciación de los datos de producción en los procesos de la fiscalización de petróleo y gas en Colombia, suscrita por el Presidente de la ANH y dirigida a las Empresas Productoras de Hidrocarburos. Circular formalizada en SIGECO.</t>
  </si>
  <si>
    <t>Formato compromiso</t>
  </si>
  <si>
    <r>
      <t xml:space="preserve">Acción por cumplir fuera de plazos. La VORP  remite acta de reunión con ECOPETROL del 20 de Abril 2018 en la que se propone suscribir acuerdo de colaboración/cooperación para solucionar la situación de los pozos. El grupo de fiscalización remitió la Forma 10ACR aprobada del pozo Tigra-10
</t>
    </r>
    <r>
      <rPr>
        <sz val="10"/>
        <color rgb="FF00B050"/>
        <rFont val="Arial"/>
        <family val="2"/>
      </rPr>
      <t>(Compromiso 31/07/2018)</t>
    </r>
  </si>
  <si>
    <t>Inventario</t>
  </si>
  <si>
    <t xml:space="preserve">AGENCIA NACIONAL DE HIDROCARBUROS </t>
  </si>
  <si>
    <t>Acción cumplida. El grupo de planeación remite la presentación del Informe de Gestión del I-SEM-2017 y el informe de gestión II semestre 2017 consolidada, reporte cuatrimestral con corte a octubre/17.</t>
  </si>
  <si>
    <t>SEGUIMIENTO JUNIO DE 2018\acuerdos de gestion.pdf</t>
  </si>
  <si>
    <r>
      <t xml:space="preserve">Acción por cumplir fuera de plazos. La VORP reportó inventario de 66 pozos inactivos con corte al 31 mar-2018, el cual se encuentra ubicado en la ruta: Fiscalización:\Pozos inactivos-ANLA..
</t>
    </r>
    <r>
      <rPr>
        <sz val="10"/>
        <color rgb="FF00B050"/>
        <rFont val="Arial"/>
        <family val="2"/>
      </rPr>
      <t xml:space="preserve">(Compromiso 31/07/2018) </t>
    </r>
    <r>
      <rPr>
        <sz val="10"/>
        <rFont val="Arial"/>
        <family val="2"/>
      </rPr>
      <t>Pendiente el cumplimiento de la acción contenida en el compromiso de gestionar su incorporación en los Programas de Abandono.</t>
    </r>
  </si>
  <si>
    <t xml:space="preserve">Accion cumplida fuera de plazos. La OTI remite acta de liquidación del contrato 249 de 2016, con fecha 12 de julio de 2018. </t>
  </si>
  <si>
    <t>SEGUIMIENTO JUNIO DE 2018\ACTA DE LIQUIDACION DEL CTO 249 DE 2016.pdf</t>
  </si>
  <si>
    <t>SEGUIMIENTO JUNIO DE 2018\ANH-COV-PR-03 PROCEDIMIENTO PARA LA SOLICITUD Y APROBACIÓN DE VOLÚMENES DE QUEMA DE GAS_copia_controlada.pdf</t>
  </si>
  <si>
    <r>
      <t xml:space="preserve"> Concepto de explotación unificada favorable para obtener mayor eficiencia en la explotación de yacimientos que logre mayor factor de recobro técnicamente posible: ECOPETROL propone "Acuerdo de términos escenciales para un Plan cooperativo de explotación unificada (PCEU) del yacimiento compartido entre las áreas Akacías y Chichimene", incluída la contratación de un experto internacional que emita su concepto sobre el marco contractual y el modelo más adecuado para la explotación del único yacimiento común a los campos Akacias y Chichimene que maximice la eficiencia de su explotación integralmente. Mediante Id 279342 la ANH establece fecha límite para suscripción de los socios del Plan de Desarrollo Akacías para el 30/09/2018.</t>
    </r>
    <r>
      <rPr>
        <b/>
        <sz val="10"/>
        <color theme="1"/>
        <rFont val="Arial"/>
        <family val="2"/>
      </rPr>
      <t xml:space="preserve">  Se encuentra pendiente para su cierre seguimiento al Plan de unificación, establecido en el acta suscrita con Ecopetrol. </t>
    </r>
  </si>
  <si>
    <t>Acción cumplida. Mediante oficios con radicado Id 159838 y 182014 el Presidente de la ANH solicitó modificar la fecha de finalización de esta acción. En Acta N° 3 de 2017 del Consejo Directivo de la ANH se dio aprobación al Manual de contratación misional, tema que fue  tratado previamente en actas 9 de 2016 y 1 y 2 de 2017.</t>
  </si>
  <si>
    <t>FILA_50</t>
  </si>
  <si>
    <t>H-5-2018</t>
  </si>
  <si>
    <t xml:space="preserve">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t>
  </si>
  <si>
    <t xml:space="preserve">Debilidades en el marco normativo de la función de fiscalización y en la planeación, coordinación y  ejecución de acciones para el seguimiento y control de pozos abandonados o suspendidos. </t>
  </si>
  <si>
    <t>Solicitar al  Ministerio de Minas y Energia (MME) una mejora a la normatividad vigente (Resolución 18 1495 de 2009,  Resolución 4 0048 de 2015), en lo concerniente a la inactividad,  suspensión y taponamiento y abandono de pozos.</t>
  </si>
  <si>
    <t>Elaborar y presentar oficio con observaciones y recomendaciones frente al marco normativo requerido para fortalecer la función de fiscalización.</t>
  </si>
  <si>
    <t xml:space="preserve">Oficio radicado </t>
  </si>
  <si>
    <t>2018 - Auditoría Lisama Pozo 158 ANH - Ecopetrol</t>
  </si>
  <si>
    <t>FILA_51</t>
  </si>
  <si>
    <t>Realizar mesas de trabajo entre ANH y MME.</t>
  </si>
  <si>
    <t>Registro de asistencia y/o actas de las 
Mesas de Trabajo</t>
  </si>
  <si>
    <t>FILA_52</t>
  </si>
  <si>
    <t xml:space="preserve">En el marco del convenio interadministrativo de Delegación de la funcíón de fiscalización fortalecer el recurso humano, garantizar la contratación oportuna del personal del Area de Fiscalización-ANH,  que permita cubrir las zonas de fiscalización del País en su totalidad, crear un grupo especializado para la generación de información de pozos inactivos, suspendidos y abandonados, para realizar la función de fiscalización. </t>
  </si>
  <si>
    <t>Realizar la planificación técnica y presupuestal para el ejercicio de la función de fiscalización en el convenio interadministrativo .</t>
  </si>
  <si>
    <t>Planificación Convenio Interadministrativo MME-ANH.</t>
  </si>
  <si>
    <t>FILA_53</t>
  </si>
  <si>
    <t xml:space="preserve">En coordinación con el MME y en el marco del convenio interadministrativo actualizar la base de datos clasificando los pozos inactivos y suspendidos. </t>
  </si>
  <si>
    <t>Identificar y consolidar la información de  los pozos inactivos y suspendidos  del Convenio de Explotacion de Hidrocarburos, Area de Operación Directa Lisama-Nutria</t>
  </si>
  <si>
    <t>FILA_54</t>
  </si>
  <si>
    <t>Elaborar un plan de trabajo para determinar las condiciones y estados anormales o atípicos en los pozos inactivos y suspendidos para generar alertas tempranas sobre eventos no deseados.</t>
  </si>
  <si>
    <t>Definir  los  parámetros que calificarán, a través de protocolo visita de campo - listado de chequeo, el estado y condición de los pozos.</t>
  </si>
  <si>
    <t xml:space="preserve">Protocolo visita de campo-lista de chequeo </t>
  </si>
  <si>
    <t>FILA_55</t>
  </si>
  <si>
    <t xml:space="preserve">Definir programa y cronograma, ejecutar  conforme a priorización visitas a pozos para realizar aplicación del listado de chequeo. En caso de detectar situaciones de riesgo, informar a instancia competente. </t>
  </si>
  <si>
    <t>Informe semestral de ejecución de visitas planeadas y priorizadas a  fiscalizacion</t>
  </si>
  <si>
    <t>FILA_56</t>
  </si>
  <si>
    <t>Solicitar a la operadora el cronograma de intervención de los pozos, para planificar la revisión y priorizar la aprobación de las Formas Ministeriales.</t>
  </si>
  <si>
    <t>Realizar la revision y aprobación de las Formas Ministeriales, y llevar un registro de control.</t>
  </si>
  <si>
    <t>Informe seguimiento trimestral</t>
  </si>
  <si>
    <t>FILA_57</t>
  </si>
  <si>
    <t xml:space="preserve">Realizar visitas  de campo  de seguimiento, inspección y control en el Área de Operación del Convenio de Explotacion Lisama-Nutria.  </t>
  </si>
  <si>
    <t xml:space="preserve">Visitas de campo en donde se realice inspección y seguimiento de Fiscalización , Seguridad, Salud, Medio Ambiente y  al cumplimiento de  obligaciones contractuales respecto de una muestra representativa de los pozos que se encuentren inactivos no abandonados dentro del área de Operación  del Convenio de Explotacion Lisama-Nutria. </t>
  </si>
  <si>
    <t>Ejecución de visitas planeadas  GSYMA, FISCALIZACION  contratos de hidrocarburos  acta de visita</t>
  </si>
  <si>
    <t>VCH (GSCP - SCYMA)  - VORP (Fiscalización)</t>
  </si>
  <si>
    <t>COMPROMISO OAJ FONADE.pdf</t>
  </si>
  <si>
    <t>COMPROMISO VORP UNIFICACION.pdf</t>
  </si>
  <si>
    <t>COMPROMISO VAF DICIEMBRE.pdf</t>
  </si>
  <si>
    <t>El día 17 de enero de 2019, el Ministerio de Minas y Energía entregó mediante correo electrónico, la última versión del proyecto de reglamento técnico para revisión por parte de la ANH.  La VORP se encuentra revisando el documento.</t>
  </si>
  <si>
    <t>Se remitio por correo al Ministerio de Minas de los comentarios realizados en las mesas de trabajo en el Ministerio el 07 de octubre de 2018, remitido por el Ing. Manuel Montealegre.                                                                                       El 16 de enero de 2019 se realizó una mesa de trabajo con los representantes del Ministerio de Minas y Energia con el objetivo de conocer las modificaciones efectuadas al proyecto de reglamento tecnico tras su publicación para comentarios del público en general (Resolución)de suspensión y abandono de pozos. (Ver acta adjunta 001-19).</t>
  </si>
  <si>
    <t>Se identificaron los pozos inactivos de los campos del convenio Lisama-Nutria, según Formas 9SH "Informe mensual de producción, Pozos de petroleo  y gas" del mes de octubre de 2018. Los campos actualmente no tienen pozos Suspendidos. (Ver: Información de pozos inactivos Campos del Convenio Lisama-Nutria)</t>
  </si>
  <si>
    <t>Se definieron los parametros de evaluaciòn para la inspecciòn de pozos Inactivos y Suspendidos (Ver Lista de Chequeo - Pozos suspendidos e inactivos)</t>
  </si>
  <si>
    <r>
      <t xml:space="preserve">Concepto de explotación unificada favorable para obtener mayor eficiencia en la explotación de yacimientos que logre mayor factor de recobro técnicamente posible: ECOPETROL propone "Acuerdo de términos escenciales para un Plan cooperativo de explotación unificada (PCEU) del yacimiento compartido entre las áreas Akacías y Chichimene", incluída la contratación de un experto internacional que emita su concepto sobre el marco contractual y el modelo más adecuado para la explotación del único yacimiento común a los campos Akacias y Chichimene que maximice la eficiencia de su explotación integralmente. </t>
    </r>
    <r>
      <rPr>
        <b/>
        <sz val="8"/>
        <color theme="1"/>
        <rFont val="Arial"/>
        <family val="2"/>
      </rPr>
      <t>En acta firmada entre las partes el 7-dic-18 y relacionada con el “Estado del Plan Cooperativo de Explotación Unificada (PCEU) CPO-9 y Chichimene”, las partes se comprometieron a hacer la “</t>
    </r>
    <r>
      <rPr>
        <b/>
        <i/>
        <sz val="8"/>
        <color theme="1"/>
        <rFont val="Arial"/>
        <family val="2"/>
      </rPr>
      <t>Entrega de minuta de acuerdo de entendimiento respecto del desarrollo del yacimiento común entre las Áreas Akacias y Chichimene</t>
    </r>
    <r>
      <rPr>
        <b/>
        <sz val="8"/>
        <color theme="1"/>
        <rFont val="Arial"/>
        <family val="2"/>
      </rPr>
      <t xml:space="preserve">” para el 31/01/2019.  </t>
    </r>
    <r>
      <rPr>
        <sz val="8"/>
        <color theme="1"/>
        <rFont val="Arial"/>
        <family val="2"/>
      </rPr>
      <t xml:space="preserve">Por lo anterior, el 01-feb-19 se solicitará a las partes el Acta Plan Cooperativo de explotación Unificada PCEU CPO-9 debidamente firmada para así cerrar el hallazgo en un 100%.  </t>
    </r>
  </si>
  <si>
    <t>Para el caso del pozo La Tigra 7, ubicado dentro del área del campo Bonanza, se generaron los siguientes trámites que dieron lugar a la aprobación de la Forma 10ACR del pozo en mención, la cual se adjunta como soporte:
• La ANH mediante radicado 20185010092131 Id: 269347 de Abril 11 de 2018 solicitó: “ejecutar el trabajo de abandono inmediatamente, acorde a lo aprobado mediante Forma 7CR: Intervención del pozo con equipo de Workover e instalación de dos tapones de cemento (uno intermedio y otro en superficie)” 
• Mediante reunión sostenida el 23 de Abril de 2018 en instalaciones de la ANH, Ecopetrol indicó que iba a presentar opciones operacionales que permitieran verificar que el abandono realizado al pozo La Tigra-07 garantiza la integridad del pozo y los rezumaderos aledaños no tienen relación directa con el pozo.
• Mediante radicado 20185110249512 Id 303495 de Agosto 02 de 2018 Ecopetrol comunica a la ANH que desarrolló visita de campo con personal técnico y un especialista en geoquímica de fluidos con el fin de caracterizar el rezumadero ubicado alrededor de la locación del pozo La Tigra 7.
• Mediante Radicado 20185110307972 Id: 317518 de Septiembre 17 de 2018, Ecopetrol presentó solicitud de aprobación de Forma 10ACR con los soportes referentes al análisis geoquímico de la muestras tomadas en el afloramiento encontrado en la locación del pozo y los problemas operativos durante el abandono del mismo.
• La ANH mediante radicado 20185010375751 Id: 349724 de Diciembre 12 de 2018, generó aprobación de la Forma 10ACR del pozo La Tigra 7.
De acuerdo con lo anterior, el trámite fue resuelto y se indicó a la Compañía Operadora que debe realizar continuo seguimiento y monitoreo en la zona donde se ubica el Pozo La Tigra-7 y en caso de presentarse algún tipo de evento (ambiental, social, técnico, etc) relacionado con el mismo, Ecopetrol será autónomo y único responsable de realizar las reparaciones necesarias a que haya lugar. De igual forma de ser necesario, re-entrará al Pozo y realizará el reabandono del mismo.
Frente a los pozos La Tigra 5 y 6, es de señalarse que desde  la Gerencia SYMA de la Vicepresidencia de Contratos, se estudia la viabilidad de suscribir un Convenio con ECOPETROL S.A. y otras entidades (MInisterio de Ambiente y Desarrollo Sostenible y Ministerio de Minas y Energía) para atender los temas de pasivos ambientales, entre ellos, el de pozos huerfanos.</t>
  </si>
  <si>
    <t>Durante el segundo trimestre de 2018, la Vicepresidencia de Operaciones, Regalías y Participaciones revisó, depuró y actualizo la base de datos de los pozos inactivos en el país, registrando un total de 3.910.  Durante el 2018 se avanzó en la visita a cada uno de estos pozos para evaluar su condición actual y definir las acciones requeridas en cada caso.  Adjunto se remite la base de datos completa con el inventario de pozos inactivos identificados.</t>
  </si>
  <si>
    <t>Vigencia</t>
  </si>
  <si>
    <t>No. acciones</t>
  </si>
  <si>
    <t>Cumplidas</t>
  </si>
  <si>
    <t>(con corte  Diciembre de 2018)</t>
  </si>
  <si>
    <t>Por cumplir (desde diciembre 2018 en adelante)</t>
  </si>
  <si>
    <t>Por cumplir fuera de plazos</t>
  </si>
  <si>
    <t>Cumplimiento en plazos (%)</t>
  </si>
  <si>
    <t>Avance total %</t>
  </si>
  <si>
    <t>Sin Cumplir</t>
  </si>
  <si>
    <t>(Fecha de compromiso)</t>
  </si>
  <si>
    <t xml:space="preserve">La ANH giró los recursos de 2 de los 7 campos ubicados en tres municipios con diferencias limítrofes </t>
  </si>
  <si>
    <t>Se cuenta con concepto de explotación unificada de la ANH  favorable- . En acta firmada entre las partes el 7-dic-18 y relacionada con el “Estado del Plan Cooperativo de Explotación Unificada (PCEU) CPO-9 y Chichimene”, las partes se comprometieron a hacer la “Entrega de minuta de acuerdo de entendimiento respecto del desarrollo del yacimiento común entre las Áreas Akacias y Chichimene” para el 31/01/2019.</t>
  </si>
  <si>
    <t>Concluir acciones para cierre de los hallazgos relacionadas con:</t>
  </si>
  <si>
    <t xml:space="preserve">*Gestionar con Ecopetrol para que incluya los pozos la Tigra 5, 6, 7 y 10 en el Programa de Abandono.  </t>
  </si>
  <si>
    <t>*Gestionar la devolución del saldo de rendimientos financieros e intereses del convenio 247 de 2012 con FONADE</t>
  </si>
  <si>
    <t xml:space="preserve">En el mes de septiembre de 2018, se dio inicio a la implementación del Plan de Mejoramiento de 1 hallazgo relacionado con debilidades en el marco normativo y en la planeación coordinación y ejecución de acciones para el seguimiento y control de pozos abandonados o suspendidos; las acciones de mejora se encuentran en ejecución dentro de los plazos pactados. </t>
  </si>
  <si>
    <t>Total general</t>
  </si>
  <si>
    <t xml:space="preserve">De acuerdo con la Resolución 075 del 14/02/2018, se estableció que FONADE debía reintegrar a la Agencia $ $ 3.754.329.655 que  incluyen $ 472.433.200 correspondientes al Convenio No. 277 de 2012 derivado y suscrito con la ANLA, en relación con el incumplimiento de TECNICONSULTA S.A.S referente a dos (2) entregables de cinco (5) objetos de este contrato.  Reporte de consignación del 30/04/2018 de FONADE por un valor de $ 3.268.821.170,80 por concepto de recursos no ejecutados. La Resolución 498 de octubre de 2018, por la cual se libra mandamiento de pago en proceso de cobro Coactivo a Fonade, no tiene en cuenta la consignación realizada el 30/04/2018 por Fonade. Se encuentra pendiente de reintegro $472,433,200, </t>
  </si>
  <si>
    <t xml:space="preserve">*Se realizaron 2 visitas por parte del del area de fiscalización, se aplicó el formulario  "Lista de chequeo para pozos inactivos y Suspendidos", se realióo la socialización con el representante del Operador. (ver: Actas de visita Noviembre y diciembre, Formatos Anexos, cronograma de visitas.)
*Hasta el 31 de diciembre de 2018 no se efectuaron visitas de campo de GSYMA están programadas para realizarse durante la vigencia del 2019.
</t>
  </si>
  <si>
    <t>SEGUIMIENTO DICIEMBRE\Lista de chequeo pozos Inactivos y Suspendidos.pdf</t>
  </si>
  <si>
    <t xml:space="preserve">Se realizò primer corte de avance de cronograma de visitas estableciendo la prioridad de las zonas a visitar , se tiene el 66% de ejuciòn de acuerdo con lo planeado para el 2018. (Pendiente entregar plan de trabajo) </t>
  </si>
  <si>
    <t>SEGUIMIENTO DICIEMBRE\Acta de visita a pozos Inactivos 11 y 12 dic  2018.pdf</t>
  </si>
  <si>
    <t>SEGUIMIENTO DICIEMBRE\Acta de visita a pozos Inactivos 29 nov 2018.pdf</t>
  </si>
  <si>
    <t>SEGUIMIENTO DICIEMBRE\Pozos inactivos visitados Formatos firmados 11 y 12 dic 2018.pdf</t>
  </si>
  <si>
    <t>SEGUIMIENTO DICIEMBRE\Información de pozos inactivos Campos del convenio Lisama-Nutria.pdf</t>
  </si>
  <si>
    <t>SEGUIMIENTO DICIEMBRE\Acta 001-19.pdf</t>
  </si>
  <si>
    <t>No registra avance</t>
  </si>
  <si>
    <t>SEGUIMIENTO DICIEMBRE\LINEA DE TIEMPO UNIFICACIÓN AKACIAS CHICHIMENE_7-dic-18.pptx</t>
  </si>
  <si>
    <t>SEGUIMIENTO DICIEMBRE\Listado de Asistencia_ Estado de Plan Cooperativo de Explotación Unificada PCEU CPO9-Chichimene_7-dic-18.pdf</t>
  </si>
  <si>
    <t>SEGUIMIENTO DICIEMBRE\Acta de Estado de Plan Cooperativo de Explotación Unificada PCEU CPO9-Chichimene_7-dic-18.pdf</t>
  </si>
  <si>
    <t>SEGUIMIENTO DICIEMBRE\FORMA 10ACR_CAMPO TIGRA_POZO TIGRA 7_349724.pdf</t>
  </si>
  <si>
    <t>SEGUIMIENTO DICIEMBRE\FORMA 10ACR_CAMPO TIGRA_POZO TIGRA 7ANEXO.pdf</t>
  </si>
  <si>
    <t>SEGUIMIENTO DICIEMBRE\Copia de Base de datos pozos inactivos.xlsx</t>
  </si>
  <si>
    <t>Etiquetas de fila</t>
  </si>
  <si>
    <t>Etiquetas de columna</t>
  </si>
  <si>
    <t>Cuenta de %</t>
  </si>
  <si>
    <t xml:space="preserve">SEGUIMIENTO A 31 DE DICIEMBRE DE 2018 PLAN DE MEJORAMIENTO CONTRALORIA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</si>
</sst>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2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8"/>
      <color theme="10"/>
      <name val="Arial"/>
      <family val="2"/>
    </font>
    <font>
      <sz val="10"/>
      <color theme="1"/>
      <name val="Arial"/>
      <family val="2"/>
    </font>
    <font>
      <b/>
      <sz val="10"/>
      <color theme="1"/>
      <name val="Arial"/>
      <family val="2"/>
    </font>
    <font>
      <b/>
      <sz val="10"/>
      <color theme="0"/>
      <name val="Arial"/>
      <family val="2"/>
    </font>
    <font>
      <u/>
      <sz val="10"/>
      <color theme="1"/>
      <name val="Arial"/>
      <family val="2"/>
    </font>
    <font>
      <sz val="10"/>
      <color theme="0"/>
      <name val="Arial"/>
      <family val="2"/>
    </font>
    <font>
      <b/>
      <sz val="9"/>
      <color theme="0"/>
      <name val="Arial"/>
      <family val="2"/>
    </font>
    <font>
      <u/>
      <sz val="10"/>
      <color theme="10"/>
      <name val="Arial"/>
      <family val="2"/>
    </font>
    <font>
      <sz val="10"/>
      <color rgb="FFFF0000"/>
      <name val="Arial"/>
      <family val="2"/>
    </font>
    <font>
      <sz val="10"/>
      <name val="Arial Narrow"/>
      <family val="2"/>
    </font>
    <font>
      <sz val="10"/>
      <color rgb="FF000000"/>
      <name val="Arial Narrow"/>
      <family val="2"/>
    </font>
    <font>
      <sz val="9"/>
      <color indexed="81"/>
      <name val="Tahoma"/>
      <family val="2"/>
    </font>
    <font>
      <b/>
      <sz val="9"/>
      <color indexed="81"/>
      <name val="Tahoma"/>
      <family val="2"/>
    </font>
    <font>
      <sz val="10"/>
      <color rgb="FF00B050"/>
      <name val="Arial"/>
      <family val="2"/>
    </font>
    <font>
      <sz val="12"/>
      <name val="Arial"/>
      <family val="2"/>
    </font>
    <font>
      <b/>
      <sz val="22"/>
      <name val="Arial"/>
      <family val="2"/>
    </font>
    <font>
      <sz val="8"/>
      <color theme="1"/>
      <name val="Arial"/>
      <family val="2"/>
    </font>
    <font>
      <b/>
      <sz val="8"/>
      <color theme="1"/>
      <name val="Arial"/>
      <family val="2"/>
    </font>
    <font>
      <b/>
      <i/>
      <sz val="8"/>
      <color theme="1"/>
      <name val="Arial"/>
      <family val="2"/>
    </font>
    <font>
      <b/>
      <sz val="12"/>
      <name val="Arial"/>
      <family val="2"/>
    </font>
    <font>
      <sz val="12"/>
      <color rgb="FF000000"/>
      <name val="Arial"/>
      <family val="2"/>
    </font>
    <font>
      <b/>
      <sz val="12"/>
      <color rgb="FF000000"/>
      <name val="Arial"/>
      <family val="2"/>
    </font>
  </fonts>
  <fills count="12">
    <fill>
      <patternFill patternType="none"/>
    </fill>
    <fill>
      <patternFill patternType="gray125"/>
    </fill>
    <fill>
      <patternFill patternType="solid">
        <fgColor indexed="54"/>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indexed="9"/>
      </patternFill>
    </fill>
    <fill>
      <patternFill patternType="solid">
        <fgColor rgb="FFB4C6E7"/>
        <bgColor indexed="64"/>
      </patternFill>
    </fill>
  </fills>
  <borders count="17">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9"/>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auto="1"/>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9">
    <xf numFmtId="0" fontId="0" fillId="0" borderId="0"/>
    <xf numFmtId="9"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0" fontId="5" fillId="0" borderId="0"/>
    <xf numFmtId="0" fontId="6" fillId="0" borderId="0"/>
    <xf numFmtId="0" fontId="4" fillId="0" borderId="0"/>
    <xf numFmtId="0" fontId="3" fillId="0" borderId="0"/>
    <xf numFmtId="0" fontId="3" fillId="0" borderId="0"/>
    <xf numFmtId="41" fontId="6" fillId="0" borderId="0" applyFont="0" applyFill="0" applyBorder="0" applyAlignment="0" applyProtection="0"/>
    <xf numFmtId="0" fontId="2" fillId="0" borderId="0"/>
    <xf numFmtId="0" fontId="2" fillId="0" borderId="0"/>
    <xf numFmtId="0" fontId="2" fillId="0" borderId="0"/>
    <xf numFmtId="0" fontId="2" fillId="0" borderId="0"/>
    <xf numFmtId="41" fontId="6" fillId="0" borderId="0" applyFont="0" applyFill="0" applyBorder="0" applyAlignment="0" applyProtection="0"/>
    <xf numFmtId="0" fontId="6" fillId="0" borderId="0"/>
    <xf numFmtId="9" fontId="1" fillId="0" borderId="0" applyFont="0" applyFill="0" applyBorder="0" applyAlignment="0" applyProtection="0"/>
    <xf numFmtId="0" fontId="1" fillId="0" borderId="0"/>
    <xf numFmtId="9" fontId="6" fillId="0" borderId="0" applyFont="0" applyFill="0" applyBorder="0" applyAlignment="0" applyProtection="0"/>
  </cellStyleXfs>
  <cellXfs count="204">
    <xf numFmtId="0" fontId="0" fillId="0" borderId="0" xfId="0"/>
    <xf numFmtId="0" fontId="8" fillId="0" borderId="0" xfId="0" applyFont="1" applyAlignment="1">
      <alignment vertical="center"/>
    </xf>
    <xf numFmtId="0" fontId="10" fillId="2" borderId="2" xfId="0" applyFont="1" applyFill="1" applyBorder="1" applyAlignment="1" applyProtection="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Fill="1" applyAlignment="1">
      <alignment vertical="center"/>
    </xf>
    <xf numFmtId="0" fontId="12" fillId="0" borderId="0" xfId="0" applyFont="1" applyAlignment="1">
      <alignment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Fill="1" applyAlignment="1">
      <alignment vertical="center" wrapText="1"/>
    </xf>
    <xf numFmtId="164" fontId="10" fillId="2" borderId="1" xfId="0" applyNumberFormat="1"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5" fillId="0" borderId="0" xfId="0" applyFont="1" applyAlignment="1">
      <alignment vertical="center" wrapText="1"/>
    </xf>
    <xf numFmtId="0" fontId="8" fillId="0" borderId="0" xfId="0" applyFont="1" applyAlignment="1">
      <alignment horizontal="center" vertical="center"/>
    </xf>
    <xf numFmtId="0" fontId="12" fillId="0" borderId="0" xfId="0" applyFont="1" applyAlignment="1">
      <alignment horizontal="center" vertical="center"/>
    </xf>
    <xf numFmtId="0" fontId="10"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wrapText="1"/>
    </xf>
    <xf numFmtId="0" fontId="12" fillId="0" borderId="0" xfId="0" applyFont="1" applyAlignment="1">
      <alignment horizontal="center" vertical="center"/>
    </xf>
    <xf numFmtId="0" fontId="9" fillId="0" borderId="7" xfId="0" applyFont="1" applyFill="1" applyBorder="1" applyAlignment="1" applyProtection="1">
      <alignment horizontal="center" vertical="center"/>
    </xf>
    <xf numFmtId="0" fontId="8" fillId="0" borderId="7" xfId="0" applyFont="1" applyFill="1" applyBorder="1" applyAlignment="1">
      <alignment vertical="center"/>
    </xf>
    <xf numFmtId="0" fontId="8" fillId="0" borderId="7" xfId="0" applyFont="1" applyFill="1" applyBorder="1" applyAlignment="1" applyProtection="1">
      <alignment vertical="center" wrapText="1"/>
      <protection locked="0"/>
    </xf>
    <xf numFmtId="0" fontId="8" fillId="0" borderId="7" xfId="0" applyFont="1" applyFill="1" applyBorder="1" applyAlignment="1" applyProtection="1">
      <alignment horizontal="center" vertical="center"/>
      <protection locked="0"/>
    </xf>
    <xf numFmtId="164" fontId="8" fillId="0" borderId="7" xfId="0" applyNumberFormat="1" applyFont="1" applyFill="1" applyBorder="1" applyAlignment="1" applyProtection="1">
      <alignment horizontal="center" vertical="center"/>
      <protection locked="0"/>
    </xf>
    <xf numFmtId="1" fontId="8" fillId="0" borderId="7" xfId="0" applyNumberFormat="1" applyFont="1" applyFill="1" applyBorder="1" applyAlignment="1" applyProtection="1">
      <alignment horizontal="center" vertical="center"/>
      <protection locked="0"/>
    </xf>
    <xf numFmtId="0" fontId="8" fillId="0" borderId="7" xfId="0" applyFont="1" applyFill="1" applyBorder="1" applyAlignment="1">
      <alignment horizontal="center" vertical="center"/>
    </xf>
    <xf numFmtId="9" fontId="8" fillId="0" borderId="7" xfId="1"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vertical="center" wrapText="1"/>
      <protection locked="0"/>
    </xf>
    <xf numFmtId="0" fontId="8" fillId="0" borderId="7" xfId="0" applyFont="1" applyFill="1" applyBorder="1" applyAlignment="1">
      <alignment horizontal="left" vertical="center" wrapText="1"/>
    </xf>
    <xf numFmtId="0" fontId="11" fillId="0" borderId="7" xfId="2" applyFont="1" applyFill="1" applyBorder="1" applyAlignment="1" applyProtection="1">
      <alignment vertical="center" wrapText="1"/>
    </xf>
    <xf numFmtId="0" fontId="14" fillId="0" borderId="7" xfId="2" applyFont="1" applyFill="1" applyBorder="1" applyAlignment="1" applyProtection="1">
      <alignment vertical="center" wrapText="1"/>
    </xf>
    <xf numFmtId="0" fontId="8" fillId="0" borderId="7" xfId="0" applyFont="1" applyFill="1" applyBorder="1" applyAlignment="1">
      <alignment vertical="center" wrapText="1"/>
    </xf>
    <xf numFmtId="164" fontId="8" fillId="0" borderId="7" xfId="0" applyNumberFormat="1" applyFont="1" applyFill="1" applyBorder="1" applyAlignment="1" applyProtection="1">
      <alignment horizontal="center" vertical="center" wrapText="1"/>
      <protection locked="0"/>
    </xf>
    <xf numFmtId="0" fontId="8" fillId="0" borderId="7" xfId="0" applyFont="1" applyFill="1" applyBorder="1" applyAlignment="1">
      <alignment horizontal="justify" vertical="center" wrapText="1"/>
    </xf>
    <xf numFmtId="0" fontId="8" fillId="0" borderId="7" xfId="0" applyFont="1" applyFill="1" applyBorder="1" applyAlignment="1">
      <alignment horizontal="center" vertical="center" wrapText="1"/>
    </xf>
    <xf numFmtId="0" fontId="0" fillId="0" borderId="7" xfId="0" applyFont="1" applyFill="1" applyBorder="1" applyAlignment="1">
      <alignment horizontal="justify" vertical="center" wrapText="1"/>
    </xf>
    <xf numFmtId="1" fontId="8" fillId="0" borderId="7" xfId="1" applyNumberFormat="1" applyFont="1" applyFill="1" applyBorder="1" applyAlignment="1">
      <alignment horizontal="center" vertical="center"/>
    </xf>
    <xf numFmtId="14" fontId="8" fillId="0" borderId="7" xfId="0" applyNumberFormat="1" applyFont="1" applyFill="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vertical="center"/>
    </xf>
    <xf numFmtId="0" fontId="0" fillId="0" borderId="7" xfId="0" applyFont="1" applyFill="1" applyBorder="1" applyAlignment="1">
      <alignment vertical="center" wrapText="1"/>
    </xf>
    <xf numFmtId="0" fontId="0" fillId="0" borderId="7" xfId="0" applyFill="1" applyBorder="1" applyAlignment="1" applyProtection="1">
      <alignment vertical="center"/>
      <protection locked="0"/>
    </xf>
    <xf numFmtId="0" fontId="0" fillId="0" borderId="7" xfId="0" applyFill="1" applyBorder="1" applyAlignment="1" applyProtection="1">
      <alignment vertical="center" wrapText="1"/>
      <protection locked="0"/>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16" fillId="0" borderId="7" xfId="0" applyFont="1" applyFill="1" applyBorder="1" applyAlignment="1">
      <alignment horizontal="center" vertical="center" wrapText="1"/>
    </xf>
    <xf numFmtId="164" fontId="0" fillId="0" borderId="7" xfId="0" applyNumberFormat="1"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lignment horizontal="center" vertical="center" wrapText="1"/>
    </xf>
    <xf numFmtId="0" fontId="0" fillId="0" borderId="7" xfId="0" applyFill="1" applyBorder="1" applyAlignment="1">
      <alignment vertical="center" wrapText="1"/>
    </xf>
    <xf numFmtId="0" fontId="0" fillId="0" borderId="7" xfId="0" applyFill="1" applyBorder="1" applyAlignment="1">
      <alignment horizontal="left" vertical="center" wrapText="1"/>
    </xf>
    <xf numFmtId="0" fontId="0" fillId="0" borderId="7"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xf>
    <xf numFmtId="0" fontId="8" fillId="0" borderId="0" xfId="0" applyFont="1" applyFill="1" applyAlignment="1">
      <alignment vertical="center"/>
    </xf>
    <xf numFmtId="0" fontId="10" fillId="2" borderId="4" xfId="0" applyFont="1" applyFill="1" applyBorder="1" applyAlignment="1" applyProtection="1">
      <alignment horizontal="center" vertical="center" wrapText="1"/>
    </xf>
    <xf numFmtId="9" fontId="8" fillId="0" borderId="7" xfId="1" applyFont="1" applyFill="1" applyBorder="1" applyAlignment="1" applyProtection="1">
      <alignment horizontal="center" vertical="center"/>
      <protection locked="0"/>
    </xf>
    <xf numFmtId="0" fontId="12" fillId="0" borderId="0" xfId="0" applyFont="1" applyFill="1" applyAlignment="1">
      <alignment vertical="center"/>
    </xf>
    <xf numFmtId="0" fontId="10" fillId="3" borderId="4" xfId="0" applyFont="1" applyFill="1" applyBorder="1" applyAlignment="1" applyProtection="1">
      <alignment horizontal="center" vertical="center" wrapText="1"/>
    </xf>
    <xf numFmtId="0" fontId="12" fillId="4"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7" fillId="0" borderId="7" xfId="0" applyFont="1" applyFill="1" applyBorder="1" applyAlignment="1">
      <alignment horizontal="center" vertical="center" wrapText="1"/>
    </xf>
    <xf numFmtId="0" fontId="14" fillId="0" borderId="0" xfId="2" applyFont="1" applyFill="1" applyAlignment="1" applyProtection="1">
      <alignment vertical="top" wrapText="1"/>
    </xf>
    <xf numFmtId="0" fontId="12" fillId="0" borderId="0" xfId="0" applyFont="1" applyAlignment="1">
      <alignment horizontal="center" vertical="center"/>
    </xf>
    <xf numFmtId="0" fontId="8" fillId="0" borderId="4" xfId="0" applyFont="1" applyFill="1" applyBorder="1" applyAlignment="1">
      <alignment horizontal="center" vertical="center" wrapText="1"/>
    </xf>
    <xf numFmtId="0" fontId="9" fillId="5" borderId="7" xfId="0" applyFont="1" applyFill="1" applyBorder="1" applyAlignment="1" applyProtection="1">
      <alignment horizontal="center" vertical="center"/>
    </xf>
    <xf numFmtId="0" fontId="8" fillId="5" borderId="7" xfId="0" applyFont="1" applyFill="1" applyBorder="1" applyAlignment="1">
      <alignment vertical="center"/>
    </xf>
    <xf numFmtId="0" fontId="8" fillId="5" borderId="7" xfId="0" applyFont="1" applyFill="1" applyBorder="1" applyAlignment="1" applyProtection="1">
      <alignment vertical="center" wrapText="1"/>
      <protection locked="0"/>
    </xf>
    <xf numFmtId="0" fontId="8" fillId="5" borderId="7" xfId="0" applyFont="1" applyFill="1" applyBorder="1" applyAlignment="1" applyProtection="1">
      <alignment horizontal="center" vertical="center"/>
      <protection locked="0"/>
    </xf>
    <xf numFmtId="164" fontId="8" fillId="5" borderId="7" xfId="0" applyNumberFormat="1" applyFont="1" applyFill="1" applyBorder="1" applyAlignment="1" applyProtection="1">
      <alignment horizontal="center" vertical="center"/>
      <protection locked="0"/>
    </xf>
    <xf numFmtId="164" fontId="8" fillId="5" borderId="7" xfId="0" applyNumberFormat="1" applyFont="1" applyFill="1" applyBorder="1" applyAlignment="1" applyProtection="1">
      <alignment horizontal="center" vertical="center" wrapText="1"/>
      <protection locked="0"/>
    </xf>
    <xf numFmtId="1" fontId="8" fillId="5" borderId="7" xfId="0" applyNumberFormat="1" applyFont="1" applyFill="1" applyBorder="1" applyAlignment="1" applyProtection="1">
      <alignment horizontal="center" vertical="center"/>
      <protection locked="0"/>
    </xf>
    <xf numFmtId="0" fontId="8" fillId="5" borderId="7" xfId="0" applyFont="1" applyFill="1" applyBorder="1" applyAlignment="1">
      <alignment horizontal="center" vertical="center"/>
    </xf>
    <xf numFmtId="9" fontId="8" fillId="5" borderId="7" xfId="1" applyFont="1" applyFill="1" applyBorder="1" applyAlignment="1" applyProtection="1">
      <alignment horizontal="center" vertical="center"/>
      <protection locked="0"/>
    </xf>
    <xf numFmtId="0" fontId="8" fillId="5" borderId="7" xfId="0" applyFont="1" applyFill="1" applyBorder="1" applyAlignment="1">
      <alignment horizontal="justify" vertical="center" wrapText="1"/>
    </xf>
    <xf numFmtId="0" fontId="8" fillId="5" borderId="7" xfId="0" applyFont="1" applyFill="1" applyBorder="1" applyAlignment="1" applyProtection="1">
      <alignment horizontal="center" vertical="center" wrapText="1"/>
      <protection locked="0"/>
    </xf>
    <xf numFmtId="0" fontId="8" fillId="5" borderId="7" xfId="0" applyFont="1" applyFill="1" applyBorder="1" applyAlignment="1">
      <alignment horizontal="left" vertical="center" wrapText="1"/>
    </xf>
    <xf numFmtId="0" fontId="14" fillId="5" borderId="7" xfId="2" applyFont="1" applyFill="1" applyBorder="1" applyAlignment="1" applyProtection="1">
      <alignment vertical="center" wrapText="1"/>
    </xf>
    <xf numFmtId="0" fontId="11" fillId="5" borderId="7" xfId="2" applyFont="1" applyFill="1" applyBorder="1" applyAlignment="1" applyProtection="1">
      <alignment vertical="center" wrapText="1"/>
    </xf>
    <xf numFmtId="0" fontId="8" fillId="5" borderId="4" xfId="0" applyFont="1" applyFill="1" applyBorder="1" applyAlignment="1">
      <alignment horizontal="center" vertical="center" wrapText="1"/>
    </xf>
    <xf numFmtId="0" fontId="8" fillId="5" borderId="0" xfId="0" applyFont="1" applyFill="1" applyAlignment="1">
      <alignment vertical="center"/>
    </xf>
    <xf numFmtId="0" fontId="8" fillId="5" borderId="7" xfId="0" applyFont="1" applyFill="1" applyBorder="1" applyAlignment="1">
      <alignment vertical="center" wrapText="1"/>
    </xf>
    <xf numFmtId="0" fontId="8" fillId="5" borderId="7" xfId="0" applyFont="1" applyFill="1" applyBorder="1" applyAlignment="1">
      <alignment horizontal="center" vertical="center" wrapText="1"/>
    </xf>
    <xf numFmtId="14" fontId="8" fillId="5" borderId="7" xfId="0" applyNumberFormat="1" applyFont="1" applyFill="1" applyBorder="1" applyAlignment="1">
      <alignment horizontal="center" vertical="center"/>
    </xf>
    <xf numFmtId="0" fontId="9" fillId="5" borderId="7" xfId="0" applyFont="1" applyFill="1" applyBorder="1" applyAlignment="1">
      <alignment horizontal="center" vertical="center" wrapText="1"/>
    </xf>
    <xf numFmtId="0" fontId="14" fillId="5" borderId="0" xfId="2" applyFont="1" applyFill="1" applyAlignment="1" applyProtection="1">
      <alignment vertical="center" wrapText="1"/>
    </xf>
    <xf numFmtId="0" fontId="0" fillId="5" borderId="7" xfId="0" applyFill="1" applyBorder="1" applyAlignment="1" applyProtection="1">
      <alignment vertical="center"/>
      <protection locked="0"/>
    </xf>
    <xf numFmtId="0" fontId="0" fillId="5" borderId="7" xfId="0" applyFill="1" applyBorder="1" applyAlignment="1" applyProtection="1">
      <alignment vertical="center" wrapText="1"/>
      <protection locked="0"/>
    </xf>
    <xf numFmtId="0" fontId="0" fillId="5" borderId="7" xfId="0" applyFill="1" applyBorder="1" applyAlignment="1" applyProtection="1">
      <alignment horizontal="center" vertical="center" wrapText="1"/>
      <protection locked="0"/>
    </xf>
    <xf numFmtId="164" fontId="0" fillId="5" borderId="7" xfId="0" applyNumberFormat="1" applyFill="1" applyBorder="1" applyAlignment="1" applyProtection="1">
      <alignment vertical="center" wrapText="1"/>
      <protection locked="0"/>
    </xf>
    <xf numFmtId="0" fontId="0" fillId="5" borderId="7" xfId="0" applyFont="1" applyFill="1" applyBorder="1" applyAlignment="1" applyProtection="1">
      <alignment vertical="center" wrapText="1"/>
      <protection locked="0"/>
    </xf>
    <xf numFmtId="0" fontId="0" fillId="5" borderId="7" xfId="0" applyFill="1" applyBorder="1" applyAlignment="1">
      <alignment vertical="center" wrapText="1"/>
    </xf>
    <xf numFmtId="0" fontId="0" fillId="5" borderId="7" xfId="0" applyFill="1" applyBorder="1" applyAlignment="1">
      <alignment horizontal="center" vertical="center" wrapText="1"/>
    </xf>
    <xf numFmtId="0" fontId="0" fillId="5" borderId="7" xfId="0" applyFont="1" applyFill="1" applyBorder="1" applyAlignment="1">
      <alignment horizontal="left" vertical="center" wrapText="1"/>
    </xf>
    <xf numFmtId="0" fontId="9" fillId="6" borderId="7" xfId="0" applyFont="1" applyFill="1" applyBorder="1" applyAlignment="1" applyProtection="1">
      <alignment horizontal="center" vertical="center"/>
    </xf>
    <xf numFmtId="0" fontId="8" fillId="6" borderId="7" xfId="0" applyFont="1" applyFill="1" applyBorder="1" applyAlignment="1">
      <alignment vertical="center"/>
    </xf>
    <xf numFmtId="0" fontId="8" fillId="6" borderId="7" xfId="0" applyFont="1" applyFill="1" applyBorder="1" applyAlignment="1" applyProtection="1">
      <alignment vertical="center" wrapText="1"/>
      <protection locked="0"/>
    </xf>
    <xf numFmtId="0" fontId="8" fillId="6" borderId="7" xfId="0" applyFont="1" applyFill="1" applyBorder="1" applyAlignment="1">
      <alignment horizontal="center" vertical="center"/>
    </xf>
    <xf numFmtId="0" fontId="8" fillId="6" borderId="7" xfId="0" applyFont="1" applyFill="1" applyBorder="1" applyAlignment="1">
      <alignment vertical="center" wrapText="1"/>
    </xf>
    <xf numFmtId="164" fontId="8" fillId="6" borderId="7" xfId="0" applyNumberFormat="1" applyFont="1" applyFill="1" applyBorder="1" applyAlignment="1" applyProtection="1">
      <alignment horizontal="center" vertical="center"/>
      <protection locked="0"/>
    </xf>
    <xf numFmtId="1" fontId="8" fillId="6" borderId="7" xfId="0" applyNumberFormat="1" applyFont="1" applyFill="1" applyBorder="1" applyAlignment="1" applyProtection="1">
      <alignment horizontal="center" vertical="center"/>
      <protection locked="0"/>
    </xf>
    <xf numFmtId="9" fontId="8" fillId="6" borderId="7" xfId="1" applyFont="1" applyFill="1" applyBorder="1" applyAlignment="1" applyProtection="1">
      <alignment horizontal="center" vertical="center"/>
      <protection locked="0"/>
    </xf>
    <xf numFmtId="0" fontId="8" fillId="6" borderId="7" xfId="0" applyFont="1" applyFill="1" applyBorder="1" applyAlignment="1">
      <alignment horizontal="justify" vertical="center" wrapText="1"/>
    </xf>
    <xf numFmtId="0" fontId="8" fillId="6" borderId="7" xfId="0" applyFont="1" applyFill="1" applyBorder="1" applyAlignment="1">
      <alignment horizontal="center" vertical="center" wrapText="1"/>
    </xf>
    <xf numFmtId="0" fontId="14" fillId="6" borderId="7" xfId="2" applyFont="1" applyFill="1" applyBorder="1" applyAlignment="1" applyProtection="1">
      <alignment vertical="center" wrapText="1"/>
    </xf>
    <xf numFmtId="0" fontId="11" fillId="6" borderId="7" xfId="2" applyFont="1" applyFill="1" applyBorder="1" applyAlignment="1" applyProtection="1">
      <alignment vertical="center" wrapText="1"/>
    </xf>
    <xf numFmtId="0" fontId="8" fillId="6" borderId="4" xfId="0" applyFont="1" applyFill="1" applyBorder="1" applyAlignment="1">
      <alignment horizontal="center" vertical="center" wrapText="1"/>
    </xf>
    <xf numFmtId="0" fontId="8" fillId="6" borderId="0" xfId="0" applyFont="1" applyFill="1" applyAlignment="1">
      <alignment vertical="center"/>
    </xf>
    <xf numFmtId="14" fontId="8" fillId="6" borderId="7" xfId="0" applyNumberFormat="1" applyFont="1" applyFill="1" applyBorder="1" applyAlignment="1">
      <alignment horizontal="center" vertical="center"/>
    </xf>
    <xf numFmtId="0" fontId="8" fillId="6" borderId="7" xfId="0" applyFont="1" applyFill="1" applyBorder="1" applyAlignment="1">
      <alignment horizontal="left" vertical="center" wrapText="1"/>
    </xf>
    <xf numFmtId="0" fontId="8" fillId="7" borderId="7" xfId="0" applyFont="1" applyFill="1" applyBorder="1" applyAlignment="1">
      <alignment horizontal="center" vertical="center"/>
    </xf>
    <xf numFmtId="0" fontId="0" fillId="7" borderId="7" xfId="0" applyFill="1" applyBorder="1" applyAlignment="1" applyProtection="1">
      <alignment vertical="center"/>
      <protection locked="0"/>
    </xf>
    <xf numFmtId="0" fontId="21" fillId="0" borderId="0" xfId="15" applyFont="1" applyAlignment="1">
      <alignment vertical="center" wrapText="1"/>
    </xf>
    <xf numFmtId="9" fontId="21" fillId="0" borderId="0" xfId="16" applyFont="1" applyAlignment="1">
      <alignment vertical="center" wrapText="1"/>
    </xf>
    <xf numFmtId="0" fontId="21" fillId="6" borderId="0" xfId="15" applyFont="1" applyFill="1" applyBorder="1" applyAlignment="1">
      <alignment vertical="center" wrapText="1"/>
    </xf>
    <xf numFmtId="9" fontId="21" fillId="6" borderId="0" xfId="16" applyFont="1" applyFill="1" applyBorder="1" applyAlignment="1">
      <alignment vertical="center" wrapText="1"/>
    </xf>
    <xf numFmtId="0" fontId="7" fillId="5" borderId="7" xfId="2" applyFill="1" applyBorder="1" applyAlignment="1" applyProtection="1">
      <alignment vertical="center" wrapText="1"/>
    </xf>
    <xf numFmtId="0" fontId="8" fillId="5" borderId="4" xfId="15" applyFont="1" applyFill="1" applyBorder="1" applyAlignment="1">
      <alignment horizontal="left" vertical="center" wrapText="1"/>
    </xf>
    <xf numFmtId="0" fontId="6" fillId="5" borderId="4" xfId="15" applyFill="1" applyBorder="1" applyAlignment="1" applyProtection="1">
      <alignment vertical="center" wrapText="1"/>
      <protection locked="0"/>
    </xf>
    <xf numFmtId="0" fontId="8" fillId="5" borderId="4" xfId="15" applyFont="1" applyFill="1" applyBorder="1" applyAlignment="1">
      <alignment horizontal="justify" vertical="center" wrapText="1"/>
    </xf>
    <xf numFmtId="0" fontId="8" fillId="9" borderId="7" xfId="0" applyFont="1" applyFill="1" applyBorder="1" applyAlignment="1">
      <alignment vertical="center" wrapText="1"/>
    </xf>
    <xf numFmtId="0" fontId="8" fillId="0" borderId="4" xfId="0" applyFont="1" applyFill="1" applyBorder="1" applyAlignment="1">
      <alignment vertical="center" wrapText="1"/>
    </xf>
    <xf numFmtId="0" fontId="16" fillId="0" borderId="4" xfId="0" applyFont="1" applyFill="1" applyBorder="1" applyAlignment="1">
      <alignment vertical="center" wrapText="1"/>
    </xf>
    <xf numFmtId="0" fontId="0" fillId="10" borderId="4"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10" borderId="4" xfId="0" applyFill="1" applyBorder="1" applyAlignment="1" applyProtection="1">
      <alignment horizontal="center" vertical="center" wrapText="1"/>
      <protection locked="0"/>
    </xf>
    <xf numFmtId="164" fontId="0" fillId="10" borderId="4" xfId="0" applyNumberFormat="1" applyFill="1" applyBorder="1" applyAlignment="1" applyProtection="1">
      <alignment horizontal="center" vertical="center" wrapText="1"/>
      <protection locked="0"/>
    </xf>
    <xf numFmtId="1" fontId="8" fillId="0" borderId="4" xfId="0" applyNumberFormat="1" applyFont="1" applyFill="1" applyBorder="1" applyAlignment="1" applyProtection="1">
      <alignment horizontal="center" vertical="center"/>
      <protection locked="0"/>
    </xf>
    <xf numFmtId="0" fontId="17"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8" fillId="9" borderId="4" xfId="0" applyFont="1" applyFill="1" applyBorder="1" applyAlignment="1">
      <alignment horizontal="left" vertical="center" wrapText="1"/>
    </xf>
    <xf numFmtId="0" fontId="8" fillId="9" borderId="7" xfId="0" applyFont="1" applyFill="1" applyBorder="1" applyAlignment="1">
      <alignment horizontal="justify" vertical="center" wrapText="1"/>
    </xf>
    <xf numFmtId="0" fontId="0" fillId="9" borderId="4" xfId="0" applyFill="1" applyBorder="1" applyAlignment="1" applyProtection="1">
      <alignment horizontal="left" vertical="center" wrapText="1"/>
      <protection locked="0"/>
    </xf>
    <xf numFmtId="0" fontId="0" fillId="10" borderId="4" xfId="0" applyFill="1" applyBorder="1" applyAlignment="1" applyProtection="1">
      <alignment horizontal="center" vertical="center"/>
      <protection locked="0"/>
    </xf>
    <xf numFmtId="0" fontId="0" fillId="8" borderId="4" xfId="0" applyFill="1" applyBorder="1" applyAlignment="1">
      <alignment vertical="center" wrapText="1"/>
    </xf>
    <xf numFmtId="0" fontId="0" fillId="9" borderId="4" xfId="0" applyFill="1" applyBorder="1" applyAlignment="1">
      <alignment vertical="center" wrapText="1"/>
    </xf>
    <xf numFmtId="0" fontId="0" fillId="0" borderId="4" xfId="0" applyBorder="1"/>
    <xf numFmtId="0" fontId="0" fillId="9" borderId="4" xfId="0" applyFill="1" applyBorder="1" applyAlignment="1">
      <alignment wrapText="1"/>
    </xf>
    <xf numFmtId="0" fontId="23" fillId="9" borderId="4" xfId="15" applyFont="1" applyFill="1" applyBorder="1" applyAlignment="1">
      <alignment horizontal="left" vertical="center" wrapText="1"/>
    </xf>
    <xf numFmtId="0" fontId="23" fillId="8" borderId="4" xfId="15" applyFont="1" applyFill="1" applyBorder="1" applyAlignment="1">
      <alignment horizontal="left" vertical="center" wrapText="1"/>
    </xf>
    <xf numFmtId="0" fontId="26" fillId="11" borderId="12"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1" fillId="0" borderId="9" xfId="0" applyFont="1" applyBorder="1" applyAlignment="1">
      <alignment vertical="center" wrapText="1"/>
    </xf>
    <xf numFmtId="0" fontId="21" fillId="0" borderId="15" xfId="0" applyFont="1" applyBorder="1" applyAlignment="1">
      <alignment horizontal="center" vertical="center"/>
    </xf>
    <xf numFmtId="9" fontId="27" fillId="0" borderId="15" xfId="0" applyNumberFormat="1" applyFont="1" applyBorder="1" applyAlignment="1">
      <alignment horizontal="center" vertical="center"/>
    </xf>
    <xf numFmtId="0" fontId="27" fillId="0" borderId="15" xfId="0" applyFont="1" applyBorder="1" applyAlignment="1">
      <alignment vertical="center" wrapText="1"/>
    </xf>
    <xf numFmtId="0" fontId="21" fillId="0" borderId="15" xfId="0" applyFont="1" applyBorder="1" applyAlignment="1">
      <alignment horizontal="justify" vertical="center" wrapText="1"/>
    </xf>
    <xf numFmtId="0" fontId="21" fillId="0" borderId="11" xfId="0" applyFont="1" applyBorder="1" applyAlignment="1">
      <alignment horizontal="justify" vertical="center" wrapText="1"/>
    </xf>
    <xf numFmtId="0" fontId="27" fillId="0" borderId="15" xfId="0" applyFont="1" applyBorder="1" applyAlignment="1">
      <alignment horizontal="justify" vertical="center" wrapText="1"/>
    </xf>
    <xf numFmtId="0" fontId="21" fillId="0" borderId="9" xfId="0" applyFont="1" applyBorder="1" applyAlignment="1">
      <alignment horizontal="justify" vertical="center" wrapText="1"/>
    </xf>
    <xf numFmtId="0" fontId="26" fillId="0" borderId="9" xfId="0" applyFont="1" applyBorder="1" applyAlignment="1">
      <alignment horizontal="center" vertical="center"/>
    </xf>
    <xf numFmtId="0" fontId="26" fillId="0" borderId="15" xfId="0" applyFont="1" applyBorder="1" applyAlignment="1">
      <alignment horizontal="center" vertical="center"/>
    </xf>
    <xf numFmtId="9" fontId="28" fillId="0" borderId="15" xfId="0" applyNumberFormat="1" applyFont="1" applyBorder="1" applyAlignment="1">
      <alignment horizontal="center" vertical="center"/>
    </xf>
    <xf numFmtId="9" fontId="8" fillId="8" borderId="7" xfId="1" applyFont="1" applyFill="1" applyBorder="1" applyAlignment="1" applyProtection="1">
      <alignment horizontal="center" vertical="center"/>
      <protection locked="0"/>
    </xf>
    <xf numFmtId="9" fontId="8" fillId="9" borderId="7" xfId="1" applyFont="1" applyFill="1" applyBorder="1" applyAlignment="1" applyProtection="1">
      <alignment horizontal="center" vertical="center"/>
      <protection locked="0"/>
    </xf>
    <xf numFmtId="0" fontId="23" fillId="9" borderId="4" xfId="15" applyFont="1" applyFill="1" applyBorder="1" applyAlignment="1">
      <alignment horizontal="justify" vertical="center" wrapText="1"/>
    </xf>
    <xf numFmtId="0" fontId="7" fillId="0" borderId="4" xfId="2" applyBorder="1" applyAlignment="1" applyProtection="1">
      <alignment vertical="center" wrapText="1"/>
    </xf>
    <xf numFmtId="0" fontId="7" fillId="0" borderId="4" xfId="2" applyBorder="1" applyAlignment="1" applyProtection="1">
      <alignment horizontal="center" vertical="center" wrapText="1"/>
    </xf>
    <xf numFmtId="0" fontId="0" fillId="0" borderId="0" xfId="0" pivotButton="1"/>
    <xf numFmtId="0" fontId="0" fillId="0" borderId="0" xfId="0" applyAlignment="1">
      <alignment horizontal="left"/>
    </xf>
    <xf numFmtId="0" fontId="0" fillId="0" borderId="0" xfId="0" applyNumberFormat="1"/>
    <xf numFmtId="9" fontId="0" fillId="0" borderId="0" xfId="0" applyNumberFormat="1"/>
    <xf numFmtId="0" fontId="10" fillId="2" borderId="1" xfId="0" applyFont="1" applyFill="1" applyBorder="1" applyAlignment="1" applyProtection="1">
      <alignment horizontal="center" vertical="center"/>
    </xf>
    <xf numFmtId="0" fontId="12" fillId="0" borderId="0" xfId="0" applyFont="1" applyAlignment="1">
      <alignment vertical="center"/>
    </xf>
    <xf numFmtId="0" fontId="12" fillId="0" borderId="0" xfId="0" applyFont="1" applyAlignment="1">
      <alignment vertical="center" wrapText="1"/>
    </xf>
    <xf numFmtId="0" fontId="10" fillId="0" borderId="1" xfId="0" applyFont="1" applyFill="1" applyBorder="1" applyAlignment="1" applyProtection="1">
      <alignment horizontal="center" vertical="center"/>
    </xf>
    <xf numFmtId="0" fontId="12" fillId="0" borderId="0" xfId="0" applyFont="1" applyFill="1" applyAlignment="1">
      <alignment vertical="center"/>
    </xf>
    <xf numFmtId="0" fontId="12" fillId="0" borderId="0" xfId="0" applyFont="1" applyFill="1" applyAlignment="1">
      <alignment vertical="center" wrapText="1"/>
    </xf>
    <xf numFmtId="0" fontId="12" fillId="0" borderId="0" xfId="0" applyFont="1" applyAlignment="1">
      <alignment horizontal="center" vertical="center"/>
    </xf>
    <xf numFmtId="0" fontId="10" fillId="2" borderId="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9" fontId="27" fillId="0" borderId="8" xfId="0" applyNumberFormat="1" applyFont="1" applyBorder="1" applyAlignment="1">
      <alignment horizontal="center" vertical="center"/>
    </xf>
    <xf numFmtId="9" fontId="27" fillId="0" borderId="16" xfId="0" applyNumberFormat="1" applyFont="1" applyBorder="1" applyAlignment="1">
      <alignment horizontal="center" vertical="center"/>
    </xf>
    <xf numFmtId="9" fontId="27" fillId="0" borderId="9" xfId="0" applyNumberFormat="1" applyFont="1" applyBorder="1" applyAlignment="1">
      <alignment horizontal="center" vertical="center"/>
    </xf>
    <xf numFmtId="0" fontId="21" fillId="0" borderId="8" xfId="0" applyFont="1" applyBorder="1" applyAlignment="1">
      <alignment vertical="center" wrapText="1"/>
    </xf>
    <xf numFmtId="0" fontId="21" fillId="0" borderId="16" xfId="0" applyFont="1" applyBorder="1" applyAlignment="1">
      <alignment vertical="center" wrapText="1"/>
    </xf>
    <xf numFmtId="0" fontId="21" fillId="0" borderId="9" xfId="0" applyFont="1" applyBorder="1" applyAlignment="1">
      <alignment vertical="center" wrapText="1"/>
    </xf>
    <xf numFmtId="0" fontId="21" fillId="0" borderId="8" xfId="0" applyFont="1" applyBorder="1" applyAlignment="1">
      <alignment horizontal="center" vertical="center"/>
    </xf>
    <xf numFmtId="0" fontId="21" fillId="0" borderId="16" xfId="0" applyFont="1" applyBorder="1" applyAlignment="1">
      <alignment horizontal="center" vertical="center"/>
    </xf>
    <xf numFmtId="0" fontId="21" fillId="0" borderId="9" xfId="0" applyFont="1" applyBorder="1" applyAlignment="1">
      <alignment horizontal="center" vertical="center"/>
    </xf>
    <xf numFmtId="0" fontId="22" fillId="0" borderId="14" xfId="15" applyFont="1" applyBorder="1" applyAlignment="1">
      <alignment horizontal="center" vertical="center" wrapText="1"/>
    </xf>
    <xf numFmtId="0" fontId="22" fillId="0" borderId="13" xfId="15" applyFont="1" applyBorder="1" applyAlignment="1">
      <alignment horizontal="center" vertical="center" wrapText="1"/>
    </xf>
    <xf numFmtId="0" fontId="22" fillId="0" borderId="12" xfId="15" applyFont="1" applyBorder="1" applyAlignment="1">
      <alignment horizontal="center" vertical="center" wrapText="1"/>
    </xf>
    <xf numFmtId="0" fontId="22" fillId="0" borderId="10" xfId="15" applyFont="1" applyBorder="1" applyAlignment="1">
      <alignment horizontal="center" vertical="center" wrapText="1"/>
    </xf>
    <xf numFmtId="0" fontId="22" fillId="0" borderId="0" xfId="15" applyFont="1" applyBorder="1" applyAlignment="1">
      <alignment horizontal="center" vertical="center" wrapText="1"/>
    </xf>
    <xf numFmtId="0" fontId="22" fillId="0" borderId="11" xfId="15" applyFont="1" applyBorder="1" applyAlignment="1">
      <alignment horizontal="center" vertical="center" wrapText="1"/>
    </xf>
    <xf numFmtId="0" fontId="26" fillId="11" borderId="8" xfId="0" applyFont="1" applyFill="1" applyBorder="1" applyAlignment="1">
      <alignment horizontal="center" vertical="center" wrapText="1"/>
    </xf>
    <xf numFmtId="0" fontId="26" fillId="11" borderId="9" xfId="0" applyFont="1" applyFill="1" applyBorder="1" applyAlignment="1">
      <alignment horizontal="center" vertical="center" wrapText="1"/>
    </xf>
  </cellXfs>
  <cellStyles count="19">
    <cellStyle name="Hipervínculo" xfId="2" builtinId="8"/>
    <cellStyle name="Millares [0] 2" xfId="9" xr:uid="{00000000-0005-0000-0000-000001000000}"/>
    <cellStyle name="Millares [0] 2 2" xfId="14" xr:uid="{00000000-0005-0000-0000-000002000000}"/>
    <cellStyle name="Normal" xfId="0" builtinId="0"/>
    <cellStyle name="Normal 2" xfId="5" xr:uid="{00000000-0005-0000-0000-000004000000}"/>
    <cellStyle name="Normal 2 2" xfId="4" xr:uid="{00000000-0005-0000-0000-000005000000}"/>
    <cellStyle name="Normal 2 2 2" xfId="6" xr:uid="{00000000-0005-0000-0000-000006000000}"/>
    <cellStyle name="Normal 2 2 2 2" xfId="8" xr:uid="{00000000-0005-0000-0000-000007000000}"/>
    <cellStyle name="Normal 2 2 2 2 2" xfId="13" xr:uid="{00000000-0005-0000-0000-000008000000}"/>
    <cellStyle name="Normal 2 2 2 3" xfId="11" xr:uid="{00000000-0005-0000-0000-000009000000}"/>
    <cellStyle name="Normal 2 2 3" xfId="7" xr:uid="{00000000-0005-0000-0000-00000A000000}"/>
    <cellStyle name="Normal 2 2 3 2" xfId="12" xr:uid="{00000000-0005-0000-0000-00000B000000}"/>
    <cellStyle name="Normal 2 2 4" xfId="10" xr:uid="{00000000-0005-0000-0000-00000C000000}"/>
    <cellStyle name="Normal 2 3" xfId="3" xr:uid="{00000000-0005-0000-0000-00000D000000}"/>
    <cellStyle name="Normal 3" xfId="17" xr:uid="{00000000-0005-0000-0000-00000E000000}"/>
    <cellStyle name="Normal 4" xfId="15" xr:uid="{00000000-0005-0000-0000-00000F000000}"/>
    <cellStyle name="Porcentaje" xfId="1" builtinId="5"/>
    <cellStyle name="Porcentaje 2" xfId="16" xr:uid="{00000000-0005-0000-0000-000011000000}"/>
    <cellStyle name="Porcentaje 2 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ario del Pilar Ramos Diaz" refreshedDate="43489.632596064817" createdVersion="6" refreshedVersion="6" minRefreshableVersion="3" recordCount="57" xr:uid="{2C01F437-4401-4F0E-B19C-CB6437F01875}">
  <cacheSource type="worksheet">
    <worksheetSource ref="A10:S67" sheet="Hallazgos PM"/>
  </cacheSource>
  <cacheFields count="19">
    <cacheField name="Ítem" numFmtId="0">
      <sharedItems containsSemiMixedTypes="0" containsString="0" containsNumber="1" containsInteger="1" minValue="1" maxValue="57"/>
    </cacheField>
    <cacheField name="FILA" numFmtId="0">
      <sharedItems/>
    </cacheField>
    <cacheField name="MODALIDAD DE REGISTRO" numFmtId="0">
      <sharedItems/>
    </cacheField>
    <cacheField name="COD HALLAZGO" numFmtId="0">
      <sharedItems containsMixedTypes="1" containsNumber="1" containsInteger="1" minValue="12" maxValue="35"/>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05"/>
    </cacheField>
    <cacheField name="ACTIVIDADES / FECHA DE INICIO" numFmtId="0">
      <sharedItems containsSemiMixedTypes="0" containsNonDate="0" containsDate="1" containsString="0" minDate="2012-09-01T00:00:00" maxDate="2018-10-02T00:00:00"/>
    </cacheField>
    <cacheField name="ACTIVIDADES / FECHA DE TERMINACIÓN" numFmtId="0">
      <sharedItems containsSemiMixedTypes="0" containsNonDate="0" containsDate="1" containsString="0" minDate="2014-07-31T00:00:00" maxDate="2020-01-01T00:00:00"/>
    </cacheField>
    <cacheField name="tiempos" numFmtId="0">
      <sharedItems containsBlank="1"/>
    </cacheField>
    <cacheField name="ACTIVIDADES / PLAZO EN SEMANAS" numFmtId="1">
      <sharedItems containsSemiMixedTypes="0" containsString="0" containsNumber="1" containsInteger="1" minValue="1" maxValue="183"/>
    </cacheField>
    <cacheField name="ACTIVIDADES / AVANCE FÍSICO DE EJECUCIÓN" numFmtId="0">
      <sharedItems containsString="0" containsBlank="1" containsNumber="1" minValue="0" maxValue="105"/>
    </cacheField>
    <cacheField name="%" numFmtId="9">
      <sharedItems containsSemiMixedTypes="0" containsString="0" containsNumber="1" minValue="0" maxValue="1" count="8">
        <n v="1"/>
        <n v="0.5"/>
        <n v="0.9"/>
        <n v="0.7"/>
        <n v="0.8"/>
        <n v="0"/>
        <n v="0.33333333333333331"/>
        <n v="0.25"/>
      </sharedItems>
    </cacheField>
    <cacheField name="Observación" numFmtId="0">
      <sharedItems containsBlank="1" longText="1"/>
    </cacheField>
    <cacheField name="ÁREA RESPONSABLE" numFmtId="0">
      <sharedItems/>
    </cacheField>
    <cacheField name="VIGENCIA / INFORME" numFmtId="0">
      <sharedItems count="6">
        <s v="2012 - Auditoría regular"/>
        <s v="2014 - Auditoría regular"/>
        <s v="2015 - Auditoría regular"/>
        <s v="2016 - Auditoría regular"/>
        <s v="2011 - Auditoría regular"/>
        <s v="2018 - Auditoría Lisama Pozo 158 ANH - Ecopetro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n v="1"/>
    <s v="FILA_01"/>
    <s v="2 AVANCE ó SEGUIMIENTO DEL PLAN DE MEJORAMIENTO"/>
    <n v="12"/>
    <s v="Convenio FEN. No 01/07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
    <s v="Las actividades que se generaron en desarrollo del Proyecto en comento (componentes de comunicaciones, asesoría y acompañamiento técnico y legal) correspondían a la  FEN dentro de sus obligaciones de apoyo técnico, logístico, administrativo y financiero."/>
    <s v="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
    <s v="Expedición de una nueva versión del manual de contratación administrativa vigente, que integre los temas que requieren énfasis y desarrollo en los procedimientos institucionales."/>
    <s v="Manual de contratación actualizado"/>
    <n v="1"/>
    <d v="2013-07-01T00:00:00"/>
    <d v="2014-07-31T00:00:00"/>
    <s v="cumplida"/>
    <n v="56"/>
    <n v="1"/>
    <x v="0"/>
    <s v="Acción cumplida. Adopción del Manual de contratación administrativa en Resolución 400 del 22/06/2015. Mediante radicado 017EE0059563 del 12/05/2017, la Contralora Delegada para investigaciones, juicios fiscales y jurisdicción coactiva informó que el proceso fue archivado por no mérito, en respuesta al oficio con radicado id179466 enviado por la OCI."/>
    <s v="OAJ"/>
    <x v="0"/>
  </r>
  <r>
    <n v="2"/>
    <s v="FILA_02"/>
    <s v="2 AVANCE ó SEGUIMIENTO DEL PLAN DE MEJORAMIENTO"/>
    <n v="24"/>
    <s v="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
    <s v="Falta de planeación, previsión y oportunidad gubernamental por cuanto la ANH no se va a beneficiar con la construcción de las nuevas obras, en las cuales ha invertido recursos, lo que demuestra falta de eficiencia, eficacia y efectividad en el control de sus dineros."/>
    <s v="Entregar la obra finalizada de la Litoteca y facilidades, de la ANH al Servicio Geológico"/>
    <s v="Transferencia del BIP al Servicio Geológico Colombiano, en cumplimiento del convenio 290 de 2012"/>
    <s v="Acta de entrega y recibo firmada."/>
    <n v="1"/>
    <d v="2014-06-30T00:00:00"/>
    <d v="2017-12-31T00:00:00"/>
    <s v="cumplida"/>
    <n v="183"/>
    <n v="1"/>
    <x v="0"/>
    <s v="La VT remite documento de usufructo legalizado entre la UIS y la ANH y la Escritura Pública No.2059 del 12-10-2017 Cesión del Contrato de Usufructo a favor del SGC."/>
    <s v="VT"/>
    <x v="0"/>
  </r>
  <r>
    <n v="3"/>
    <s v="FILA_03"/>
    <s v="2 AVANCE ó SEGUIMIENTO DEL PLAN DE MEJORAMIENTO"/>
    <n v="32"/>
    <s v="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
    <s v="No se gestionaron las liquidación de los convenios en los plazos establecidos"/>
    <s v="Diseñar y ejecutar un plan de choque para sanear los recursos pendientes de liquidar de estos convenios"/>
    <s v="Ejecución del plan diseñado"/>
    <s v="Informe trimestral de ejecución del plan"/>
    <n v="4"/>
    <d v="2013-07-01T00:00:00"/>
    <d v="2014-07-31T00:00:00"/>
    <s v="cumplida"/>
    <n v="56"/>
    <n v="4"/>
    <x v="0"/>
    <s v="Acción cumplida. La ejecución de liquidación de contratos y convenios es de 100% en contratos y 100% en convenios, respecto al plan de liquidación. Los convenios no liquidados a la fecha, son aquellos en los que se han presentado Indagaciones preliminares, aspectos jurídicos de incumplimiento de contratistas, diferencias contables en el balance financiero y reclamaciones de la ANH."/>
    <s v="VAF"/>
    <x v="0"/>
  </r>
  <r>
    <n v="4"/>
    <s v="FILA_04"/>
    <s v="2 AVANCE ó SEGUIMIENTO DEL PLAN DE MEJORAMIENTO"/>
    <n v="35"/>
    <s v="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
    <s v="No identificación de los municipios beneficiarios para realizar esta distribución (acorde con Ley 1437 de 2011 - Congreso tiene plazo de 3 años para resolver expedientes de límites dudosos)"/>
    <s v="Registrar contablemente la distribución por municipios identificados y girar los recursos, según corresponda"/>
    <s v="Registro contable de la distribución y giro de los recursos, según corresponda"/>
    <s v="Registro contable y soporte de giro"/>
    <n v="2"/>
    <d v="2013-07-01T00:00:00"/>
    <d v="2014-12-31T00:00:00"/>
    <s v="a partir junio 2018"/>
    <n v="78"/>
    <n v="1"/>
    <x v="1"/>
    <s v="Acción por cumplir fuera de plazos. La ANH giró los recursos de 2 de los 7 campos ubicados en tres municipios con diferencias limítrofes (oficios Id 72829 y 72475). Compromiso de cumplimiento de esta acción para el 30/06/2018 suscrito por la VAF."/>
    <s v="VAF"/>
    <x v="0"/>
  </r>
  <r>
    <n v="5"/>
    <s v="FILA_05"/>
    <s v="2 AVANCE ó SEGUIMIENTO DEL PLAN DE MEJORAMIENTO"/>
    <s v="2014-H-15"/>
    <s v="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
    <s v="Unificación de las fases IV y V del Contrato."/>
    <s v="Verificar el cumplimiento de obligaciones por concepto de Derechos Económicos para el Contrato E&amp;P Caño Sur"/>
    <s v="Realizar cobro de los intereses de mora pendientes de pago por parte de Ecopetrol."/>
    <s v="Comunicación "/>
    <n v="1"/>
    <d v="2016-01-01T00:00:00"/>
    <d v="2016-01-31T00:00:00"/>
    <s v="cumplida"/>
    <n v="4"/>
    <n v="1"/>
    <x v="0"/>
    <s v="Acción cumplida. La VORP solicitó a la OAJ para tomar medidas jurídicas. Mediante memorandos Id 130236 del 09/09/2016 – Contrato E&amp;P Caño Sur y Id 140264 del 25/10/2016 Contrato E&amp;P Guarrojo la VORP remitió a la OAJ solicitud de inicio del cobro coactivo o inicio del proceso de incumplimiento."/>
    <s v="VORP (GR)"/>
    <x v="1"/>
  </r>
  <r>
    <n v="6"/>
    <s v="FILA_06"/>
    <s v="2 AVANCE ó SEGUIMIENTO DEL PLAN DE MEJORAMIENTO"/>
    <s v="2014-H-19"/>
    <s v="La ANH dejó de recaudar por intereses moratorios en aplicación de la cláusula 78.2 del Contrato CPO-9 la suma de $41.803,1 millones a noviembre de 2014, fecha en la que se realizó la aplicación del pago sin cobro de intereses moratorios pactados."/>
    <s v="Falta de gestión en el seguimiento y control por parte de la ANH para exigir el cumplimiento oportuno de las obligaciones contractuales a cargo del contratista."/>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d v="2016-05-31T00:00:00"/>
    <s v="cumplida"/>
    <n v="22"/>
    <n v="2"/>
    <x v="0"/>
    <s v="Acción cumplida.  Procedimientos para liquidación de los derechos económicos de los Contratos E&amp;P y Teas actualizados y aprobados en SIGECO. La OCI solicitó soportes de la depuración de derechos económicos del último trimestre 2016 y la Gerencia de Regalías remitió archivo de liquidación de estos derechos para el tercer trimestre 2016, la cual quedó registrada en contabilidad de la ANH."/>
    <s v="VORP (GR)"/>
    <x v="1"/>
  </r>
  <r>
    <n v="7"/>
    <s v="FILA_07"/>
    <s v="2 AVANCE ó SEGUIMIENTO DEL PLAN DE MEJORAMIENTO"/>
    <s v="2014-H-20"/>
    <s v="La ANH no realizó el cobro y recaudo de los intereses moratorios que Hocol S.A., operador del Contrato E&amp;P Guarrojo no pagó en aplicación de la cláusula 78.2 del Contrato que estima la CGR en USD 1.384.131,56 equivalente a $3.910,5 millones (TRM 2.585,25 del 04-11-15)"/>
    <s v="Falta de gestión en el seguimiento y control por parte de la ANH para el cumplimiento oportuno de las obligaciones contractuales a cargo del contratista, de la aplicación efectiva y oportuna de estas obligaciones en el estado de cuenta del respectivo contrato."/>
    <s v="Realizar la liquidación y cobro de los intereses de mora por el pago extemporáneo de los derechos económicos por precios altos para el Contrato E&amp;P Guarrojo - campo Guarrojo Oriental"/>
    <s v="Realizar la liquidación y cobro de los intereses de mora por el pago extemporáneo de los derechos económicos por precios altos para el Contrato E&amp;P Guarrojo - campo Guarrojo Oriental"/>
    <s v="Comunicación al operador"/>
    <n v="1"/>
    <d v="2016-06-01T00:00:00"/>
    <d v="2016-06-30T00:00:00"/>
    <s v="cumplida"/>
    <n v="4"/>
    <n v="1"/>
    <x v="0"/>
    <s v="Acción cumplida. La VORP verificó el estado del Contrato y precisó que el cobro de los intereses de mora se contempla a partir del 24/03/2012 y no desde el 30/11/2011. Mediante memorando Id 140264 del 25/10/2016 la VORP remitió a la OAJ solicitud de inicio del cobro coactivo o inicio del proceso de incumplimiento."/>
    <s v="VORP (GR)"/>
    <x v="1"/>
  </r>
  <r>
    <n v="8"/>
    <s v="FILA_08"/>
    <s v="2 AVANCE ó SEGUIMIENTO DEL PLAN DE MEJORAMIENTO"/>
    <s v="2014-H-21"/>
    <s v="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l en la unidad T2, con las consecuencias en la explotación de los dos campos."/>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s v="Revisar el modelo dinámico y el modelo estático con el objeto de definir si es necesaria la unificación del campo Akacias del Contrato E&amp;P CPO9 y  Chichimene del Convenio de Explotación Cubarral; lo anterior, teniendo en cuenta los resultados del estudio que adelantan Ecopetrol y Repsol._x000a_"/>
    <s v="Concepto de Unificación de los yacimientos"/>
    <n v="1"/>
    <d v="2016-01-01T00:00:00"/>
    <d v="2016-06-30T00:00:00"/>
    <s v="No cumplida en plazos"/>
    <n v="26"/>
    <n v="1"/>
    <x v="2"/>
    <s v="Concepto de explotación unificada favorable para obtener mayor eficiencia en la explotación de yacimientos que logre mayor factor de recobro técnicamente posible: ECOPETROL propone &quot;Acuerdo de términos escenciales para un Plan cooperativo de explotación unificada (PCEU) del yacimiento compartido entre las áreas Akacías y Chichimene&quot;, incluída la contratación de un experto internacional que emita su concepto sobre el marco contractual y el modelo más adecuado para la explotación del único yacimiento común a los campos Akacias y Chichimene que maximice la eficiencia de su explotación integralmente. En acta firmada entre las partes el 7-dic-18 y relacionada con el “Estado del Plan Cooperativo de Explotación Unificada (PCEU) CPO-9 y Chichimene”, las partes se comprometieron a hacer la “Entrega de minuta de acuerdo de entendimiento respecto del desarrollo del yacimiento común entre las Áreas Akacias y Chichimene” para el 31/01/2019.  Por lo anterior, el 01-feb-19 se solicitará a las partes el Acta Plan Cooperativo de explotación Unificada PCEU CPO-9 debidamente firmada para así cerrar el hallazgo en un 100%.  "/>
    <s v="VORP (Fiscalización)"/>
    <x v="1"/>
  </r>
  <r>
    <n v="9"/>
    <s v="FILA_09"/>
    <s v="2 AVANCE ó SEGUIMIENTO DEL PLAN DE MEJORAMIENTO"/>
    <s v="2014-H-22"/>
    <s v="La explotación conjunta del yacimiento común y la unidad T2 involucradas en Chichimene y Akacías, en cuyas condiciones se ha demostrado la existencia de un mismo yacimiento, validan la necesidad de imponer un plan de explotación unificado, de acuerdo con los art. 47 y 48 de la Res. 181495 de 2009, modificada por Res. 400048 de 2015, y que al no hacerse pone en riesgo el recobro último."/>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Concepto de Unificación de los yacimientos"/>
    <n v="1"/>
    <d v="2016-01-01T00:00:00"/>
    <d v="2016-06-30T00:00:00"/>
    <s v="No cumplida en plazos"/>
    <n v="26"/>
    <n v="1"/>
    <x v="2"/>
    <s v="Concepto de explotación unificada favorable para obtener mayor eficiencia en la explotación de yacimientos que logre mayor factor de recobro técnicamente posible: ECOPETROL propone &quot;Acuerdo de términos escenciales para un Plan cooperativo de explotación unificada (PCEU) del yacimiento compartido entre las áreas Akacías y Chichimene&quot;, incluída la contratación de un experto internacional que emita su concepto sobre el marco contractual y el modelo más adecuado para la explotación del único yacimiento común a los campos Akacias y Chichimene que maximice la eficiencia de su explotación integralmente. En acta firmada entre las partes el 7-dic-18 y relacionada con el “Estado del Plan Cooperativo de Explotación Unificada (PCEU) CPO-9 y Chichimene”, las partes se comprometieron a hacer la “Entrega de minuta de acuerdo de entendimiento respecto del desarrollo del yacimiento común entre las Áreas Akacias y Chichimene” para el 31/01/2019.  Por lo anterior, el 01-feb-19 se solicitará a las partes el Acta Plan Cooperativo de explotación Unificada PCEU CPO-9 debidamente firmada para así cerrar el hallazgo en un 100%.  "/>
    <s v="VORP (Fiscalización)"/>
    <x v="1"/>
  </r>
  <r>
    <n v="10"/>
    <s v="FILA_10"/>
    <s v="2 AVANCE ó SEGUIMIENTO DEL PLAN DE MEJORAMIENTO"/>
    <s v="2014-H-30"/>
    <s v="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
    <s v="Falta de seguimiento del supervisor"/>
    <s v="Enviar informe de contraloría a  la FDN para que valide lo correspondiente en el proceso a su cargo de liquidación y cierre del contrato 69 de 2013 suscrito por FDN con THX"/>
    <s v="Enviar informe de contraloría a  la FDN para que valide lo correspondiente en el proceso a su cargo de liquidación y cierre del contrato 69 de 2013 suscrito por FDN con THX"/>
    <s v="Oficio"/>
    <n v="1"/>
    <d v="2015-12-21T00:00:00"/>
    <d v="2015-12-31T00:00:00"/>
    <s v="cumplida"/>
    <n v="1"/>
    <n v="1"/>
    <x v="0"/>
    <s v="Acción cumplida. Se traslada informe de Contraloría a la FDN. En nforme posterior la CGR, reconoce que el valor pendiente de liquidación del contrato es el planteado por FDN y no incluye entre los ítems la verticalidad del pozo. Se envió comunicación con ID 179466 a la CGR Delegada de juicios fiscales para determinar el estado del proceso de la indagación preliminar correspondiente."/>
    <s v="GALC"/>
    <x v="1"/>
  </r>
  <r>
    <n v="11"/>
    <s v="FILA_11"/>
    <s v="2 AVANCE ó SEGUIMIENTO DEL PLAN DE MEJORAMIENTO"/>
    <s v="2015-H-02"/>
    <s v="Operaciones y Terceros sin identificar. En 2015 hay sobreestimación de $6.680,9 millones en el saldo de la Cuenta 2905 Recaudos a Favor de Terceros de las cuentas auxiliares 2905800901 a la 2905800906 por recaudos por clasificar por diferentes conceptos relativos a los Derechos Económicos. "/>
    <s v="Registro transitorio del valor de los Ingresos recibidos pendientes de información para poder ser aplicados, lo que genera subestimación en la cuenta 411059 Ingresos No tributarios Derechos de Explotación por la falta de identificación y registro oportuno de todos los ingresos recaudados. Mientras se efectúa la aplicación puede transcurrir más de una vigencia. "/>
    <s v="Realizar las aplicaciones de los registros de terceros identificados, cuando se tenga la liquidación definitiva del derecho económico"/>
    <s v="Realizar las aplicaciones de registros identificados"/>
    <s v="Comprobantes de la aplicación"/>
    <n v="105"/>
    <d v="2016-07-01T00:00:00"/>
    <d v="2016-12-31T00:00:00"/>
    <s v="cumplida"/>
    <n v="26"/>
    <n v="105"/>
    <x v="0"/>
    <s v="_x000a_Acción cumplida. La aplicación de las partidas pendientes por este concepto están supeditadas a la gestión que desarrolle la Vicepresidencia de Contratos, en el envío de las actas de devolución de áreas cuyo criterio es fundamental para la liquidación y aplicación de estos pagos."/>
    <s v="VAF Y VORP (GRDE)"/>
    <x v="2"/>
  </r>
  <r>
    <n v="12"/>
    <s v="FILA_12"/>
    <s v="2 AVANCE ó SEGUIMIENTO DEL PLAN DE MEJORAMIENTO"/>
    <s v="2015-H-03"/>
    <s v="Subestimación por $690.419,6 millones de la cuenta 819090- de Orden- Otros Derechos Contingentes porque los procesos de Petrominerales y Gran Tierra se encuentran contabilizados por $145.829.6 millones, valor que no ha sido actualizado con reporte del tribunal de arbitraje. Dicho saldo desactualizado no ha sido reclasificado a la cuenta 812004 de Orden- Litigios y Mecanismos Alternativos"/>
    <s v="No aplicación del procedimiento establecido por la CGN para la contabilización de las demandas, arbitrajes y conciliaciones extrajudiciales en contra de un tercero. Se registran como un derecho potencial, con un débito a la cuenta 8120 Litigios y mecanismos alternativos de solución de conflictos, y un crédito a la cuenta 8905- Derechos contigentes por contra, y se actualiza su valor."/>
    <s v="Realizar reporte mensual de la OAJ a la VAF del estado y valores de procesos en contra y a favor de la entidad"/>
    <s v="Realizar reporte mensual del estado y valores de procesos en contra y a favor de la entidad"/>
    <s v="Reporte de estado de procesos"/>
    <n v="5"/>
    <d v="2016-08-01T00:00:00"/>
    <d v="2016-12-31T00:00:00"/>
    <s v="cumplida"/>
    <n v="22"/>
    <n v="5"/>
    <x v="0"/>
    <s v="Acción cumplida. La OAJ envió a la VAF reporte de estado de procesos, mediante correo y radicado I-140-2016-088372 Id: 153830 de fecha 21 de diciembre de 2016."/>
    <s v="OAJ"/>
    <x v="2"/>
  </r>
  <r>
    <n v="13"/>
    <s v="FILA_13"/>
    <s v="2 AVANCE ó SEGUIMIENTO DEL PLAN DE MEJORAMIENTO"/>
    <s v="2015-H-07"/>
    <s v="Saldo a favor en Litigio contra las FF.MM. Subestimación por $20.641,8 millones en la cuenta 1470 Otros Deudores y en el Patrimonio por cuanto son hechos que vienen de vigencias anteriores. No están registrados derechos correspondientes al saldo a favor de la entidad, generado en el litigio presentado contra las Fuerzas Militares, producto de la liquidación del contrato 032 de 2009."/>
    <s v="Afectación del principio de contabilidad de General aceptación, de Revelación."/>
    <s v="Realizar reporte mensual de la OAJ a la VAF del estado y valores de procesos en contra y a favor de la entidad"/>
    <s v="Realizar reporte mensual del estado y valores de procesos en contra y a favor de la entidad"/>
    <s v="Reporte de estado de procesos"/>
    <n v="5"/>
    <d v="2016-08-01T00:00:00"/>
    <d v="2016-12-31T00:00:00"/>
    <s v="cumplida"/>
    <n v="22"/>
    <n v="5"/>
    <x v="0"/>
    <s v="Acción cumplida. La OAJ envió a la VAF reporte de estado de procesos, mediante correo y radicado I-140-2016-088372 Id: 153830 de fecha 21 de diciembre de 2016. Con el registro de la devolución de los recursos se resuelve la problemática identificada."/>
    <s v="OAJ"/>
    <x v="2"/>
  </r>
  <r>
    <n v="14"/>
    <s v="FILA_14"/>
    <s v="2 AVANCE ó SEGUIMIENTO DEL PLAN DE MEJORAMIENTO"/>
    <s v="2015-H-11"/>
    <s v="Cuadro de Mando Integral -BSC. La entidad no utilizó la herramienta Balance ScoreCard-BSC en 2015, puesto que al solicitar los seguimientos remiten archivos en Excel sin las fórmulas de los indicadores, no siendo confiables para verificar avances en tiempo real de cada uno de estos."/>
    <s v="La ANH no está utilizando ni ha adoptado la herramienta que le permite a la Alta Dirección integrar la información clave para tomar decisiones, empleando datos provenientes de todas las Áreas de la ANH."/>
    <s v="Aplicar periódicamente la herramienta de seguimiento de control de gestión adoptada por la ANH"/>
    <s v="Aplicar  la herramienta de seguimiento de control de gestión adoptada por la ANH durante el 2017"/>
    <s v="Reporte de avance de la gestión basada en proyectos"/>
    <n v="3"/>
    <d v="2017-01-01T00:00:00"/>
    <d v="2017-12-31T00:00:00"/>
    <s v="cumplida"/>
    <n v="52"/>
    <n v="3"/>
    <x v="0"/>
    <s v="Acción cumplida. El grupo de planeación remite la presentación del Informe de Gestión del I-SEM-2017 y el informe de gestión II semestre 2017 consolidada, reporte cuatrimestral con corte a octubre/17."/>
    <s v="VAF (GP)"/>
    <x v="2"/>
  </r>
  <r>
    <n v="15"/>
    <s v="FILA_15"/>
    <s v="2 AVANCE ó SEGUIMIENTO DEL PLAN DE MEJORAMIENTO"/>
    <s v="2015-H-12"/>
    <s v="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
    <s v="Durante la vigencia auditada la ANH trabajó en la caracterización de 9 procesos"/>
    <s v="Actualizar las caracterizaciones de los procesos de la ANH"/>
    <s v="Emitir resolución de adopción de procesos de la ANH"/>
    <s v="Resolución"/>
    <n v="1"/>
    <d v="2017-01-01T00:00:00"/>
    <d v="2017-06-30T00:00:00"/>
    <s v="cumplida"/>
    <n v="26"/>
    <n v="1"/>
    <x v="0"/>
    <s v="Acción cumplida en plazos. Mediante Resolución 387 de 2017 se modificó la resolución 509 de 2015 por la cual se actualiza el Sistema Integral de Gestión y de Control de la Agencia Nacional de Hidrocarburos - Agencia Nacional de Hidrocarburos"/>
    <s v="VAF (GP)"/>
    <x v="2"/>
  </r>
  <r>
    <n v="16"/>
    <s v="FILA_16"/>
    <s v="2 AVANCE ó SEGUIMIENTO DEL PLAN DE MEJORAMIENTO"/>
    <s v="2015-H-13"/>
    <s v="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
    <s v="Incumplimiento de la definición clara del Mapa Estratégico y confusión de los objetivos estratégicos."/>
    <s v="Realizar seguimiento mensual en el SPI de la actualización del informe ejecutivo de los proyectos de inversión de acuerdo con la información presupuestal de SIIF"/>
    <s v="Realizar seguimiento de información presupuestal actualizada en SPI"/>
    <s v="Reporte en excel de seguimiento"/>
    <n v="6"/>
    <d v="2017-01-01T00:00:00"/>
    <d v="2017-07-31T00:00:00"/>
    <s v="cumplida"/>
    <n v="30"/>
    <n v="6"/>
    <x v="0"/>
    <s v="Acción cumplida. La Gerencia de Planeación remitió los reportes de seguimiento para los meses de enero, febrero, marzo, abril, mayo y junio de 2017"/>
    <s v="VAF (GP)"/>
    <x v="2"/>
  </r>
  <r>
    <n v="17"/>
    <s v="FILA_17"/>
    <s v="2 AVANCE ó SEGUIMIENTO DEL PLAN DE MEJORAMIENTO"/>
    <s v="2015-H-14"/>
    <s v="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
    <s v="No existe una definición clara y concreta de los indicadores de las dependencias para el cumplimiento de los objetivos institucionales y por ende no se cumple desde las concertaciones, seguimientos y evaluaciones de los Acuerdos de Gestión de los Gerentes."/>
    <s v="Reformular los indicadores de evaluación de los gerentes públicos y consignarlo en los nuevos Acuerdos"/>
    <s v="Reformular los indicadores de evaluación de los gerentes públicos para 2017 y consignarlos en los Acuerdos"/>
    <s v="Acuerdos de gerentes públicos diseñados por Vicepresidencia "/>
    <n v="5"/>
    <d v="2017-01-01T00:00:00"/>
    <d v="2017-04-30T00:00:00"/>
    <s v="No cumplida en plazos"/>
    <n v="17"/>
    <n v="5"/>
    <x v="0"/>
    <s v="Acción cumplida fuera de plazos. La Vicepresidencia Administrativa y Financiera remitió a la OCI siete (7) acuerdos de gerentes públicos correspondientes a las vigencias 2017 y 2018"/>
    <s v="VAF (GP -TH)"/>
    <x v="2"/>
  </r>
  <r>
    <n v="18"/>
    <s v="FILA_18"/>
    <s v="2 AVANCE ó SEGUIMIENTO DEL PLAN DE MEJORAMIENTO"/>
    <s v="2015-H-15"/>
    <s v="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
    <s v="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
    <s v="Actualizar en normas soporte y contenido el manual de contratación misional"/>
    <s v="Actualizar el manual de contratación misional"/>
    <s v="Documento del Manual Actualizado"/>
    <n v="1"/>
    <d v="2017-01-01T00:00:00"/>
    <d v="2017-12-31T00:00:00"/>
    <s v="cumplida"/>
    <n v="52"/>
    <n v="1"/>
    <x v="0"/>
    <s v="Acción cumplida. Mediante oficios con radicado Id 159838 y 182014 el Presidente de la ANH solicitó modificar la fecha de finalización de esta acción. Con Id 233257 de fecha 07/12/2017 la GALC remite certificación, proyecto de acuerdo que aprueba el Manual de Contratación Misional."/>
    <s v="OAJ - GALC"/>
    <x v="2"/>
  </r>
  <r>
    <n v="19"/>
    <s v="FILA_19"/>
    <s v="2 AVANCE ó SEGUIMIENTO DEL PLAN DE MEJORAMIENTO"/>
    <s v="2015-H-15"/>
    <s v="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
    <s v="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
    <s v="Actualizar en normas soporte y contenido el manual de contratación misional"/>
    <s v="Someter a consideración del Consejo Directivo de la ANH, el Manual de Contratación Misional"/>
    <s v="Acta del Consejo Directivo en la que se somete a consideración el Manual de Contratación Misional"/>
    <n v="1"/>
    <d v="2017-01-01T00:00:00"/>
    <d v="2017-12-31T00:00:00"/>
    <s v="cumplida"/>
    <n v="52"/>
    <n v="1"/>
    <x v="0"/>
    <s v="Acción cumplida. Mediante oficios con radicado Id 159838 y 182014 el Presidente de la ANH solicitó modificar la fecha de finalización de esta acción. En Acta N° 3 de 2017 del Consejo Directivo de la ANH se dio aprobación al Manual de contratación misional, tema que fue  tratado previamente en actas 9 de 2016 y 1 y 2 de 2017."/>
    <s v="GALC"/>
    <x v="2"/>
  </r>
  <r>
    <n v="20"/>
    <s v="FILA_20"/>
    <s v="2 AVANCE ó SEGUIMIENTO DEL PLAN DE MEJORAMIENTO"/>
    <s v="2015-H-16"/>
    <s v="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
    <s v="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
    <s v="Elaborar informe actualizado de condonaciones para el convenio 10 de 2009"/>
    <s v="Elaborar informe actualizado de condonaciones para el convenio 10 de 2009"/>
    <s v="Informe"/>
    <n v="1"/>
    <d v="2017-01-01T00:00:00"/>
    <d v="2017-02-28T00:00:00"/>
    <s v="cumplida"/>
    <n v="8"/>
    <n v="1"/>
    <x v="0"/>
    <s v="Acción cumplida fuera de plazos. El supervisor del convenio 010 de 2009 con Colfuturo remitió informe del estado del convenio mediante Id 172180 del 31/03/2017. Sin cierre en informe de CGR 2017."/>
    <s v="VAF (GF)"/>
    <x v="2"/>
  </r>
  <r>
    <n v="21"/>
    <s v="FILA_21"/>
    <s v="2 AVANCE ó SEGUIMIENTO DEL PLAN DE MEJORAMIENTO"/>
    <s v="2015-H-16"/>
    <s v="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
    <s v="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
    <s v="Analizar jurídicamente los contratos/convenios que no tienen liquidación ni auto de archivo a la fecha y realizar el trámite jurídico correspondiente"/>
    <s v="Analizar los contratos/convenios que no tienen liquidación ni auto de archivo a la fecha y realizar el trámite jurídico correspondiente"/>
    <s v="Autos de archivo"/>
    <n v="8"/>
    <d v="2016-12-15T00:00:00"/>
    <d v="2016-12-31T00:00:00"/>
    <s v="cumplida"/>
    <n v="2"/>
    <n v="8"/>
    <x v="0"/>
    <s v="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 Sin cierre en informe de CGR 2017."/>
    <s v="OAJ"/>
    <x v="2"/>
  </r>
  <r>
    <n v="22"/>
    <s v="FILA_22"/>
    <s v="2 AVANCE ó SEGUIMIENTO DEL PLAN DE MEJORAMIENTO"/>
    <s v="2015-H-21"/>
    <s v="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
    <s v="No identifica la CGR en su informe, pero plantea que estas inconsistencias ocasionan que los datos de producción con los que se liquidan las regalías no sean confiables."/>
    <s v="Cargar en AVM la información de producción de crudo de los campos Valdivia, Almagro, Tello y La Jagua para la vigencia 2015"/>
    <s v="Cargar la información de producción de crudo de enero a diciembre 2015 para 4 campos (Valdivia, Almagro, Tello y La Jagua)"/>
    <s v="Reportes de cargue de información en AVM (antes y después)"/>
    <n v="2"/>
    <d v="2016-12-15T00:00:00"/>
    <d v="2017-04-30T00:00:00"/>
    <s v="cumplida"/>
    <n v="19"/>
    <n v="2"/>
    <x v="0"/>
    <s v="Acción cumplida. La VORP reportó el cargue y cierre de los  balances diarios de información pendiente de 2015 para los campos Valdivia, Almagro, Tello y La Jagua, encontrando consistencia entre la información de producción fiscalizada registrada en SUIME y AVM.  _x000a_En auditoría de la OCI en 2016 se concluyó que existe un 99,9% de confiabilidad del dato de producción de crudo y 99% de gas."/>
    <s v="VORP"/>
    <x v="2"/>
  </r>
  <r>
    <n v="23"/>
    <s v="FILA_23"/>
    <s v="2 AVANCE ó SEGUIMIENTO DEL PLAN DE MEJORAMIENTO"/>
    <s v="2015-H-22"/>
    <s v="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
    <s v="No identifica la CGR en su informe, pero plantea que estas deficiencias están afectando el flujo adecuado de los recursos, así como el afianzamiento del conocimiento que se esperaba obtener en un tiempo determinado._x000a_La ANH identifica como causa de esta problemática los casos en que se presentaron garantías inauténticas, por lo cual define la acción en función de ello."/>
    <s v="Gestionar la certificación del 100% de las garantías de los Contratos E&amp;P y TEAS en perìodo de exploración de competencia de la VCH "/>
    <s v="Gestionar la certificación de las garantías de los Contratos E&amp;P y TEAS en perìodo de exploración (semestre vencido)"/>
    <s v="Informe de certificación de garantías"/>
    <n v="1"/>
    <d v="2017-01-01T00:00:00"/>
    <d v="2017-07-31T00:00:00"/>
    <s v="cumplida"/>
    <n v="30"/>
    <n v="1"/>
    <x v="0"/>
    <s v="Acción cumplida. La VCH reportó el informe de la certificación de garantías del semestre en archivo EXCEL con corte a 30-jun-2017, donde se relacionan 429 documentos de garantías de los contratos relacionados."/>
    <s v="VCH (GSCE)"/>
    <x v="2"/>
  </r>
  <r>
    <n v="24"/>
    <s v="FILA_24"/>
    <s v="2 AVANCE ó SEGUIMIENTO DEL PLAN DE MEJORAMIENTO"/>
    <s v="2015-H-24"/>
    <s v="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
    <s v="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
    <s v="Gestionar con Ecopetrol para que incluya los pozos la Tigra 5, 6, 7 y 10 en el Programa de Abandono de 2017"/>
    <s v="Gestionar con Ecopetrol para que incluya los pozos la Tigra 5, 6, 7 y 10 en el Programa de Abandono de 2017"/>
    <s v="Documentos de abandono"/>
    <n v="4"/>
    <d v="2017-01-01T00:00:00"/>
    <d v="2017-12-31T00:00:00"/>
    <s v="No cumplida en plazos"/>
    <n v="52"/>
    <n v="2"/>
    <x v="3"/>
    <s v="Para el caso del pozo La Tigra 7, ubicado dentro del área del campo Bonanza, se generaron los siguientes trámites que dieron lugar a la aprobación de la Forma 10ACR del pozo en mención, la cual se adjunta como soporte:_x000a_• La ANH mediante radicado 20185010092131 Id: 269347 de Abril 11 de 2018 solicitó: “ejecutar el trabajo de abandono inmediatamente, acorde a lo aprobado mediante Forma 7CR: Intervención del pozo con equipo de Workover e instalación de dos tapones de cemento (uno intermedio y otro en superficie)” _x000a_• Mediante reunión sostenida el 23 de Abril de 2018 en instalaciones de la ANH, Ecopetrol indicó que iba a presentar opciones operacionales que permitieran verificar que el abandono realizado al pozo La Tigra-07 garantiza la integridad del pozo y los rezumaderos aledaños no tienen relación directa con el pozo._x000a_• Mediante radicado 20185110249512 Id 303495 de Agosto 02 de 2018 Ecopetrol comunica a la ANH que desarrolló visita de campo con personal técnico y un especialista en geoquímica de fluidos con el fin de caracterizar el rezumadero ubicado alrededor de la locación del pozo La Tigra 7._x000a_• Mediante Radicado 20185110307972 Id: 317518 de Septiembre 17 de 2018, Ecopetrol presentó solicitud de aprobación de Forma 10ACR con los soportes referentes al análisis geoquímico de la muestras tomadas en el afloramiento encontrado en la locación del pozo y los problemas operativos durante el abandono del mismo._x000a_• La ANH mediante radicado 20185010375751 Id: 349724 de Diciembre 12 de 2018, generó aprobación de la Forma 10ACR del pozo La Tigra 7._x000a_De acuerdo con lo anterior, el trámite fue resuelto y se indicó a la Compañía Operadora que debe realizar continuo seguimiento y monitoreo en la zona donde se ubica el Pozo La Tigra-7 y en caso de presentarse algún tipo de evento (ambiental, social, técnico, etc) relacionado con el mismo, Ecopetrol será autónomo y único responsable de realizar las reparaciones necesarias a que haya lugar. De igual forma de ser necesario, re-entrará al Pozo y realizará el reabandono del mismo._x000a_Frente a los pozos La Tigra 5 y 6, es de señalarse que desde  la Gerencia SYMA de la Vicepresidencia de Contratos, se estudia la viabilidad de suscribir un Convenio con ECOPETROL S.A. y otras entidades (MInisterio de Ambiente y Desarrollo Sostenible y Ministerio de Minas y Energía) para atender los temas de pasivos ambientales, entre ellos, el de pozos huerfanos."/>
    <s v="VORP"/>
    <x v="2"/>
  </r>
  <r>
    <n v="25"/>
    <s v="FILA_25"/>
    <s v="2 AVANCE ó SEGUIMIENTO DEL PLAN DE MEJORAMIENTO"/>
    <s v="2015-H-24"/>
    <s v="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
    <s v="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
    <s v="Elaborar inventario de estado de abandono de pozos  para gestionar su incorporación en los Programas de Abandono"/>
    <s v="Elaborar inventario de abandono de pozos"/>
    <s v="Documento con Inventario "/>
    <n v="1"/>
    <d v="2017-01-01T00:00:00"/>
    <d v="2017-12-31T00:00:00"/>
    <s v="No cumplida en plazos"/>
    <n v="52"/>
    <n v="0.3"/>
    <x v="0"/>
    <s v="Durante el segundo trimestre de 2018, la Vicepresidencia de Operaciones, Regalías y Participaciones revisó, depuró y actualizo la base de datos de los pozos inactivos en el país, registrando un total de 3.910.  Durante el 2018 se avanzó en la visita a cada uno de estos pozos para evaluar su condición actual y definir las acciones requeridas en cada caso.  Adjunto se remite la base de datos completa con el inventario de pozos inactivos identificados."/>
    <s v="VORP"/>
    <x v="2"/>
  </r>
  <r>
    <n v="26"/>
    <s v="FILA_26"/>
    <s v="2 AVANCE ó SEGUIMIENTO DEL PLAN DE MEJORAMIENTO"/>
    <s v="2015-H-24"/>
    <s v="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
    <s v="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
    <s v="Documentar procedimiento de asignación de áreas para incorporar como requisito de gestión el acta de reversión y el balance de estado de los pozos"/>
    <s v="Documentar procedimiento de asignación de áreas para incorporar como requisito de gestión el acta de reversión y el balance de estado de los pozos"/>
    <s v="Documento adoptado en SIGECO"/>
    <n v="1"/>
    <d v="2017-01-01T00:00:00"/>
    <d v="2017-06-30T00:00:00"/>
    <s v="cumplida"/>
    <n v="26"/>
    <n v="1"/>
    <x v="0"/>
    <s v="Acción cumplida. El 30/06/2017 la Gerencia de Planeación publicó en SIGECO el Procedimiento para definir las nuevas regiones con potencial geológico para la promoción de oportunidades de inversión así como las obligaciones y condiciones de sus respectivos programas exploratorios, con base en la información técnica disponible y la prospectividad hidrocarburífera de cada área."/>
    <s v="VPAA"/>
    <x v="2"/>
  </r>
  <r>
    <n v="27"/>
    <s v="FILA_27"/>
    <s v="2 AVANCE ó SEGUIMIENTO DEL PLAN DE MEJORAMIENTO"/>
    <s v="2015-H-25"/>
    <s v="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
    <s v="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
    <s v="Gestionar la devolución del saldo no ejecutado del Acuerdo 242 de 2013 con PNUD"/>
    <s v="Gestionar la devolución del saldo no ejecutado del Acuerdo 242 de 2013 con PNUD"/>
    <s v="Comprobante de ingreso"/>
    <n v="1"/>
    <d v="2016-12-15T00:00:00"/>
    <d v="2017-01-31T00:00:00"/>
    <s v="cumplida"/>
    <n v="7"/>
    <n v="1"/>
    <x v="0"/>
    <s v="Acción cumplida fuera de plazos. Según reporte efectuado por la Vicepresidencia Administrativa y Financiera, PNUD realizó el 24/03/2017 la devolución de $314.146.843 a la cuenta 005-55884-1 de la ANH"/>
    <s v="VCH (GSCYMA)"/>
    <x v="2"/>
  </r>
  <r>
    <n v="28"/>
    <s v="FILA_28"/>
    <s v="2 AVANCE ó SEGUIMIENTO DEL PLAN DE MEJORAMIENTO"/>
    <s v="2015-H-25"/>
    <s v="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
    <s v="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s v="Gestionar la devolución del saldo de rendimientos financieros e intereses del convenio 247 de 2012 con FONADE"/>
    <s v="Gestionar la devolución del saldo de rendimientos financieros e intereses del convenio 247 de 2012 con FONADE"/>
    <s v="Comprobante de ingreso"/>
    <n v="1"/>
    <d v="2016-12-15T00:00:00"/>
    <d v="2017-03-31T00:00:00"/>
    <s v="No cumplida en plazos"/>
    <n v="15"/>
    <n v="0.8"/>
    <x v="4"/>
    <s v="De acuerdo con la Resolución 075 del 14/02/2018, se estableció que FONADE debía reintegrar a la Agencia $ $ 3.754.329.655 que  incluyen $ 472.433.200 correspondientes al Convenio No. 277 de 2012 derivado y suscrito con la ANLA, en relación con el incumplimiento de TECNICONSULTA S.A.S referente a dos (2) entregables de cinco (5) objetos de este contrato.  Reporte de consignación del 30/04/2018 de FONADE por un valor de $ 3.268.821.170,80 por concepto de recursos no ejecutados. La Resolución 498 de octubre de 2018, por la cual se libra mandamiento de pago en proceso de cobro Coactivo a Fonade, no tiene en cuenta la consignación realizada el 30/04/2018 por Fonade. Se encuentra pendiente de reintegro $472,433,200, "/>
    <s v="OAJ"/>
    <x v="2"/>
  </r>
  <r>
    <n v="29"/>
    <s v="FILA_29"/>
    <s v="2 AVANCE ó SEGUIMIENTO DEL PLAN DE MEJORAMIENTO"/>
    <s v="2015-H-26"/>
    <s v="Transferencia de la Litoteca al Servicio Geológico Colombiano. Se observa que al momento de la ejecución de la auditoria no se encuentra la totalidad de cajas preservadas, reempacadas e incorporadas al sistema WMS."/>
    <s v="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
    <s v="Actualizar en el WMS el inventario de muestras de la Litoteca nacional"/>
    <s v="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
    <s v="Documento con Inventario "/>
    <n v="1"/>
    <d v="2016-12-15T00:00:00"/>
    <d v="2017-12-31T00:00:00"/>
    <s v="cumplida"/>
    <n v="54"/>
    <n v="1"/>
    <x v="0"/>
    <s v="Acción cumplida.La VT reportá que se ha adelantado la verificación de 52.003 cajas con corte al 31-dic-2017  de las 86.264 cajas que requieren tratamiento, preservación e integración al sistema, lo cual representa un 60,3% de avance."/>
    <s v="VT (GGIT)"/>
    <x v="2"/>
  </r>
  <r>
    <n v="30"/>
    <s v="FILA_30"/>
    <s v="2 AVANCE ó SEGUIMIENTO DEL PLAN DE MEJORAMIENTO"/>
    <s v="2015-H-26"/>
    <s v="Transferencia de la Litoteca al Servicio Geológico Colombiano. Se observa que al momento de la ejecución de la auditoria no se encuentra la totalidad de cajas preservadas, reempacadas e incorporadas al sistema WMS."/>
    <s v="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
    <s v="Actualizar en el WMS el inventario de muestras de la Litoteca nacional"/>
    <s v="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
    <s v="Reporte actualizado de WMS"/>
    <n v="1"/>
    <d v="2017-01-01T00:00:00"/>
    <d v="2017-12-31T00:00:00"/>
    <s v="cumplida"/>
    <n v="52"/>
    <n v="1"/>
    <x v="0"/>
    <s v="Acción cumplida. La VT reportá la verificación de 52.003 cajas con corte al 31 dic 2017  de las 86.264 cajas, lo cual representa un 60% de avance. No se contó con capacidad operativa remanente que permitiera aumentar los rendimientos en los procesos de revisión, preservación e integración al WMS de muestras antiguas y de esta manera completar el 100% en la fecha estipulada._x000a_"/>
    <s v="VT (GGIT)"/>
    <x v="2"/>
  </r>
  <r>
    <n v="31"/>
    <s v="FILA_31"/>
    <s v="2 AVANCE ó SEGUIMIENTO DEL PLAN DE MEJORAMIENTO"/>
    <s v="2015-H-27"/>
    <s v="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
    <s v="Deficiente supervisión y seguimiento al desarrollo del contrato"/>
    <s v="Dar traslado del informe de CGR a FDN, en lo correspondiente al hallazgo 27"/>
    <s v="Dar traslado del informe de CGR a FDN"/>
    <s v="Oficio "/>
    <n v="1"/>
    <d v="2016-12-15T00:00:00"/>
    <d v="2016-12-31T00:00:00"/>
    <s v="cumplida"/>
    <n v="2"/>
    <n v="1"/>
    <x v="0"/>
    <s v="Acción cumplida fuera de plazos. Mediante comunicación con radicado E-211-2017-000474 Id: 159215, la VT dio traslado a la Financiera de Desarrollo Nacional del hallazgo No 27 de la CGR en informe de auditoría del año 2016a la ANH. Ver balance financiero adjunto. Se adicionó comunicación de la CGR apertura proceso de responsabilidad fiscal N° PRF-2007-00535_UCC-PRF 009-2017"/>
    <s v="VT (GGC) - OAJ"/>
    <x v="2"/>
  </r>
  <r>
    <n v="32"/>
    <s v="FILA_32"/>
    <s v="2 AVANCE ó SEGUIMIENTO DEL PLAN DE MEJORAMIENTO"/>
    <s v="2016-H-01"/>
    <s v="Revelación inversiones Contratos E&amp;P. La ANH no registra el valor de las obligaciones de los Contratos E&amp;P en los Estados Contables, esta situación se_x000a_presenta en los contratos y valores del anexo No. 2, por un monto de USD 7.360 millones de dólares."/>
    <s v="Deficiencias en la aplicabilidad de procedimientos y normatividad de contabilidad pública y debilidades de control interno contable relativas a la revelación y registro del control de operaciones realizadas con terceros que puedan representar derechos a favor de la entidad."/>
    <s v="Definir la información requerida para registro en las cuentas de orden de los Contratos E &amp;P en exploración"/>
    <s v="Elaborar el formato de reporte periódico de inversiones de Contratos E &amp;P en exploración"/>
    <s v="Formato diseñado"/>
    <n v="1"/>
    <d v="2017-06-15T00:00:00"/>
    <d v="2017-06-30T00:00:00"/>
    <s v="cumplida"/>
    <n v="2"/>
    <n v="1"/>
    <x v="0"/>
    <s v="Acción cumplida. La Gerencia de Seguimiento a Contratos en exploración plantea que debe validarse lo reportado por la Contraloría en Anexo 2, para definir lo que realmente es objeto de reporte por cada Contrato."/>
    <s v="VCH (GSCE) - VAF(GF)"/>
    <x v="3"/>
  </r>
  <r>
    <n v="33"/>
    <s v="FILA_33"/>
    <s v="2 AVANCE ó SEGUIMIENTO DEL PLAN DE MEJORAMIENTO"/>
    <s v="2016-H-01"/>
    <s v="Revelación inversiones Contratos E&amp;P. La ANH no registra el valor de las obligaciones de los Contratos E&amp;P en los Estados Contables, esta situación se_x000a_presenta en los contratos y valores del anexo No. 2, por un monto de USD 7.360 millones de dólares."/>
    <s v="Deficiencias en la aplicabilidad de procedimientos y normatividad de contabilidad pública y debilidades de control interno contable relativas a la revelación y registro del control de operaciones realizadas con terceros que puedan representar derechos a favor de la entidad."/>
    <s v="Realizar el primer registro contable en cuentas de orden de la información depurada citada en el Anexo 02 del informe de CGR"/>
    <s v="Realizar el registro contable de la información depurada "/>
    <s v="Registro contable"/>
    <n v="1"/>
    <d v="2017-07-01T00:00:00"/>
    <d v="2017-09-30T00:00:00"/>
    <s v="cumplida"/>
    <n v="13"/>
    <n v="1"/>
    <x v="0"/>
    <s v="Acción cumplida. La VAF, la VT y BDO informan que están efectuando un proceso de verificación de cifras y conciliación con el informe de la CGR. La VAF remite comprobante de contabilidad No. 13064 SIIF 1709000205 ZBOX como soporte del registro de las inversiones pendientes de ejecución con corte a 30-sep-2017"/>
    <s v="VAF(GF)"/>
    <x v="3"/>
  </r>
  <r>
    <n v="34"/>
    <s v="FILA_34"/>
    <s v="2 AVANCE ó SEGUIMIENTO DEL PLAN DE MEJORAMIENTO"/>
    <s v="2016-H-02"/>
    <s v="Oportunidad Causación de ingresos por derechos económicos. Existen saldos pendientes por imputar de las cuentas de recaudo de derechos económicos y transferencia de tecnología para recaudos efectuados en los meses de enero a octubre de 2016 por $8.196,4 millones, de los cuales no se evidencia que haya sido aplicado su valor ni generado el registro contable en la cuenta de ingresos."/>
    <s v="Deficiencias en el control interno contable por fallas en la identificación y recaudo de los derechos económicos y en el flujo oportuno de información que sirve como insumo para la contabilidad. La causa que identifica la ANH es que el saldo contable no coincide con el saldo SIIF de recaudos por identificar (no se actualizó este último) y no todo el saldo es  por derechos económicos"/>
    <s v="Conciliar la información del reporte SIIF &quot;Recaudos por clasificar&quot; con la cuenta contable "/>
    <s v="Identificar las partidas del reporte SIIF &quot;Recaudos por clasificar&quot; que corresponden a derechos económicos"/>
    <s v="Reporte de derechos económicos por aplicar"/>
    <n v="1"/>
    <d v="2017-06-15T00:00:00"/>
    <d v="2017-09-30T00:00:00"/>
    <s v="cumplida"/>
    <n v="15"/>
    <n v="1"/>
    <x v="0"/>
    <s v="Acción cumplida. La VORP remite memorando 20175010124953 ID:213546 del 25-sep-2017 a VCH solicitando información para liquidación de DE y TT por uso del subsuelo en áreas en exploración."/>
    <s v="VORP (GRDE) - VAF (GF)"/>
    <x v="3"/>
  </r>
  <r>
    <n v="35"/>
    <s v="FILA_35"/>
    <s v="2 AVANCE ó SEGUIMIENTO DEL PLAN DE MEJORAMIENTO"/>
    <s v="2016-H-02"/>
    <s v="Oportunidad Causación de ingresos por derechos económicos. Existen saldos pendientes por imputar de las cuentas de recaudo de derechos económicos y transferencia de tecnología para recaudos efectuados en los meses de enero a octubre de 2016 por $8.196,4 millones, de los cuales no se evidencia que haya sido aplicado su valor ni generado el registro contable en la cuenta de ingresos."/>
    <s v="Deficiencias en el control interno contable por fallas en la identificación y recaudo de los derechos económicos y en el flujo oportuno de información que sirve como insumo para la contabilidad. La causa que identifica la ANH es que el saldo contable no coincide con el saldo SIIF de recaudos por identificar (no se actualizó este último) y no todo el saldo es  por derechos económicos"/>
    <s v="Conciliar la información del reporte SIIF &quot;Recaudos por clasificar&quot; con la cuenta contable "/>
    <s v="Aplicar las partidas de derechos económicos identificadas en el reporte SIIF de Recaudos por clasificar a 31/12/2016 que se pueden liquidar (con reconocimiento)"/>
    <s v="Comprobantes de contabilidad"/>
    <n v="39"/>
    <d v="2017-06-15T00:00:00"/>
    <d v="2017-12-31T00:00:00"/>
    <s v="cumplida"/>
    <n v="28"/>
    <n v="39"/>
    <x v="0"/>
    <s v="Acción cumplida. La VAF remite Reporte SIIF en 30 folios con el listado de los comprobantes de contabilidad mediante los cuales se aplican las partidas de DE con corte al 31-ago-2017"/>
    <s v="VORP (GRDE) - VAF (GF)"/>
    <x v="3"/>
  </r>
  <r>
    <n v="36"/>
    <s v="FILA_36"/>
    <s v="2 AVANCE ó SEGUIMIENTO DEL PLAN DE MEJORAMIENTO"/>
    <s v="2016-H-02"/>
    <s v="Oportunidad Causación de ingresos por derechos económicos. Existen saldos pendientes por imputar de las cuentas de recaudo de derechos económicos y transferencia de tecnología para recaudos efectuados en los meses de enero a octubre de 2016 por $8.196,4 millones, de los cuales no se evidencia que haya sido aplicado su valor ni generado el registro contable en la cuenta de ingresos."/>
    <s v="Deficiencias en el control interno contable por fallas en la identificación y recaudo de los derechos económicos y en el flujo oportuno de información que sirve como insumo para la contabilidad. La causa que identifica la ANH es que el saldo contable no coincide con el saldo SIIF de recaudos por identificar (no se actualizó este último) y no todo el saldo es  por derechos económicos"/>
    <s v="Conciliar la información del reporte SIIF &quot;Recaudos por clasificar&quot; con la cuenta contable "/>
    <s v="Aplicar las partidas de derechos económicos identificadas en el reporte SIIF de Recaudos por clasificar a 31/12/2016 pendientes por liquidar"/>
    <s v="Comprobantes de contabilidad"/>
    <n v="42"/>
    <d v="2017-06-15T00:00:00"/>
    <d v="2018-12-31T00:00:00"/>
    <s v="cumplida"/>
    <n v="81"/>
    <n v="42"/>
    <x v="0"/>
    <s v="Acción cumplida. La VAF remite Reporte SIIF en 30 folios con el listado de los comprobantes de contabilidad mediante los cuales se aplican las partidas de DE con corte al 31-ago-2017"/>
    <s v="VORP (GRDE) - VAF"/>
    <x v="3"/>
  </r>
  <r>
    <n v="37"/>
    <s v="FILA_37"/>
    <s v="2 AVANCE ó SEGUIMIENTO DEL PLAN DE MEJORAMIENTO"/>
    <s v="2016-H-02"/>
    <s v="Oportunidad Causación de ingresos por derechos económicos. Existen saldos pendientes por imputar de las cuentas de recaudo de derechos económicos y transferencia de tecnología para recaudos efectuados en los meses de enero a octubre de 2016 por $8.196,4 millones, de los cuales no se evidencia que haya sido aplicado su valor ni generado el registro contable en la cuenta de ingresos."/>
    <s v="Deficiencias en el control interno contable por fallas en la identificación y recaudo de los derechos económicos y en el flujo oportuno de información que sirve como insumo para la contabilidad. La causa que identifica la ANH es que el saldo contable no coincide con el saldo SIIF de recaudos por identificar (no se actualizó este último) y no todo el saldo es  por derechos económicos"/>
    <s v="Conciliar la información del reporte SIIF Recaudos por clasificar con la cuenta contable "/>
    <s v="Conciliar la información del reporte SIIF Recaudos por clasificar con la cuenta contable con corte a junio 30 de 2017"/>
    <s v="Reporte de conciliación (SIIF vs contable)"/>
    <n v="1"/>
    <d v="2017-06-15T00:00:00"/>
    <d v="2017-07-31T00:00:00"/>
    <s v="cumplida"/>
    <n v="7"/>
    <n v="1"/>
    <x v="0"/>
    <s v="Acción cumplida. La VAF remitió los registros de conciliación de recaudos  por clasificar a 30-jun y 31-ago de 2017, y los registros SIIF del 2010 al 2016 y a 30-jun-2017 y a 31-ago-2017"/>
    <s v="VAF (GF)"/>
    <x v="3"/>
  </r>
  <r>
    <n v="38"/>
    <s v="FILA_38"/>
    <s v="2 AVANCE ó SEGUIMIENTO DEL PLAN DE MEJORAMIENTO"/>
    <s v="2016-H-03"/>
    <s v="Justificaciones Reservas Presupuestales. No se efectuó en debida forma el procedimiento interno para constituir las reservas presupuestales, ya que no se_x000a_allegó ninguna justificación formal escrita antes del 20 de enero de 2017 para los siguientes contratos: Nos. 276 de 2014 y Nos 140, 180, 237, 241, 243, 256, 257, 294, 315 Y 318 de 2016. "/>
    <s v="Deficiencias de control interno en la_x000a_aplicación de la normatividad en el proceso presupuestal y el incumplimiento de  procedimientos internos, al no dejar claramente documentada la justificación de las reservas para su respectiva constitución, en la que se haga referencia a la fuerza mayor que la generó."/>
    <s v="Emitir circular por Presidencia que establezca los plazos máximos para el reporte de información requerida para el cierre contable y que exija su cumplimiento"/>
    <s v="Elaborar circular que establezca los plazos máximos para el reporte de información requerida para el cierre contable y la constitución de reservas"/>
    <s v="Circular"/>
    <n v="1"/>
    <d v="2017-11-15T00:00:00"/>
    <d v="2017-12-31T00:00:00"/>
    <s v="cumplida"/>
    <n v="7"/>
    <n v="1"/>
    <x v="0"/>
    <s v="Acción cumplida. La VAF reportó la expedición de la Circular No.26 de 2017 Cierre Financiero, donde establece los plazos máximos para el reporte de información requerida para el cierre contable y la constitución de reservas con corte al 31-dic-2017."/>
    <s v="VAF (GF)"/>
    <x v="3"/>
  </r>
  <r>
    <n v="39"/>
    <s v="FILA_39"/>
    <s v="2 AVANCE ó SEGUIMIENTO DEL PLAN DE MEJORAMIENTO"/>
    <s v="2016-H-04"/>
    <s v="Conciliación de Operaciones Recíprocas. Cotejado el formulario reportado por la ANH a diciembre de 2016 en CHIP, frente a algunas de sus entidades contables públicas recíprocas, de acuerdo con las reglas de_x000a_eliminación o tablas correlativas se observa que no coinciden las cifras reportadas por una y otra, tal como se evidencian algunos casos en el cuadro del anexo No. 3"/>
    <s v="Deficiencias de control interno contable tendientes a lograr correspondencia en los saldos que posibilita el riesgo de que se afecte la razonabilidad de los estados contables consolidados por la CGN._x000a_Falta de efectividad en las acciones que adelanta la entidad para tener claridad sobre la consistencia de las cifras"/>
    <s v="Enviar oficio a Contaduría General de la Nación explicando las diferencias de saldos con las entidades que la ANH tiene cuentas recíprocas para que actúe como facilitador en la depuración de partidas"/>
    <s v="Enviar oficio a Contaduría General de la Nación explicando las diferencias de saldos con las entidades que la ANH tiene cuentas recíprocas"/>
    <s v="Oficio"/>
    <n v="1"/>
    <d v="2017-06-15T00:00:00"/>
    <d v="2017-06-30T00:00:00"/>
    <s v="cumplida"/>
    <n v="2"/>
    <n v="1"/>
    <x v="0"/>
    <s v="Acción cumplida. La VAF remite oficio dirigido a la Contaduría General de la Nacion de fecha 27-sep-2017 respecto de la conciliación de operación reciproca, sin radicado, remitida a traves de correo electrónico enviado contactenos@contaduria.gov.co con fecha miércoles 27/09/2017 02:49 p. m."/>
    <s v="VAF (GF)"/>
    <x v="3"/>
  </r>
  <r>
    <n v="40"/>
    <s v="FILA_40"/>
    <s v="2 AVANCE ó SEGUIMIENTO DEL PLAN DE MEJORAMIENTO"/>
    <s v="2016-H-05"/>
    <s v="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
    <s v="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
    <s v="Adoptar procedimiento de intercambio de información con las operadoras"/>
    <s v="Adoptar procedimiento de intercambio de información con las operadoras"/>
    <s v="Procedimiento adoptado en SIGECO"/>
    <n v="1"/>
    <d v="2017-07-15T00:00:00"/>
    <d v="2017-11-30T00:00:00"/>
    <s v="cumplida"/>
    <n v="20"/>
    <n v="1"/>
    <x v="0"/>
    <s v="Acción cumplida fuera de plazos. Se expidió la Circular 19 del 4/09/2017 con el Protocolo de intercambio de información para la referenciación de los datos de producción en los procesos de la fiscalización de petróleo y gas en Colombia, suscrita por el Presidente de la ANH y dirigida a las Empresas Productoras de Hidrocarburos. Circular formalizada en SIGECO."/>
    <s v="VORP (Fiscalización) - VCH - OTI - OAJ"/>
    <x v="3"/>
  </r>
  <r>
    <n v="41"/>
    <s v="FILA_41"/>
    <s v="2 AVANCE ó SEGUIMIENTO DEL PLAN DE MEJORAMIENTO"/>
    <s v="2016-H-05"/>
    <s v="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
    <s v="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
    <s v="Generar comunicación para las operadoras para la instalación de los equipos pendientes"/>
    <s v="Generar comunicación para las operadoras para la instalación de los equipos pendientes"/>
    <s v="Comunicación a operadoras"/>
    <n v="1"/>
    <d v="2017-07-15T00:00:00"/>
    <d v="2017-08-30T00:00:00"/>
    <s v="cumplida"/>
    <n v="7"/>
    <n v="1"/>
    <x v="0"/>
    <s v="Acción cumplida fuera de plazos. La VORP remite Acuerdo de no divulgación de información confidencial suscrito por Gran Tierra y comunicacion a Lewis en radicado E-150-2016-004429 ID: 12037. La OTI remite Informes de actividades de servicios de suministro de OMNICON con la implementación de 4 puntos para Ecopetrol, 1 punto para Gran Tierra y 3 puntos para Interoil. "/>
    <s v="VORP (Fiscalización) - OTI"/>
    <x v="3"/>
  </r>
  <r>
    <n v="42"/>
    <s v="FILA_42"/>
    <s v="2 AVANCE ó SEGUIMIENTO DEL PLAN DE MEJORAMIENTO"/>
    <s v="2016-H-05"/>
    <s v="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
    <s v="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
    <s v="Realizar la instalación de los 8 puntos pendientes"/>
    <s v="Realizar la instalación de los 8 puntos pendientes"/>
    <s v="Informe de instalación por punto"/>
    <n v="8"/>
    <d v="2017-07-15T00:00:00"/>
    <d v="2017-12-31T00:00:00"/>
    <s v="cumplida"/>
    <n v="24"/>
    <n v="8"/>
    <x v="0"/>
    <s v="Acción cumplida. La VORP remite informes de visita para realizar la instalación de equipos a los campos Bullerengue de Lewis, Casabe de Ecopetrol y Costayaco de Gran Tierra, en este ultimo se instalaron 3 puntos, y entrega informe final del proyecto de Telemetría . La OTI remite Informes de actividades de servicios de suministro de OMNICON con la implementación de los 8 puntos."/>
    <s v="OTI - VORP (Fiscalización)"/>
    <x v="3"/>
  </r>
  <r>
    <n v="43"/>
    <s v="FILA_43"/>
    <s v="2 AVANCE ó SEGUIMIENTO DEL PLAN DE MEJORAMIENTO"/>
    <s v="2016-H-06"/>
    <s v="Cumplimiento Parcial de Obligaciones Contrato 249 de 2016. Potencial pérdida de $1.419 millones por las actividades pendientes de realizar por la falta de obtención del permiso de las operadoras Ecopetrol y Lewis para la instalación de los equipos en sus campos Casabe y Bullerengue y sobre las cuales a la fecha no se registra cumplimiento, ni se ha realizado la liquidación del contrato."/>
    <s v="Desconocer las formalidades propias de la modificación a los contratos estatales como la suscripción de prórrogas que con su debida justificación y con la adecuación presupuestal correspondiente con el objeto de no vulnerar el_x000a_principio de anualidad del presupuesto y extender válidamente el término de ejecución de los contratos estatales"/>
    <s v="Liquidar el contrato 249 de 2016 integrando el balance final de instalación de equipos"/>
    <s v="Liquidar el contrato 249 de 2016 integrando el balance final de instalación de equipos"/>
    <s v="Acta de liquidación"/>
    <n v="1"/>
    <d v="2017-07-15T00:00:00"/>
    <d v="2018-02-28T00:00:00"/>
    <s v="a partir de febrero 2018 "/>
    <n v="33"/>
    <n v="0"/>
    <x v="0"/>
    <s v="Accion cumplida fuera de plazos. La OTI remite acta de liquidación del contrato 249 de 2016, con fecha 12 de julio de 2018. "/>
    <s v="OTI - VAF - OAJ"/>
    <x v="3"/>
  </r>
  <r>
    <n v="44"/>
    <s v="FILA_44"/>
    <s v="2 AVANCE ó SEGUIMIENTO DEL PLAN DE MEJORAMIENTO"/>
    <s v="2016-H-07"/>
    <s v="Quema de gas sin autorización. Existen seis (6) campos que no poseen permisos de quema o no les fueron otorgados de forma previa durante el año 2016: Bonanza, Chichimene, Chichimene Sw, Orito, Palagua y Sucumbios"/>
    <s v="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
    <s v="Actualizar los permisos de quema de gas de los campos Chichimene, Chichimene Sw, Orito, Palagua y Sucumbios con vigencia a julio de 2017 "/>
    <s v="Actualizar los permisos de quema de gas de los campos Chichimene, Chichimene Sw, Orito, Palagua y Sucumbios con vigencia a julio de 2017 "/>
    <s v="Comunicación radicada de permiso"/>
    <n v="5"/>
    <d v="2017-07-15T00:00:00"/>
    <d v="2017-07-31T00:00:00"/>
    <s v="cumplida"/>
    <n v="2"/>
    <n v="5"/>
    <x v="0"/>
    <s v="Acción cumplida. La VORP remite autorizaciones de quema de gas para los campos Chichimene y Chichimene SW en radicado 20175110089301 ID:184558 del 23-may-2017, para los campos Palagua y Caipal en radicado 20175110083061 ID:183106 del 16-may-2017; para el campo Sucumbios en radicado E-511-2016-103602 ID:156065 del 28-dic-2016 y para el campo Orito en ID:156061 del 28-dic-2016"/>
    <s v="VORP (Fiscalización)"/>
    <x v="3"/>
  </r>
  <r>
    <n v="45"/>
    <s v="FILA_45"/>
    <s v="2 AVANCE ó SEGUIMIENTO DEL PLAN DE MEJORAMIENTO"/>
    <s v="2016-H-07"/>
    <s v="Quema de gas sin autorización. Existen seis (6) campos que no poseen permisos de quema o no les fueron otorgados de forma previa durante el año 2016: Bonanza, Chichimene Sw, Orito, Palagua y Sucumbios"/>
    <s v="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
    <s v="Adoptar procedimiento para otorgar permiso de volúmenes de quema de gas que estandarice plazos de respuesta por parte de la ANH"/>
    <s v="Adoptar procedimiento para otorgar permiso de volúmenes de quema de gas que estandarice plazos de respuesta por parte de la ANH"/>
    <s v="Procedimiento adoptado en SIGECO"/>
    <n v="1"/>
    <d v="2017-07-15T00:00:00"/>
    <d v="2017-10-31T00:00:00"/>
    <s v="No cumplida en plazos"/>
    <n v="15"/>
    <n v="1"/>
    <x v="0"/>
    <s v="Acción cumplida fuera de plazos. La VORP remitió documento  &quot;Procedimiento para solicitud y aprobación de volúmenes de quema de Gas&quot; y se verificó su publicación en SIGECO, asociado al proceso: Control de Operaciones y Gestión volumétrica. "/>
    <s v="VORP (Fiscalización)"/>
    <x v="3"/>
  </r>
  <r>
    <n v="46"/>
    <s v="FILA_46"/>
    <s v="2 AVANCE ó SEGUIMIENTO DEL PLAN DE MEJORAMIENTO"/>
    <s v="2016-H-08"/>
    <s v="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
    <s v="Suscripción entre las partes del documento denominado &quot;Certificado de Licencia de Uso de Software con Entrega de Código Fuente&quot; la ANH reconoció al contratista Sun Gemini S.A los derechos patrimoniales de autor sobre la obra contratada pese a haber sido pactada como el desarrollo de un software a la medida y no como un licenciamiento de uso"/>
    <s v="Gestionar entrega de licencia de uso de MIGEP al Servicio Geológico Colombiano SGC"/>
    <s v="Gestionar entrega de licencia de uso de MIGEP al Servicio Geológico Colombiano SGC"/>
    <s v="Documento cesión de licencia de uso"/>
    <n v="1"/>
    <d v="2017-07-15T00:00:00"/>
    <d v="2017-07-31T00:00:00"/>
    <s v="cumplida"/>
    <n v="2"/>
    <n v="1"/>
    <x v="0"/>
    <s v="Acción cumplida. ANH y SGC suscribieron contrato de cesión de la licencia de uso del software MIGEP a título gratuito fechado del 22/06/2017"/>
    <s v="GALC - OAJ - OTI"/>
    <x v="3"/>
  </r>
  <r>
    <n v="47"/>
    <s v="FILA_47"/>
    <s v="2 AVANCE ó SEGUIMIENTO DEL PLAN DE MEJORAMIENTO"/>
    <s v="2016-H-08"/>
    <s v="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
    <s v="Suscripción entre las partes del documento denominado &quot;Certificado de Licencia de Uso de Software con Entrega de Código Fuente&quot; la ANH reconoció al contratista Sun Gemini S.A los derechos patrimoniales de autor sobre la obra contratada pese a haber sido pactada como el desarrollo de un software a la medida y no como un licenciamiento de uso"/>
    <s v="Trasladar con soportes el caso a la Procuraduría"/>
    <s v="Trasladar con soportes el caso a la Procuraduría"/>
    <s v="Comunicación de traslado"/>
    <n v="1"/>
    <d v="2017-07-15T00:00:00"/>
    <d v="2017-07-31T00:00:00"/>
    <s v="cumplida"/>
    <n v="2"/>
    <n v="1"/>
    <x v="0"/>
    <s v="Acción cumplida. La VT remite comunicación a la Procuraduría Segunda Delegada para la Contratación Estatal en radicado E-150-2017-003183 Id: 170440 de Fecha: 2017-03-23"/>
    <s v="GALC - OAJ"/>
    <x v="3"/>
  </r>
  <r>
    <n v="48"/>
    <s v="FILA_48"/>
    <s v="2 AVANCE ó SEGUIMIENTO DEL PLAN DE MEJORAMIENTO"/>
    <s v="2016-H-08"/>
    <s v="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
    <s v="Suscripción entre las partes del documento denominado &quot;Certificado de Licencia de Uso de Software con Entrega de Código Fuente&quot; la ANH reconoció al contratista Sun Gemini S.A los derechos patrimoniales de autor sobre la obra contratada pese a haber sido pactada como el desarrollo de un software a la medida y no como un licenciamiento de uso"/>
    <s v="Elaborar circular con lineamientos para la cesión a la ANH de los derechos patrimoniales de software de obras por encargo"/>
    <s v="Elaborar circular con lineamientos para la cesión a la ANH de los derechos patrimoniales de software de obras por encargo"/>
    <s v="Circular"/>
    <n v="1"/>
    <d v="2017-07-15T00:00:00"/>
    <d v="2017-09-30T00:00:00"/>
    <s v="cumplida"/>
    <n v="11"/>
    <n v="1"/>
    <x v="0"/>
    <s v="Acción cumplida. La ANH, SGC y SUNGEMINI suscribieron el 22-jun-2017 contrato de Cesión de Licencia de Uso de Sorftware con entrega de código fuente entre ANH y SGC.  "/>
    <s v="OTI - GALC"/>
    <x v="3"/>
  </r>
  <r>
    <n v="49"/>
    <s v="FILA_49"/>
    <s v="2 AVANCE ó SEGUIMIENTO DEL PLAN DE MEJORAMIENTO"/>
    <s v="14 05 004"/>
    <s v="Dentro del presupuesto de la propuesta económica de la UIS (folio 297 V2) que derivó en la celebración del otrosi N°2 por lo cual se adicionó la suma de $15500.0 millones y que, hace parte del convenio, se estableció la suma de $1780 millones por concepto de impuestos estimados del convenio."/>
    <s v="Carencia del estado de cuenta de los contratos que permita clarificar o establecer  los diferentes conceptos  y valores"/>
    <s v="Establecer claramente en los contratos los conceptos y valores que permita realizar un seguimiento eficaz del desarrollo financiero y presupuestal del contrato"/>
    <s v="Liquidar el convenio 07 de 2010 con la UIS, resolviendo al momento de la liquidación cualquier diferencia presentada en el tema impositivo."/>
    <s v="Acta de liquidación del convenio."/>
    <n v="1"/>
    <d v="2012-09-01T00:00:00"/>
    <d v="2014-12-31T00:00:00"/>
    <s v="cumplida"/>
    <n v="122"/>
    <n v="1"/>
    <x v="0"/>
    <s v="Acción cumplida. El acta de liquidación tiene fecha del 30/03/2015._x000a_El acta no indica qué acción se realizó para la devolución de los recursos relacionados con los impuestos del Otro Si No. 1, por lo cual la CGR continua con el proceso de responsabilidad fiscal."/>
    <s v="VT"/>
    <x v="4"/>
  </r>
  <r>
    <n v="50"/>
    <s v="FILA_50"/>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Solicitar al  Ministerio de Minas y Energia (MME) una mejora a la normatividad vigente (Resolución 18 1495 de 2009,  Resolución 4 0048 de 2015), en lo concerniente a la inactividad,  suspensión y taponamiento y abandono de pozos."/>
    <s v="Elaborar y presentar oficio con observaciones y recomendaciones frente al marco normativo requerido para fortalecer la función de fiscalización."/>
    <s v="Oficio radicado "/>
    <n v="1"/>
    <d v="2018-09-19T00:00:00"/>
    <d v="2019-09-09T00:00:00"/>
    <m/>
    <n v="51"/>
    <m/>
    <x v="5"/>
    <s v="El día 17 de enero de 2019, el Ministerio de Minas y Energía entregó mediante correo electrónico, la última versión del proyecto de reglamento técnico para revisión por parte de la ANH.  La VORP se encuentra revisando el documento."/>
    <s v="VORP (Fiscalización)"/>
    <x v="5"/>
  </r>
  <r>
    <n v="51"/>
    <s v="FILA_51"/>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Solicitar al  Ministerio de Minas y Energia (MME) una mejora a la normatividad vigente (Resolución 18 1495 de 2009,  Resolución 4 0048 de 2015), en lo concerniente a la inactividad,  suspensión y taponamiento y abandono de pozos."/>
    <s v="Realizar mesas de trabajo entre ANH y MME."/>
    <s v="Registro de asistencia y/o actas de las _x000a_Mesas de Trabajo"/>
    <n v="2"/>
    <d v="2018-09-19T00:00:00"/>
    <d v="2019-09-07T00:00:00"/>
    <m/>
    <n v="50"/>
    <n v="1"/>
    <x v="1"/>
    <s v="Se remitio por correo al Ministerio de Minas de los comentarios realizados en las mesas de trabajo en el Ministerio el 07 de octubre de 2018, remitido por el Ing. Manuel Montealegre.                                                                                       El 16 de enero de 2019 se realizó una mesa de trabajo con los representantes del Ministerio de Minas y Energia con el objetivo de conocer las modificaciones efectuadas al proyecto de reglamento tecnico tras su publicación para comentarios del público en general (Resolución)de suspensión y abandono de pozos. (Ver acta adjunta 001-19)."/>
    <s v="VORP (Fiscalización)"/>
    <x v="5"/>
  </r>
  <r>
    <n v="52"/>
    <s v="FILA_52"/>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En el marco del convenio interadministrativo de Delegación de la funcíón de fiscalización fortalecer el recurso humano, garantizar la contratación oportuna del personal del Area de Fiscalización-ANH,  que permita cubrir las zonas de fiscalización del País en su totalidad, crear un grupo especializado para la generación de información de pozos inactivos, suspendidos y abandonados, para realizar la función de fiscalización. "/>
    <s v="Realizar la planificación técnica y presupuestal para el ejercicio de la función de fiscalización en el convenio interadministrativo ."/>
    <s v="Planificación Convenio Interadministrativo MME-ANH."/>
    <n v="1"/>
    <d v="2018-09-19T00:00:00"/>
    <d v="2019-01-30T00:00:00"/>
    <m/>
    <n v="19"/>
    <m/>
    <x v="5"/>
    <m/>
    <s v="VORP (Fiscalización)"/>
    <x v="5"/>
  </r>
  <r>
    <n v="53"/>
    <s v="FILA_53"/>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En coordinación con el MME y en el marco del convenio interadministrativo actualizar la base de datos clasificando los pozos inactivos y suspendidos. "/>
    <s v="Identificar y consolidar la información de  los pozos inactivos y suspendidos  del Convenio de Explotacion de Hidrocarburos, Area de Operación Directa Lisama-Nutria"/>
    <s v="Informe"/>
    <n v="1"/>
    <d v="2018-09-20T00:00:00"/>
    <d v="2019-06-30T00:00:00"/>
    <m/>
    <n v="40"/>
    <n v="1"/>
    <x v="0"/>
    <s v="Se identificaron los pozos inactivos de los campos del convenio Lisama-Nutria, según Formas 9SH &quot;Informe mensual de producción, Pozos de petroleo  y gas&quot; del mes de octubre de 2018. Los campos actualmente no tienen pozos Suspendidos. (Ver: Información de pozos inactivos Campos del Convenio Lisama-Nutria)"/>
    <s v="VORP (Fiscalización)"/>
    <x v="5"/>
  </r>
  <r>
    <n v="54"/>
    <s v="FILA_54"/>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Elaborar un plan de trabajo para determinar las condiciones y estados anormales o atípicos en los pozos inactivos y suspendidos para generar alertas tempranas sobre eventos no deseados."/>
    <s v="Definir  los  parámetros que calificarán, a través de protocolo visita de campo - listado de chequeo, el estado y condición de los pozos."/>
    <s v="Protocolo visita de campo-lista de chequeo "/>
    <n v="1"/>
    <d v="2018-09-25T00:00:00"/>
    <d v="2019-06-30T00:00:00"/>
    <m/>
    <n v="40"/>
    <n v="1"/>
    <x v="0"/>
    <s v="Se definieron los parametros de evaluaciòn para la inspecciòn de pozos Inactivos y Suspendidos (Ver Lista de Chequeo - Pozos suspendidos e inactivos)"/>
    <s v="VORP (Fiscalización)"/>
    <x v="5"/>
  </r>
  <r>
    <n v="55"/>
    <s v="FILA_55"/>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Elaborar un plan de trabajo para determinar las condiciones y estados anormales o atípicos en los pozos inactivos y suspendidos para generar alertas tempranas sobre eventos no deseados."/>
    <s v="Definir programa y cronograma, ejecutar  conforme a priorización visitas a pozos para realizar aplicación del listado de chequeo. En caso de detectar situaciones de riesgo, informar a instancia competente. "/>
    <s v="Informe semestral de ejecución de visitas planeadas y priorizadas a  fiscalizacion"/>
    <n v="3"/>
    <d v="2018-09-25T00:00:00"/>
    <d v="2019-12-31T00:00:00"/>
    <m/>
    <n v="66"/>
    <n v="1"/>
    <x v="6"/>
    <s v="Se realizò primer corte de avance de cronograma de visitas estableciendo la prioridad de las zonas a visitar , se tiene el 66% de ejuciòn de acuerdo con lo planeado para el 2018. (Pendiente entregar plan de trabajo) "/>
    <s v="VORP (Fiscalización)"/>
    <x v="5"/>
  </r>
  <r>
    <n v="56"/>
    <s v="FILA_56"/>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Solicitar a la operadora el cronograma de intervención de los pozos, para planificar la revisión y priorizar la aprobación de las Formas Ministeriales."/>
    <s v="Realizar la revision y aprobación de las Formas Ministeriales, y llevar un registro de control."/>
    <s v="Informe seguimiento trimestral"/>
    <n v="4"/>
    <d v="2018-09-19T00:00:00"/>
    <d v="2019-12-31T00:00:00"/>
    <m/>
    <n v="67"/>
    <m/>
    <x v="5"/>
    <s v="No registra avance"/>
    <s v="VORP (Fiscalización)"/>
    <x v="5"/>
  </r>
  <r>
    <n v="57"/>
    <s v="FILA_57"/>
    <s v="2 AVANCE ó SEGUIMIENTO DEL PLAN DE MEJORAMIENTO"/>
    <s v="H-5-2018"/>
    <s v="Suspensión Pozo Lisama 158 -  Deficiencias de la ANH, en su labor de fiscalización e inspección y seguimiento (Convenio Lisama-Nutria Cláusula 16,1), durante el perido de dos años permaneció en suspensión, como quiera que hubo falencias en la verificación de la información reportada por Ecopetrol e igualmente, el seguimiento y control a los compromisos adquiridos en las prórrogas ortorgadas por la ANH durante los años 2015-2017, previos a la intervención del pozo para decidir sobre su abandono o reactivación. "/>
    <s v="Debilidades en el marco normativo de la función de fiscalización y en la planeación, coordinación y  ejecución de acciones para el seguimiento y control de pozos abandonados o suspendidos. "/>
    <s v="Realizar visitas  de campo  de seguimiento, inspección y control en el Área de Operación del Convenio de Explotacion Lisama-Nutria.  "/>
    <s v="Visitas de campo en donde se realice inspección y seguimiento de Fiscalización , Seguridad, Salud, Medio Ambiente y  al cumplimiento de  obligaciones contractuales respecto de una muestra representativa de los pozos que se encuentren inactivos no abandonados dentro del área de Operación  del Convenio de Explotacion Lisama-Nutria. "/>
    <s v="Ejecución de visitas planeadas  GSYMA, FISCALIZACION  contratos de hidrocarburos  acta de visita"/>
    <n v="4"/>
    <d v="2018-10-01T00:00:00"/>
    <d v="2019-09-30T00:00:00"/>
    <m/>
    <n v="52"/>
    <n v="1"/>
    <x v="7"/>
    <s v="*Se realizaron 2 visitas por parte del del area de fiscalización, se aplicó el formulario  &quot;Lista de chequeo para pozos inactivos y Suspendidos&quot;, se realióo la socialización con el representante del Operador. (ver: Actas de visita Noviembre y diciembre, Formatos Anexos, cronograma de visitas.)_x000a_*Hasta el 31 de diciembre de 2018 no se efectuaron visitas de campo de GSYMA están programadas para realizarse durante la vigencia del 2019._x000a__x000a__x000a_"/>
    <s v="VCH (GSCP - SCYMA)  - VORP (Fiscalización)"/>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075DD4-B5B3-408E-AFF2-169060CAAB2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J11" firstHeaderRow="1" firstDataRow="2"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axis="axisCol" dataField="1" numFmtId="9" showAll="0">
      <items count="9">
        <item x="5"/>
        <item x="7"/>
        <item x="6"/>
        <item x="1"/>
        <item x="3"/>
        <item x="4"/>
        <item x="2"/>
        <item x="0"/>
        <item t="default"/>
      </items>
    </pivotField>
    <pivotField showAll="0"/>
    <pivotField showAll="0"/>
    <pivotField axis="axisRow" showAll="0">
      <items count="7">
        <item x="4"/>
        <item x="0"/>
        <item x="1"/>
        <item x="2"/>
        <item x="3"/>
        <item x="5"/>
        <item t="default"/>
      </items>
    </pivotField>
  </pivotFields>
  <rowFields count="1">
    <field x="18"/>
  </rowFields>
  <rowItems count="7">
    <i>
      <x/>
    </i>
    <i>
      <x v="1"/>
    </i>
    <i>
      <x v="2"/>
    </i>
    <i>
      <x v="3"/>
    </i>
    <i>
      <x v="4"/>
    </i>
    <i>
      <x v="5"/>
    </i>
    <i t="grand">
      <x/>
    </i>
  </rowItems>
  <colFields count="1">
    <field x="15"/>
  </colFields>
  <colItems count="9">
    <i>
      <x/>
    </i>
    <i>
      <x v="1"/>
    </i>
    <i>
      <x v="2"/>
    </i>
    <i>
      <x v="3"/>
    </i>
    <i>
      <x v="4"/>
    </i>
    <i>
      <x v="5"/>
    </i>
    <i>
      <x v="6"/>
    </i>
    <i>
      <x v="7"/>
    </i>
    <i t="grand">
      <x/>
    </i>
  </colItems>
  <dataFields count="1">
    <dataField name="Cuenta de %" fld="15"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2015-H-02_FILA_11_INGRESOS%202015\Fila%2011%20Hallazgo%202015-H-02.zip" TargetMode="External"/><Relationship Id="rId21" Type="http://schemas.openxmlformats.org/officeDocument/2006/relationships/hyperlink" Target="H.%20No.%202015-H-03\Reporte%20contingencias%20a%20octubre%2031%20de%202016%20.xlsx" TargetMode="External"/><Relationship Id="rId42" Type="http://schemas.openxmlformats.org/officeDocument/2006/relationships/hyperlink" Target="H.-%20No.%202015-H-13\Reporte%20%20DIC-ENE%20SPI.xlsx" TargetMode="External"/><Relationship Id="rId63" Type="http://schemas.openxmlformats.org/officeDocument/2006/relationships/hyperlink" Target="H.-%20No.2014%20H07\20155210292791_comunicaciones%20Senado-%20NN.pdf" TargetMode="External"/><Relationship Id="rId84" Type="http://schemas.openxmlformats.org/officeDocument/2006/relationships/hyperlink" Target="H.%20No.%202015-H-21\Produccion_Valdivia_Almagro_despues%20de%20carga.pdf" TargetMode="External"/><Relationship Id="rId138" Type="http://schemas.openxmlformats.org/officeDocument/2006/relationships/hyperlink" Target="H-%20No.%2024_2012_FILA%2002_Litoteca\Mecalux%20Acta%20de%20Recibo.pdf" TargetMode="External"/><Relationship Id="rId159" Type="http://schemas.openxmlformats.org/officeDocument/2006/relationships/hyperlink" Target="H.-%20No.%202015-H-14\31%20Compromiso%20VAF%20Hallazgo%202015-H-14%20Acuerdos%20gerentes%20p&#250;blicos%20v2.pdf" TargetMode="External"/><Relationship Id="rId170" Type="http://schemas.openxmlformats.org/officeDocument/2006/relationships/hyperlink" Target="SOPORTES%20CORTE%20DICIEMBRE%202017\Soportes%20VT\VERIFICACION%20ANH_MAR%20a%20DIC_31_2017.xlsx" TargetMode="External"/><Relationship Id="rId191" Type="http://schemas.openxmlformats.org/officeDocument/2006/relationships/hyperlink" Target="2015-H-24_FILA%2024_Abandono%20pozos%20La%20tigra%205_6_7_10\Formato%20compromiso%2034%20acci&#243;n%20no%20cumplida%20en%20plazos.pdf" TargetMode="External"/><Relationship Id="rId205" Type="http://schemas.openxmlformats.org/officeDocument/2006/relationships/hyperlink" Target="SEGUIMIENTO%20DICIEMBRE\Acta%20de%20visita%20a%20pozos%20Inactivos%2029%20nov%202018.pdf" TargetMode="External"/><Relationship Id="rId107" Type="http://schemas.openxmlformats.org/officeDocument/2006/relationships/hyperlink" Target="2016-H-02_FILA_34_Reporte%20DE%20por%20aplicar\213546.pdf" TargetMode="External"/><Relationship Id="rId11" Type="http://schemas.openxmlformats.org/officeDocument/2006/relationships/hyperlink" Target="H.-%20No.2014%20H20\22545%20Intereses%20de%20mora%20Guarrojo.pdf" TargetMode="External"/><Relationship Id="rId32" Type="http://schemas.openxmlformats.org/officeDocument/2006/relationships/hyperlink" Target="H.-%20No.%202015-H-16\16_2010%20INVEMAR_Autoarchivo.pdf" TargetMode="External"/><Relationship Id="rId53" Type="http://schemas.openxmlformats.org/officeDocument/2006/relationships/hyperlink" Target="H.-%20No.%202015-H-25\30%20Compromiso%20VCH%20Hallazgo%202015-H-25%20Convenio%20Fonade.pdf" TargetMode="External"/><Relationship Id="rId74" Type="http://schemas.openxmlformats.org/officeDocument/2006/relationships/hyperlink" Target="H.-%20No.%202015-H-15\PTE%20Solicitud%20de%20ajuste%20Id%20182014_20175111433853.pdf" TargetMode="External"/><Relationship Id="rId128" Type="http://schemas.openxmlformats.org/officeDocument/2006/relationships/hyperlink" Target="2016-H-02_FILA%2037_SIIF%20vs%20CONTABLE\REP_ING028_SaldosImputarIngPresupuestal%202015.docx" TargetMode="External"/><Relationship Id="rId149" Type="http://schemas.openxmlformats.org/officeDocument/2006/relationships/hyperlink" Target="2016-H-05_FILA_41_comunicacion%20operadoras\Implementacion%20Interoil%20-%20Trillizos,%20Mana%20Sur%20y%20Bateria%203%20Puntos.pdf" TargetMode="External"/><Relationship Id="rId5" Type="http://schemas.openxmlformats.org/officeDocument/2006/relationships/hyperlink" Target="H.-%20No.%201%20-%202%20-%206%20-%2012%20%20MANUAL%20CONTRATACI&#211;N\RESOLUCI&#211;N%20MANUAL%20400%20de%202015.pdf" TargetMode="External"/><Relationship Id="rId95" Type="http://schemas.openxmlformats.org/officeDocument/2006/relationships/hyperlink" Target="2016-H-08_FILA%2047_48_MIGEP\Id%20170440%20RTA%20Id%20168064%20PGN%20MIGEP.PDF" TargetMode="External"/><Relationship Id="rId160" Type="http://schemas.openxmlformats.org/officeDocument/2006/relationships/hyperlink" Target="SOPORTES%20CORTE%20DICIEMBRE%202017\Soportes%20GRDE\RC%2010983.pdf" TargetMode="External"/><Relationship Id="rId181" Type="http://schemas.openxmlformats.org/officeDocument/2006/relationships/hyperlink" Target="SOPORTES%20CORTE%20DICIEMBRE%202017\Soportes%20VORP\3.%20HALLAZGOS%202015-H-24%20FILA%2024%20Y%20FILA%2025" TargetMode="External"/><Relationship Id="rId216" Type="http://schemas.openxmlformats.org/officeDocument/2006/relationships/hyperlink" Target="SEGUIMIENTO%20DICIEMBRE\Acta%20de%20visita%20a%20pozos%20Inactivos%2029%20nov%202018.pdf" TargetMode="External"/><Relationship Id="rId22" Type="http://schemas.openxmlformats.org/officeDocument/2006/relationships/hyperlink" Target="H.%20No.%202015-H-03\Correo%20remisorio.msg" TargetMode="External"/><Relationship Id="rId43" Type="http://schemas.openxmlformats.org/officeDocument/2006/relationships/hyperlink" Target="H.-%20No.%202015-H-13\Reporte%20FEB%20SPI.xlsx" TargetMode="External"/><Relationship Id="rId64" Type="http://schemas.openxmlformats.org/officeDocument/2006/relationships/hyperlink" Target="H.-%20No.2014%20H07\20155210292771_1-Asamblea%20Casanare-NN.pdf" TargetMode="External"/><Relationship Id="rId118" Type="http://schemas.openxmlformats.org/officeDocument/2006/relationships/hyperlink" Target="2016-H-04_FILA_39_Oficio%20a%20Contaduria%20por%20partidas\Fila%2039%20Hallazgo%202016-H-04%20Operaciones%20Reciprocas.zip" TargetMode="External"/><Relationship Id="rId139" Type="http://schemas.openxmlformats.org/officeDocument/2006/relationships/hyperlink" Target="H.%20No.%202015-H-26_Reporte%20cajas%20WMS\VERIFICACION%20ANH_2017.xlsx" TargetMode="External"/><Relationship Id="rId85" Type="http://schemas.openxmlformats.org/officeDocument/2006/relationships/hyperlink" Target="H.%20No.%202015-H-12\Resoluci&#243;n%20387%20de%202017.pdf" TargetMode="External"/><Relationship Id="rId150" Type="http://schemas.openxmlformats.org/officeDocument/2006/relationships/hyperlink" Target="2016-H-05_FILA_41_comunicacion%20operadoras\2016-02-18%20Comunicaci&#243;n%20Lewis%20Telemetr&#237;a%2012037_2016218833859.pdf" TargetMode="External"/><Relationship Id="rId171" Type="http://schemas.openxmlformats.org/officeDocument/2006/relationships/hyperlink" Target="SOPORTES%20CORTE%20DICIEMBRE%202017\SOPORTES%20OAJ\ID233257%20GALC%20soportes%20Manual%20Contrat%20Misional.pdf" TargetMode="External"/><Relationship Id="rId192" Type="http://schemas.openxmlformats.org/officeDocument/2006/relationships/hyperlink" Target="2015-H-24_FILA%2024_Abandono%20pozos%20La%20tigra%205_6_7_10\TIGRA-10%20Forma%2010ACR.%20INFORME%20DE%20TAPONAMIENTO%20Y%20ABANDONO_1489486220.pdf" TargetMode="External"/><Relationship Id="rId206" Type="http://schemas.openxmlformats.org/officeDocument/2006/relationships/hyperlink" Target="SEGUIMIENTO%20DICIEMBRE\Pozos%20inactivos%20visitados%20Formatos%20firmados%2011%20y%2012%20dic%202018.pdf" TargetMode="External"/><Relationship Id="rId12" Type="http://schemas.openxmlformats.org/officeDocument/2006/relationships/hyperlink" Target="H.-%20No%2035-%20MUNICIPIOS%20BENEFICIARIOS\1%20Nuevo%20compromiso%20VAF%20-%20Regal&#237;as%20por%20pagar%20municios%20NN.pdf" TargetMode="External"/><Relationship Id="rId33" Type="http://schemas.openxmlformats.org/officeDocument/2006/relationships/hyperlink" Target="H.-%20No.%202015-H-16\14-2010%20UNIVERSIDAD%20EAFIT_Autoarchivo..pdf" TargetMode="External"/><Relationship Id="rId108" Type="http://schemas.openxmlformats.org/officeDocument/2006/relationships/hyperlink" Target="2016-H-02_FILA_34_Reporte%20DE%20por%20aplicar\Corte%20a%2026-09-2017" TargetMode="External"/><Relationship Id="rId129" Type="http://schemas.openxmlformats.org/officeDocument/2006/relationships/hyperlink" Target="2016-H-02_FILA%2037_SIIF%20vs%20CONTABLE\REP_ING028_SaldosImputarIngPresupuestal%202016.docx" TargetMode="External"/><Relationship Id="rId54" Type="http://schemas.openxmlformats.org/officeDocument/2006/relationships/hyperlink" Target="H.-%20No.%202015-H-13\Reporte%20MARZO%20SPI.xlsx" TargetMode="External"/><Relationship Id="rId75" Type="http://schemas.openxmlformats.org/officeDocument/2006/relationships/hyperlink" Target="H.-%20No.%202015-H-15\Doc_borrador_ACUERDO%201%20DE%202009.docx" TargetMode="External"/><Relationship Id="rId96" Type="http://schemas.openxmlformats.org/officeDocument/2006/relationships/hyperlink" Target="2016-H-08_FILA%2047_48_MIGEP\Copia%20de%20Tablero%20de%20Control%20Cesi&#243;n%20MIGEP-%20mi&#233;rcoles%2012%20de%20julio%20de%202017.xlsx" TargetMode="External"/><Relationship Id="rId140" Type="http://schemas.openxmlformats.org/officeDocument/2006/relationships/hyperlink" Target="H.%20No.%202015-H-26_Reporte%20cajas%20WMS\VERIFICACION%20ANH_SEPT.2017.xlsx" TargetMode="External"/><Relationship Id="rId161" Type="http://schemas.openxmlformats.org/officeDocument/2006/relationships/hyperlink" Target="SOPORTES%20CORTE%20DICIEMBRE%202017\Soportes%20GRDE\RC%2011044.pdf" TargetMode="External"/><Relationship Id="rId182" Type="http://schemas.openxmlformats.org/officeDocument/2006/relationships/hyperlink" Target="SOPORTES%20CORTE%20DICIEMBRE%202017\Soportes%20VAF\Evaluaci&#243;n%20de%20la%20Gestion_Sept30.pdf" TargetMode="External"/><Relationship Id="rId217" Type="http://schemas.openxmlformats.org/officeDocument/2006/relationships/hyperlink" Target="SEGUIMIENTO%20DICIEMBRE\Pozos%20inactivos%20visitados%20Formatos%20firmados%2011%20y%2012%20dic%202018.pdf" TargetMode="External"/><Relationship Id="rId6" Type="http://schemas.openxmlformats.org/officeDocument/2006/relationships/hyperlink" Target="H.-%20No.%201%20-%202%20-%206%20-%2012%20%20MANUAL%20CONTRATACI&#211;N\Manual%20de%20Contrataci&#243;n%20Administrativa.pdf" TargetMode="External"/><Relationship Id="rId23" Type="http://schemas.openxmlformats.org/officeDocument/2006/relationships/hyperlink" Target="H-%20No.%2024_2012_FILA%2002_Litoteca\Acta%20002%20Entrega%20Bienes%20Litoteca.pdf" TargetMode="External"/><Relationship Id="rId119" Type="http://schemas.openxmlformats.org/officeDocument/2006/relationships/hyperlink" Target="2016-H-04_FILA_39_Oficio%20a%20Contaduria%20por%20partidas\Oficio%20a%20Contadur&#237;a.pdf" TargetMode="External"/><Relationship Id="rId44" Type="http://schemas.openxmlformats.org/officeDocument/2006/relationships/hyperlink" Target="H.-%20No.%202015-H-27\FDN%20TRASLADO.pdf" TargetMode="External"/><Relationship Id="rId65" Type="http://schemas.openxmlformats.org/officeDocument/2006/relationships/hyperlink" Target="H.-%20No.2014%20H15\130236_201699162163-2.pdf" TargetMode="External"/><Relationship Id="rId86" Type="http://schemas.openxmlformats.org/officeDocument/2006/relationships/hyperlink" Target="H.-%20No.%202015-H-24\ANH-GCIT-PR-03%20-Procedimiento%20para%20la%20definici&#243;n%20de%20nuevas%20&#225;reas%20con%20prospectividad%20hidrocarbur&#237;fera.pdf" TargetMode="External"/><Relationship Id="rId130" Type="http://schemas.openxmlformats.org/officeDocument/2006/relationships/hyperlink" Target="2016-H-02_FILA%2037_SIIF%20vs%20CONTABLE\REP_ING028_SaldosImputarIngPresupuestal%20a%2030%20de%20junio%20de%202017.docx" TargetMode="External"/><Relationship Id="rId151" Type="http://schemas.openxmlformats.org/officeDocument/2006/relationships/hyperlink" Target="2016-H-05_FILA_41_comunicacion%20operadoras\20161128%20Acuerdo%20Confidencialidad%20ANH-GT%20Proyecto%20Telemetria.pdf" TargetMode="External"/><Relationship Id="rId172" Type="http://schemas.openxmlformats.org/officeDocument/2006/relationships/hyperlink" Target="SOPORTES%20CORTE%20DICIEMBRE%202017\Soportes%20VORP\ID%20237287%20VORP%20pozos%20la%20Tigra.pdf" TargetMode="External"/><Relationship Id="rId193" Type="http://schemas.openxmlformats.org/officeDocument/2006/relationships/hyperlink" Target="H.-%20No.2014%20H21\Carta_Ecopetrol_Plan%20Unificado%20de%20Explotaci&#243;n_Campo%20Akacias_15-may-18.pdf" TargetMode="External"/><Relationship Id="rId207" Type="http://schemas.openxmlformats.org/officeDocument/2006/relationships/hyperlink" Target="SEGUIMIENTO%20DICIEMBRE\Informaci&#243;n%20de%20pozos%20inactivos%20Campos%20del%20convenio%20Lisama-Nutria.pdf" TargetMode="External"/><Relationship Id="rId13" Type="http://schemas.openxmlformats.org/officeDocument/2006/relationships/hyperlink" Target="H.-%20No%2035-%20MUNICIPIOS%20BENEFICIARIOS\RE%20Archivo%20plano%20para%20giro%20al%20municipio%20de%20Mocoa%20y%20al%20departamento%20de%20Putumayo-Campo%20Moqueta-----CARGUE%20PORTAL%20BANCARIO.msg" TargetMode="External"/><Relationship Id="rId109" Type="http://schemas.openxmlformats.org/officeDocument/2006/relationships/hyperlink" Target="2016-H-05_FILA_40_Proced%20intercambio%20info%20operadoras\Circular%2019%20de%202017.pdf" TargetMode="External"/><Relationship Id="rId34" Type="http://schemas.openxmlformats.org/officeDocument/2006/relationships/hyperlink" Target="H.-%20No.%202015-H-16\26_2009%20UNIVERSIDAD%20INDUSTRIAL%20DE%20SANTANDER_Autoarchivo.pdf" TargetMode="External"/><Relationship Id="rId55" Type="http://schemas.openxmlformats.org/officeDocument/2006/relationships/hyperlink" Target="H.-%20No.2014%20H21\Id%20171564_2017330931671.pdf" TargetMode="External"/><Relationship Id="rId76" Type="http://schemas.openxmlformats.org/officeDocument/2006/relationships/hyperlink" Target="H.-%20No.%202015-H-27\183275%20Apertura%20proceso%20fiscal%20Contrato%2069%20de%202013%20de%20FDN%20con%20THX.pdf" TargetMode="External"/><Relationship Id="rId97" Type="http://schemas.openxmlformats.org/officeDocument/2006/relationships/hyperlink" Target="2016-H-08_FILA%2047_48_MIGEP\Tramite%20entrega%20herramienta%20SGC.PDF" TargetMode="External"/><Relationship Id="rId120" Type="http://schemas.openxmlformats.org/officeDocument/2006/relationships/hyperlink" Target="2016-H-04_FILA_39_Oficio%20a%20Contaduria%20por%20partidas\Copia%20de%20C05%20-%20Entidades%20Que%20Registran%20Partidas%20Conciliatorias%20por%20Entidad%2026-09-2017.xlsx" TargetMode="External"/><Relationship Id="rId141" Type="http://schemas.openxmlformats.org/officeDocument/2006/relationships/hyperlink" Target="H.%20No.%202015-H-26_Reporte%20cajas%20WMS\Oficio%20161431_201723142481.pdf" TargetMode="External"/><Relationship Id="rId7" Type="http://schemas.openxmlformats.org/officeDocument/2006/relationships/hyperlink" Target="H.-%20No.2014%20H15\7728%20Ca&#241;o%20Sur.pdf" TargetMode="External"/><Relationship Id="rId162" Type="http://schemas.openxmlformats.org/officeDocument/2006/relationships/hyperlink" Target="SOPORTES%20CORTE%20DICIEMBRE%202017\Soportes%20GRDE\2%20Ingresos%20pdtes%202015%20%2031%20DIC%20%202017.xlsx" TargetMode="External"/><Relationship Id="rId183" Type="http://schemas.openxmlformats.org/officeDocument/2006/relationships/hyperlink" Target="H.%20No.%202015-H-26_Reporte%20cajas%20WMS\VERIFICACION%20ANH_2017.xlsx" TargetMode="External"/><Relationship Id="rId218" Type="http://schemas.openxmlformats.org/officeDocument/2006/relationships/printerSettings" Target="../printerSettings/printerSettings1.bin"/><Relationship Id="rId24" Type="http://schemas.openxmlformats.org/officeDocument/2006/relationships/hyperlink" Target="H.%20No.%202015-H-02\25%20Compromiso%20VAF%20y%20VORP%20Hallazgo%202015-H-02%20aplicaci&#243;n%20DDEE%20act.pdf" TargetMode="External"/><Relationship Id="rId45" Type="http://schemas.openxmlformats.org/officeDocument/2006/relationships/hyperlink" Target="H.-%20No.%202015-H-25\RC%2010303%20PNUD.pdf" TargetMode="External"/><Relationship Id="rId66" Type="http://schemas.openxmlformats.org/officeDocument/2006/relationships/hyperlink" Target="H.-%20No.2014%20H15\140264_20161025154529.pdf" TargetMode="External"/><Relationship Id="rId87" Type="http://schemas.openxmlformats.org/officeDocument/2006/relationships/hyperlink" Target="H.-%20No.%202015-H-22\Informe%20de%20certificaci&#243;n%20de%20garant&#237;as%20a%20Mayo%202017.xlsx" TargetMode="External"/><Relationship Id="rId110" Type="http://schemas.openxmlformats.org/officeDocument/2006/relationships/hyperlink" Target="2016-H-05_FILA%2042_Instalacion%20equipos%20pendientes\20160426%20Informe%20Visita%20Campo%20Bullerengue%20-%20Proyecto%20Telemetr&#237;a.pdf" TargetMode="External"/><Relationship Id="rId131" Type="http://schemas.openxmlformats.org/officeDocument/2006/relationships/hyperlink" Target="2016-H-02_FILA%2037_SIIF%20vs%20CONTABLE\REP_ING028_SaldosImputarIngPresupuestal%20a%2031%20de%20agosto%20de%202017.docx" TargetMode="External"/><Relationship Id="rId152" Type="http://schemas.openxmlformats.org/officeDocument/2006/relationships/hyperlink" Target="2016-H-05_FILA%2042_Instalacion%20equipos%20pendientes\Implementacion%20Ecopetrol%204%20puntos.pdf" TargetMode="External"/><Relationship Id="rId173" Type="http://schemas.openxmlformats.org/officeDocument/2006/relationships/hyperlink" Target="SOPORTES%20CORTE%20DICIEMBRE%202017\Resolucion%20552%20de%202017%20Liquidac%20Unilateral%20ConvenioInterad%20FONADE.pdf" TargetMode="External"/><Relationship Id="rId194" Type="http://schemas.openxmlformats.org/officeDocument/2006/relationships/hyperlink" Target="H.-%20No.2014%20H21\Carta_Ecopetrol_Plan%20Unificado%20de%20Explotaci&#243;n_Campo%20Akacias_15-may-18.pdf" TargetMode="External"/><Relationship Id="rId208" Type="http://schemas.openxmlformats.org/officeDocument/2006/relationships/hyperlink" Target="SEGUIMIENTO%20DICIEMBRE\Acta%20001-19.pdf" TargetMode="External"/><Relationship Id="rId14" Type="http://schemas.openxmlformats.org/officeDocument/2006/relationships/hyperlink" Target="H.-%20No%2035-%20MUNICIPIOS%20BENEFICIARIOS\DocuPROScan-2016-08-30-15-16-15-992.pdf" TargetMode="External"/><Relationship Id="rId30" Type="http://schemas.openxmlformats.org/officeDocument/2006/relationships/hyperlink" Target="H.-%20No.%202015-H-16\006-2010%20UNIVERSIDAD%20INDUSTRIAL%20DE%20SANTANDER_Autoarchivo.pdf" TargetMode="External"/><Relationship Id="rId35" Type="http://schemas.openxmlformats.org/officeDocument/2006/relationships/hyperlink" Target="H.-%20No.%202015-H-16\210010%20de%202010%20-%20FONADE%20Autoarchivo.pdf" TargetMode="External"/><Relationship Id="rId56" Type="http://schemas.openxmlformats.org/officeDocument/2006/relationships/hyperlink" Target="H.-%20No.%202015-H-27\Anexos%20Acta%20de%20Liquidaci&#243;n%20unilateral.pdf" TargetMode="External"/><Relationship Id="rId77" Type="http://schemas.openxmlformats.org/officeDocument/2006/relationships/hyperlink" Target="H.-%20No.%202015-H-15\Acta%203%20de%202017.pdf" TargetMode="External"/><Relationship Id="rId100" Type="http://schemas.openxmlformats.org/officeDocument/2006/relationships/hyperlink" Target="2016-H-07_FILA%2044_45_PERMISO%20QUEMA%20GAS\APROBACI&#211;N_PERMISO%20DE%20QUEMAS%20GAS%20PALAGUA%20Y%20CAIPAL_MAYO-2017.pdf" TargetMode="External"/><Relationship Id="rId105" Type="http://schemas.openxmlformats.org/officeDocument/2006/relationships/hyperlink" Target="H.-%20No.%202015-H-25\LIQUIDACION%20UNILATERAL%20DEL%20CONTRATO%20247%20DE%202012%20RESOLUCION%20552%20de%202017.pdf" TargetMode="External"/><Relationship Id="rId126" Type="http://schemas.openxmlformats.org/officeDocument/2006/relationships/hyperlink" Target="2016-H-02_FILA%2037_SIIF%20vs%20CONTABLE\REP_ING028_SaldosImputarIngPresupuestal%202013.docx" TargetMode="External"/><Relationship Id="rId147" Type="http://schemas.openxmlformats.org/officeDocument/2006/relationships/hyperlink" Target="2016-H-05_FILA_41_comunicacion%20operadoras\Implementacion%20Ecopetrol%204%20puntos.pdf" TargetMode="External"/><Relationship Id="rId168" Type="http://schemas.openxmlformats.org/officeDocument/2006/relationships/hyperlink" Target="SOPORTES%20CORTE%20DICIEMBRE%202017\Soportes%20VAF\Evaluaci&#243;n%20de%20la%20Gestion_dic2017.pdf" TargetMode="External"/><Relationship Id="rId8" Type="http://schemas.openxmlformats.org/officeDocument/2006/relationships/hyperlink" Target="H.-%20No.2014%20H15\22544%20-%20Ca&#241;or%20Sur.pdf" TargetMode="External"/><Relationship Id="rId51" Type="http://schemas.openxmlformats.org/officeDocument/2006/relationships/hyperlink" Target="H.-%20No.2014%20H21\Carta%20Ecopetrol_Plan%20Unificado%20de%20Explotaci&#243;n_Akacias_Chichimene_CPO%20-9.pdf" TargetMode="External"/><Relationship Id="rId72" Type="http://schemas.openxmlformats.org/officeDocument/2006/relationships/hyperlink" Target="H.%20No.%202015-H-07\REGISTRO%20CXP%20CONCILIACION%20ALFM.pdf" TargetMode="External"/><Relationship Id="rId93" Type="http://schemas.openxmlformats.org/officeDocument/2006/relationships/hyperlink" Target="H.-%20No.%202015-H-22\Reporte%20de%20certificaci&#243;n%20de%20garant&#237;as%20junio%202017.xlsx" TargetMode="External"/><Relationship Id="rId98" Type="http://schemas.openxmlformats.org/officeDocument/2006/relationships/hyperlink" Target="2016-H-08_FILA%2047_48_MIGEP\CESION%20MIGEP%20FIRMADA%20DF.PDF" TargetMode="External"/><Relationship Id="rId121" Type="http://schemas.openxmlformats.org/officeDocument/2006/relationships/hyperlink" Target="2016-H-02_FILA%2037_SIIF%20vs%20CONTABLE\CONCILIACION%20RECAUDOS%20POR%20CLASIFICAR%20A%2030%20DE%20JUNIO%20DE%202017.xlsx" TargetMode="External"/><Relationship Id="rId142" Type="http://schemas.openxmlformats.org/officeDocument/2006/relationships/hyperlink" Target="2016-H-02_FILA%2037_SIIF%20vs%20CONTABLE\REP_ING028_SaldosImputarIngPresupuestal%20a%2031%20de%20agosto%20de%202017.docx" TargetMode="External"/><Relationship Id="rId163" Type="http://schemas.openxmlformats.org/officeDocument/2006/relationships/hyperlink" Target="SOPORTES%20CORTE%20DICIEMBRE%202017\RESPUESTA%20PLAN%20DE%20MEJORAMIENTO%20CGR%20-%20VORP.msg" TargetMode="External"/><Relationship Id="rId184" Type="http://schemas.openxmlformats.org/officeDocument/2006/relationships/hyperlink" Target="H.%20No.%202015-H-26_Reporte%20cajas%20WMS\VERIFICACION%20ANH_SEPT.2017.xlsx" TargetMode="External"/><Relationship Id="rId189" Type="http://schemas.openxmlformats.org/officeDocument/2006/relationships/hyperlink" Target="H.-%20No.%202015-H-24\Listado%20de%20Pozos%20Cerrados%20Temporalmente%20ANLA.xlsx" TargetMode="External"/><Relationship Id="rId219" Type="http://schemas.openxmlformats.org/officeDocument/2006/relationships/vmlDrawing" Target="../drawings/vmlDrawing1.vml"/><Relationship Id="rId3" Type="http://schemas.openxmlformats.org/officeDocument/2006/relationships/hyperlink" Target="H-%20No.%2032-%20PLAN%20DE%20CHOQUE%20PARA%20SANEAR%20RECURSOS\Informe%20Convenios%20a%2031%20de%20marzo%20de%202014.xlsx" TargetMode="External"/><Relationship Id="rId214" Type="http://schemas.openxmlformats.org/officeDocument/2006/relationships/hyperlink" Target="SEGUIMIENTO%20DICIEMBRE\Copia%20de%20Base%20de%20datos%20pozos%20inactivos.xlsx" TargetMode="External"/><Relationship Id="rId25" Type="http://schemas.openxmlformats.org/officeDocument/2006/relationships/hyperlink" Target="H.-%20No.%202015-H-15\PTE%20Solicitud%20de%20ajuste%20Id%20159838_2017120158294.pdf" TargetMode="External"/><Relationship Id="rId46" Type="http://schemas.openxmlformats.org/officeDocument/2006/relationships/hyperlink" Target="H.-%20No.%202015-H-16\Id%20172180%20Informe%20condonaciones%20del%20Supervisor%20al%2031%20de%20Diciembre%20de%202016.pdf" TargetMode="External"/><Relationship Id="rId67" Type="http://schemas.openxmlformats.org/officeDocument/2006/relationships/hyperlink" Target="H.-%20No.%201%20-%202%20-%206%20-%2012%20%20MANUAL%20CONTRATACI&#211;N\Informe%20de%20gesti&#243;n%20jur&#237;dica%20y%20balance%20financiero%20del%20convenio%20a%20marzo%202017.pdf" TargetMode="External"/><Relationship Id="rId116" Type="http://schemas.openxmlformats.org/officeDocument/2006/relationships/hyperlink" Target="2015-H-02_FILA_11_INGRESOS%202015\Fila%2011%20Hallazgo%202015-H-02%20Ingresos%20Aplicados%20Vigencia%20Anteriores%202016.xlsx" TargetMode="External"/><Relationship Id="rId137" Type="http://schemas.openxmlformats.org/officeDocument/2006/relationships/hyperlink" Target="H-%20No.%2024_2012_FILA%2002_Litoteca\entrega%20planos%20y%20documentaci&#243;n%20t&#233;cnica.pdf" TargetMode="External"/><Relationship Id="rId158" Type="http://schemas.openxmlformats.org/officeDocument/2006/relationships/hyperlink" Target="H.-%20No.2014%20H30\2015400029361%20Informe%20de%20Auditoria%20Vigencia%202014.pdf" TargetMode="External"/><Relationship Id="rId20" Type="http://schemas.openxmlformats.org/officeDocument/2006/relationships/hyperlink" Target="H.%20No.%202015-H-03\Reporte%20contingencias%20a%20octubre%2031%20de%202016%20.xlsx" TargetMode="External"/><Relationship Id="rId41" Type="http://schemas.openxmlformats.org/officeDocument/2006/relationships/hyperlink" Target="H.%20No.%202015-H-26_Reporte%20cajas%20WMS\Oficio%20161431_201723142481.pdf" TargetMode="External"/><Relationship Id="rId62" Type="http://schemas.openxmlformats.org/officeDocument/2006/relationships/hyperlink" Target="H.-%20No.2014%20H07\20155210292781_1-Camara%20de%20Representantes-NN.pdf" TargetMode="External"/><Relationship Id="rId83" Type="http://schemas.openxmlformats.org/officeDocument/2006/relationships/hyperlink" Target="H.%20No.%202015-H-21\Produccion_Almagro%20Valdivia%20antes%20de%20carga.pdf" TargetMode="External"/><Relationship Id="rId88" Type="http://schemas.openxmlformats.org/officeDocument/2006/relationships/hyperlink" Target="H.-%20No.%202015-H-13\Reporte%20ABRIL%20SPI.xlsx" TargetMode="External"/><Relationship Id="rId111" Type="http://schemas.openxmlformats.org/officeDocument/2006/relationships/hyperlink" Target="2016-H-05_FILA%2042_Instalacion%20equipos%20pendientes\20160613%20Informe%20Visita%20Campo%20Casabe%20-%20Telemetr&#237;a%20V1.pdf" TargetMode="External"/><Relationship Id="rId132" Type="http://schemas.openxmlformats.org/officeDocument/2006/relationships/hyperlink" Target="H.-%20No.%202015-H-14\Acuerdo%20de%20Gestion%202017%20Omar%20Mej&#237;a%20Tette.xlsx" TargetMode="External"/><Relationship Id="rId153" Type="http://schemas.openxmlformats.org/officeDocument/2006/relationships/hyperlink" Target="2016-H-05_FILA%2042_Instalacion%20equipos%20pendientes\Implementacion%20Gran%20Tierra%20-%20Estacion%20Santa%20Ana%201%20Punto.pdf" TargetMode="External"/><Relationship Id="rId174" Type="http://schemas.openxmlformats.org/officeDocument/2006/relationships/hyperlink" Target="SOPORTES%20CORTE%20DICIEMBRE%202017\SOPORTES%20OAJ\Implementacion%20Ecopetrol%20%20-%204%20puntos.pdf" TargetMode="External"/><Relationship Id="rId179" Type="http://schemas.openxmlformats.org/officeDocument/2006/relationships/hyperlink" Target="SOPORTES%20CORTE%20DICIEMBRE%202017\SOPORTES%20OAJ\Anexo%203.%20Manual%20de%20contratacio&#769;n%20%20Misional%20de%202017.docx" TargetMode="External"/><Relationship Id="rId195" Type="http://schemas.openxmlformats.org/officeDocument/2006/relationships/hyperlink" Target="H.-%20No.%202015-H-25\35%20Compromiso%20VCH%20Hallazgo%202015-H-25%20Convenio%20Fonade%20v2.pdf" TargetMode="External"/><Relationship Id="rId209" Type="http://schemas.openxmlformats.org/officeDocument/2006/relationships/hyperlink" Target="SEGUIMIENTO%20DICIEMBRE\LINEA%20DE%20TIEMPO%20UNIFICACI&#211;N%20AKACIAS%20CHICHIMENE_7-dic-18.pptx" TargetMode="External"/><Relationship Id="rId190" Type="http://schemas.openxmlformats.org/officeDocument/2006/relationships/hyperlink" Target="2015-H-24_FILA%2024_Abandono%20pozos%20La%20tigra%205_6_7_10\Acta_pozos_La%20Tigra_ECP-ANH_20-abr-18.pdf" TargetMode="External"/><Relationship Id="rId204" Type="http://schemas.openxmlformats.org/officeDocument/2006/relationships/hyperlink" Target="SEGUIMIENTO%20DICIEMBRE\Acta%20de%20visita%20a%20pozos%20Inactivos%2011%20y%2012%20dic%20%202018.pdf" TargetMode="External"/><Relationship Id="rId220" Type="http://schemas.openxmlformats.org/officeDocument/2006/relationships/comments" Target="../comments1.xml"/><Relationship Id="rId15" Type="http://schemas.openxmlformats.org/officeDocument/2006/relationships/hyperlink" Target="H.-%20No%2035-%20MUNICIPIOS%20BENEFICIARIOS\CARGUE%20PORTAL%20BANCARIO%20REGALIAS%20MPO%20SAN%20LUIS%20PALENQUE%2025072016.pdf" TargetMode="External"/><Relationship Id="rId36" Type="http://schemas.openxmlformats.org/officeDocument/2006/relationships/hyperlink" Target="H.-%20No%2035-%20MUNICIPIOS%20BENEFICIARIOS\FILA-53%20CC-1608000217-218%20ANEXO%201%20GIRO%20MCIPIO%20MOCOA%20Y%20DPTO%20PUTUMAYO.pdf" TargetMode="External"/><Relationship Id="rId57" Type="http://schemas.openxmlformats.org/officeDocument/2006/relationships/hyperlink" Target="H.-%20No.2014%20H30\12420%20%20Respuesta%20de%20FDN.pdf" TargetMode="External"/><Relationship Id="rId106" Type="http://schemas.openxmlformats.org/officeDocument/2006/relationships/hyperlink" Target="2015-H-24_FILA%2024_Abandono%20pozos%20La%20tigra%205_6_7_10\Visita%20pozo%20Tigra%207.pdf" TargetMode="External"/><Relationship Id="rId127" Type="http://schemas.openxmlformats.org/officeDocument/2006/relationships/hyperlink" Target="2016-H-02_FILA%2037_SIIF%20vs%20CONTABLE\REP_ING028_SaldosImputarIngPresupuestal%202014.docx" TargetMode="External"/><Relationship Id="rId10" Type="http://schemas.openxmlformats.org/officeDocument/2006/relationships/hyperlink" Target="H.-%20No.2014%20H20\11226_2016216153415229%20Cobro%20Contrato%20Guarrojo.pdf" TargetMode="External"/><Relationship Id="rId31" Type="http://schemas.openxmlformats.org/officeDocument/2006/relationships/hyperlink" Target="H.-%20No.%202015-H-16\7-2010%20UNIVERSIDAD%20INDUSTRIAL%20DE%20SANTANDER_Acta%20de%20Liquidacion.pdf" TargetMode="External"/><Relationship Id="rId52" Type="http://schemas.openxmlformats.org/officeDocument/2006/relationships/hyperlink" Target="H.-%20No.2014%20H21\28%20Compromiso%20VORP%20Hallazgos%202014-H-21%20y%202014-H-22%20unificaci&#243;n%20de%20yacimientos%20(2).pdf" TargetMode="External"/><Relationship Id="rId73" Type="http://schemas.openxmlformats.org/officeDocument/2006/relationships/hyperlink" Target="H.-%20No.%202015-H-15\PTE%20Solicitud%20de%20ajuste%20Id%20182014_20175111433853.pdf" TargetMode="External"/><Relationship Id="rId78" Type="http://schemas.openxmlformats.org/officeDocument/2006/relationships/hyperlink" Target="H.-%20No.%202015-H-15\Acta%202%20de%202017.pdf" TargetMode="External"/><Relationship Id="rId94" Type="http://schemas.openxmlformats.org/officeDocument/2006/relationships/hyperlink" Target="2016-H-08_FILA%2047_48_MIGEP\Id%20168064%20MIGEP%20Requerimiento%20Procuraduria.pdf" TargetMode="External"/><Relationship Id="rId99" Type="http://schemas.openxmlformats.org/officeDocument/2006/relationships/hyperlink" Target="2016-H-07_FILA%2044_45_PERMISO%20QUEMA%20GAS\20170401%20Permiso%20Quema%20de%20Gas%20Chichimene%20y%20Chichimene%20SW.PDF" TargetMode="External"/><Relationship Id="rId101" Type="http://schemas.openxmlformats.org/officeDocument/2006/relationships/hyperlink" Target="2016-H-07_FILA%2044_45_PERMISO%20QUEMA%20GAS\AUTORIZACION_Permiso%20Quema%20gas%20Sucumbios_28%20Dic%202016.pdf" TargetMode="External"/><Relationship Id="rId122" Type="http://schemas.openxmlformats.org/officeDocument/2006/relationships/hyperlink" Target="2016-H-02_FILA%2037_SIIF%20vs%20CONTABLE\CONCILIACION%20RECAUDOS%20POR%20CLASIFICAR%20A%2031%20DE%20AGOSTO%20DE%202017.xlsx" TargetMode="External"/><Relationship Id="rId143" Type="http://schemas.openxmlformats.org/officeDocument/2006/relationships/hyperlink" Target="2016-H-02_FILA%2037_SIIF%20vs%20CONTABLE\REP_ING028_SaldosImputarIngPresupuestal%20a%2031%20de%20agosto%20de%202017.docx" TargetMode="External"/><Relationship Id="rId148" Type="http://schemas.openxmlformats.org/officeDocument/2006/relationships/hyperlink" Target="2016-H-05_FILA_41_comunicacion%20operadoras\Implementacion%20Gran%20Tierra%20-%20Estacion%20Santa%20Ana%201%20Punto.pdf" TargetMode="External"/><Relationship Id="rId164" Type="http://schemas.openxmlformats.org/officeDocument/2006/relationships/hyperlink" Target="SOPORTES%20CORTE%20DICIEMBRE%202017\PLAN%20DE%20MEJORAMIENTO%20CGR%20ANEXOS%20VORP.zip" TargetMode="External"/><Relationship Id="rId169" Type="http://schemas.openxmlformats.org/officeDocument/2006/relationships/hyperlink" Target="SOPORTES%20CORTE%20DICIEMBRE%202017\Soportes%20VT\VERIFICACION%20ANH_MAR%20a%20DIC_31_2017.xlsx" TargetMode="External"/><Relationship Id="rId185" Type="http://schemas.openxmlformats.org/officeDocument/2006/relationships/hyperlink" Target="H.%20No.%202015-H-26_Reporte%20cajas%20WMS\Oficio%20161431_201723142481.pdf" TargetMode="External"/><Relationship Id="rId4" Type="http://schemas.openxmlformats.org/officeDocument/2006/relationships/hyperlink" Target="H-%20No.%2032-%20PLAN%20DE%20CHOQUE%20PARA%20SANEAR%20RECURSOS\INFORME%20DE%20COVENIOS%20A%2030%20DE%20JUNIO%20DE%202014.xlsx" TargetMode="External"/><Relationship Id="rId9" Type="http://schemas.openxmlformats.org/officeDocument/2006/relationships/hyperlink" Target="H.-%20No.2014%20H20\20151400023211%20Resp%20CGR%20Guarrojo.pdf" TargetMode="External"/><Relationship Id="rId180" Type="http://schemas.openxmlformats.org/officeDocument/2006/relationships/hyperlink" Target="SOPORTES%20CORTE%20DICIEMBRE%202017\SOPORTES%20OAJ\Proyecto%20Acuerdo%20que%20aprueba%20manual%20de%20contrataci&#243;n%20misional.doc" TargetMode="External"/><Relationship Id="rId210" Type="http://schemas.openxmlformats.org/officeDocument/2006/relationships/hyperlink" Target="SEGUIMIENTO%20DICIEMBRE\Listado%20de%20Asistencia_%20Estado%20de%20Plan%20Cooperativo%20de%20Explotaci&#243;n%20Unificada%20PCEU%20CPO9-Chichimene_7-dic-18.pdf" TargetMode="External"/><Relationship Id="rId215" Type="http://schemas.openxmlformats.org/officeDocument/2006/relationships/hyperlink" Target="SEGUIMIENTO%20DICIEMBRE\Acta%20de%20visita%20a%20pozos%20Inactivos%2011%20y%2012%20dic%20%202018.pdf" TargetMode="External"/><Relationship Id="rId26" Type="http://schemas.openxmlformats.org/officeDocument/2006/relationships/hyperlink" Target="H.-%20No.%202015-H-15\PTE%20Solicitud%20de%20ajuste%20Id%20159838_2017120158294.pdf" TargetMode="External"/><Relationship Id="rId47" Type="http://schemas.openxmlformats.org/officeDocument/2006/relationships/hyperlink" Target="H.-%20No.2014%20H21\RV%20Plan%20de%20Unificaci&#243;n%20Akacias%20%20Chicimene.msg" TargetMode="External"/><Relationship Id="rId68" Type="http://schemas.openxmlformats.org/officeDocument/2006/relationships/hyperlink" Target="H.-%20No.%201%20-%202%20-%206%20-%2012%20%20MANUAL%20CONTRATACI&#211;N\Oficio%20ANH%20Inicio%20de%20mecanismos%20alternativos%20de%20soluci&#243;n%20de%20conflictos%20FDN%20-ANH.pdf" TargetMode="External"/><Relationship Id="rId89" Type="http://schemas.openxmlformats.org/officeDocument/2006/relationships/hyperlink" Target="H.-%20No.%202015-H-13\Reporte%20MAYO%20SPI.xlsx" TargetMode="External"/><Relationship Id="rId112" Type="http://schemas.openxmlformats.org/officeDocument/2006/relationships/hyperlink" Target="2016-H-05_FILA%2042_Instalacion%20equipos%20pendientes\20160915%20Informe%20Visita%20Campo%20Costayaco%20-%20Telemetr&#237;a.pdf" TargetMode="External"/><Relationship Id="rId133" Type="http://schemas.openxmlformats.org/officeDocument/2006/relationships/hyperlink" Target="2015-H-11_HERRAMIENTA%20CONTROL%20DE%20GESTION\Contrato%20SIGECO.pdf" TargetMode="External"/><Relationship Id="rId154" Type="http://schemas.openxmlformats.org/officeDocument/2006/relationships/hyperlink" Target="2016-H-05_FILA%2042_Instalacion%20equipos%20pendientes\Implementacion%20Interoil%20-%20Trillizos,%20Mana%20Sur%20y%20Bateria%203%20Puntos.pdf" TargetMode="External"/><Relationship Id="rId175" Type="http://schemas.openxmlformats.org/officeDocument/2006/relationships/hyperlink" Target="SOPORTES%20CORTE%20DICIEMBRE%202017\SOPORTES%20OAJ\Implementacion%20Interoil%20-%20Trillizos,%20Mana%20Sur%20y%20Bateria%203%20Puntos.pdf" TargetMode="External"/><Relationship Id="rId196" Type="http://schemas.openxmlformats.org/officeDocument/2006/relationships/hyperlink" Target="2016-H-06_Contrato%20249%20de%202016\DocuPROScan-2018-05-23-12-32-49-637.pdf" TargetMode="External"/><Relationship Id="rId200" Type="http://schemas.openxmlformats.org/officeDocument/2006/relationships/hyperlink" Target="COMPROMISO%20OAJ%20FONADE.pdf" TargetMode="External"/><Relationship Id="rId16" Type="http://schemas.openxmlformats.org/officeDocument/2006/relationships/hyperlink" Target="H.-%20No.2014%20H19\Proyecto%20Acuerdo%20Derechos%20Econ&#243;micos%202016.pdf" TargetMode="External"/><Relationship Id="rId37" Type="http://schemas.openxmlformats.org/officeDocument/2006/relationships/hyperlink" Target="H.-%20No%2035-%20MUNICIPIOS%20BENEFICIARIOS\FILA-53%20CC-1608000217-218%20ANEXO%202%20GIRO%20MCIPIO%20MOCOA%20Y%20DPTO%20PUTUMAYO.pdf" TargetMode="External"/><Relationship Id="rId58" Type="http://schemas.openxmlformats.org/officeDocument/2006/relationships/hyperlink" Target="H-%20No.%2032-%20PLAN%20DE%20CHOQUE%20PARA%20SANEAR%20RECURSOS\OCI%20-%20Estado%20de%20convenios%20y%20contratos%20Contralor&#237;a%20al%20corte%20del%2031-03-2017.xlsx" TargetMode="External"/><Relationship Id="rId79" Type="http://schemas.openxmlformats.org/officeDocument/2006/relationships/hyperlink" Target="H.-%20No.%202015-H-15\Acta%201%20de%202017.pdf" TargetMode="External"/><Relationship Id="rId102" Type="http://schemas.openxmlformats.org/officeDocument/2006/relationships/hyperlink" Target="2016-H-07_FILA%2044_45_PERMISO%20QUEMA%20GAS\AUTORIZACION_Permiso%20Quema_Orito_28%20Dic%202016.pdf" TargetMode="External"/><Relationship Id="rId123" Type="http://schemas.openxmlformats.org/officeDocument/2006/relationships/hyperlink" Target="2016-H-02_FILA%2037_SIIF%20vs%20CONTABLE\REP_ING028_SaldosImputarIngPresupuestal%202010.docx" TargetMode="External"/><Relationship Id="rId144" Type="http://schemas.openxmlformats.org/officeDocument/2006/relationships/hyperlink" Target="H.-%20No%2035-%20MUNICIPIOS%20BENEFICIARIOS\Compromiso%20VAF_Hallazgo%2035_Municipios%20NN_vence%2030-jun-2018.pdf" TargetMode="External"/><Relationship Id="rId90" Type="http://schemas.openxmlformats.org/officeDocument/2006/relationships/hyperlink" Target="H.-%20No.%202015-H-13\Reporte%20MARZO%20SPI.xlsx" TargetMode="External"/><Relationship Id="rId165" Type="http://schemas.openxmlformats.org/officeDocument/2006/relationships/hyperlink" Target="SOPORTES%20CORTE%20DICIEMBRE%202017\Soportes%20VORP\4.%20HALLAZGO%202016-H-05" TargetMode="External"/><Relationship Id="rId186" Type="http://schemas.openxmlformats.org/officeDocument/2006/relationships/hyperlink" Target="2016-H-05_FILA_40_Proced%20intercambio%20info%20operadoras\Circular%2019%20de%202017.pdf" TargetMode="External"/><Relationship Id="rId211" Type="http://schemas.openxmlformats.org/officeDocument/2006/relationships/hyperlink" Target="SEGUIMIENTO%20DICIEMBRE\Acta%20de%20Estado%20de%20Plan%20Cooperativo%20de%20Explotaci&#243;n%20Unificada%20PCEU%20CPO9-Chichimene_7-dic-18.pdf" TargetMode="External"/><Relationship Id="rId27" Type="http://schemas.openxmlformats.org/officeDocument/2006/relationships/hyperlink" Target="H-%20No.%2024_2012_FILA%2002_Litoteca\23%20Compromiso%20VT%20Hallazgo%2049%20Entrega%20Litoteca.pdf" TargetMode="External"/><Relationship Id="rId48" Type="http://schemas.openxmlformats.org/officeDocument/2006/relationships/hyperlink" Target="H.-%20No.2014%20H21\Carta%20Ecopetrol_Plan%20Unificado%20de%20Explotaci&#243;n_Akacias_Chichimene_CPO%20-9.pdf" TargetMode="External"/><Relationship Id="rId69" Type="http://schemas.openxmlformats.org/officeDocument/2006/relationships/hyperlink" Target="H.-%20No.%201%20-%202%20-%206%20-%2012%20%20MANUAL%20CONTRATACI&#211;N\179466%20CGR%20-%20Solicitud%20a%20delegada%20de%20juicios%20fiscales%203%20de%20mayo.pdf" TargetMode="External"/><Relationship Id="rId113" Type="http://schemas.openxmlformats.org/officeDocument/2006/relationships/hyperlink" Target="2016-H-05_FILA%2042_Instalacion%20equipos%20pendientes\20161227%20Informe%20Final%20Proyecto%20Telemetr&#237;a.pdf" TargetMode="External"/><Relationship Id="rId134" Type="http://schemas.openxmlformats.org/officeDocument/2006/relationships/hyperlink" Target="2015-H-11_HERRAMIENTA%20CONTROL%20DE%20GESTION\Evaluaci&#243;n%20de%20la%20Gestion%20-%20Publicaci&#243;n.pdf" TargetMode="External"/><Relationship Id="rId80" Type="http://schemas.openxmlformats.org/officeDocument/2006/relationships/hyperlink" Target="H.-%20No.%202015-H-15\Acta%209%20de%202016.pdf" TargetMode="External"/><Relationship Id="rId155" Type="http://schemas.openxmlformats.org/officeDocument/2006/relationships/hyperlink" Target="H-01_FILA_33_INVERSIONES%20E&amp;P\COMPROBANTE%20SIFF%2013064%20COMPROMISO%20EXPLORATORIO%20A%2030-09-2017.pdf" TargetMode="External"/><Relationship Id="rId176" Type="http://schemas.openxmlformats.org/officeDocument/2006/relationships/hyperlink" Target="SOPORTES%20CORTE%20DICIEMBRE%202017\SOPORTES%20OAJ\Implementacion%20Gran%20Tierra%20-%20Estacion%20Santa%20Ana%201%20Punto.pdf" TargetMode="External"/><Relationship Id="rId197" Type="http://schemas.openxmlformats.org/officeDocument/2006/relationships/hyperlink" Target="SEGUIMIENTO%20JUNIO%20DE%202018\acuerdos%20de%20gestion.pdf" TargetMode="External"/><Relationship Id="rId201" Type="http://schemas.openxmlformats.org/officeDocument/2006/relationships/hyperlink" Target="COMPROMISO%20VORP%20UNIFICACION.pdf" TargetMode="External"/><Relationship Id="rId17" Type="http://schemas.openxmlformats.org/officeDocument/2006/relationships/hyperlink" Target="H.-%20No.2014%20H09\RV%20%20Documentos%20listos%20para%20cargar%20en%20SIGECO%20%20-%20Proceso%20de%20regalias%20y%20derechos%20economicos.msg" TargetMode="External"/><Relationship Id="rId38" Type="http://schemas.openxmlformats.org/officeDocument/2006/relationships/hyperlink" Target="H.-%20No%2035-%20MUNICIPIOS%20BENEFICIARIOS\FILA-53%20CC-1608000217-218%20ANEXO%203%20-GIRO%20%20DPTO%20PUTUMAYO%20Y%20MCIPIO%20MOCOA.pdf" TargetMode="External"/><Relationship Id="rId59" Type="http://schemas.openxmlformats.org/officeDocument/2006/relationships/hyperlink" Target="H.-%20No.2014%20H30\Acta%20de%20Liquidaci&#243;n%20unilateral%20con%20anexos.pdf" TargetMode="External"/><Relationship Id="rId103" Type="http://schemas.openxmlformats.org/officeDocument/2006/relationships/hyperlink" Target="2016-H-01_FILA_32_INVERSIONES%20E&amp;P\Formato_Inversiones_Contraloria_Resultados.xlsx" TargetMode="External"/><Relationship Id="rId124" Type="http://schemas.openxmlformats.org/officeDocument/2006/relationships/hyperlink" Target="2016-H-02_FILA%2037_SIIF%20vs%20CONTABLE\REP_ING028_SaldosImputarIngPresupuestal%202011.docx" TargetMode="External"/><Relationship Id="rId70" Type="http://schemas.openxmlformats.org/officeDocument/2006/relationships/hyperlink" Target="H.-%20No.%201%20-%202%20-%206%20-%2012%20%20MANUAL%20CONTRATACI&#211;N\179466%20CGR%20-%20Solicitud%20a%20delegada%20de%20juicios%20fiscales%203%20de%20mayo.pdf" TargetMode="External"/><Relationship Id="rId91" Type="http://schemas.openxmlformats.org/officeDocument/2006/relationships/hyperlink" Target="H-%20No.%2024_2012_FILA%2002_Litoteca\Registro%20usufructo%20ANH%20UIS.pdf" TargetMode="External"/><Relationship Id="rId145" Type="http://schemas.openxmlformats.org/officeDocument/2006/relationships/hyperlink" Target="2016-H-05_FILA_41_comunicacion%20operadoras\20160915%20Informe%20Visita%20Campo%20Costayaco%20-%20Telemetr&#237;a.pdf" TargetMode="External"/><Relationship Id="rId166" Type="http://schemas.openxmlformats.org/officeDocument/2006/relationships/hyperlink" Target="SOPORTES%20CORTE%20DICIEMBRE%202017\Soportes%20VAF\Circular_26_2017_Cierre_Financiero.pdf" TargetMode="External"/><Relationship Id="rId187" Type="http://schemas.openxmlformats.org/officeDocument/2006/relationships/hyperlink" Target="H.-%20No.2014%20H21\Acta%20reuni&#243;n_Plan%20Unificado%20de%20Explotaci&#243;n%20Akacias-Chichimene_05-abr-18.pdf" TargetMode="External"/><Relationship Id="rId1" Type="http://schemas.openxmlformats.org/officeDocument/2006/relationships/hyperlink" Target="H-%20No.%2032-%20PLAN%20DE%20CHOQUE%20PARA%20SANEAR%20RECURSOS\INFORME%20DE%20COVENIOS%20CI%20A%2030%20DE%20SEPT%20DE%202013.xlsx" TargetMode="External"/><Relationship Id="rId212" Type="http://schemas.openxmlformats.org/officeDocument/2006/relationships/hyperlink" Target="SEGUIMIENTO%20DICIEMBRE\FORMA%2010ACR_CAMPO%20TIGRA_POZO%20TIGRA%207_349724.pdf" TargetMode="External"/><Relationship Id="rId28" Type="http://schemas.openxmlformats.org/officeDocument/2006/relationships/hyperlink" Target="H.-%20No.%202015-H-16\02-2010%20MINISTERIO%20DE%20MINAS%20Y%20ENERGIA_Autoarchivo.pdf" TargetMode="External"/><Relationship Id="rId49" Type="http://schemas.openxmlformats.org/officeDocument/2006/relationships/hyperlink" Target="H.-%20No.2014%20H21\28%20Compromiso%20VORP%20Hallazgos%202014-H-21%20y%202014-H-22%20unificaci&#243;n%20de%20yacimientos%20(2).pdf" TargetMode="External"/><Relationship Id="rId114" Type="http://schemas.openxmlformats.org/officeDocument/2006/relationships/hyperlink" Target="2016-H-08_FILA%2047_48_MIGEP\CESION%20MIGEP%20FIRMADA%20DF.PDF" TargetMode="External"/><Relationship Id="rId60" Type="http://schemas.openxmlformats.org/officeDocument/2006/relationships/hyperlink" Target="H.-%20No.%201%20-%202%20-%206%20-%2012%20%20MANUAL%20CONTRATACI&#211;N\Informe%20de%20gesti&#243;n%20jur&#237;dica%20y%20balance%20financiero%20del%20convenio%20a%20marzo%202017.pdf" TargetMode="External"/><Relationship Id="rId81" Type="http://schemas.openxmlformats.org/officeDocument/2006/relationships/hyperlink" Target="H.%20No.%202015-H-21\Producci&#243;n%20Tello%20y%20la%20Jagua%202015%20antes%20de%20carga.pdf" TargetMode="External"/><Relationship Id="rId135" Type="http://schemas.openxmlformats.org/officeDocument/2006/relationships/hyperlink" Target="H-%20No.%2024_2012_FILA%2002_Litoteca\Acuerdo%20del%20Consejo%20Superiro%20No.%20050%20de%202017%20Por%20el%20cual%20se%20faculta%20al%20r....pdf" TargetMode="External"/><Relationship Id="rId156" Type="http://schemas.openxmlformats.org/officeDocument/2006/relationships/hyperlink" Target="H-01_FILA_33_INVERSIONES%20E&amp;P\CC-1709000205%20REGISTRO%20COMPROMISO%20EXPLORATORIO%20A%2030-09-2017.pdf" TargetMode="External"/><Relationship Id="rId177" Type="http://schemas.openxmlformats.org/officeDocument/2006/relationships/hyperlink" Target="SOPORTES%20CORTE%20DICIEMBRE%202017\SOPORTES%20OAJ\Implementaci&#243;n%20Gran%20Tierra%20-%20Baterias%20y%20Bombeo%202%20Puntos.pdf" TargetMode="External"/><Relationship Id="rId198" Type="http://schemas.openxmlformats.org/officeDocument/2006/relationships/hyperlink" Target="SEGUIMIENTO%20JUNIO%20DE%202018\ACTA%20DE%20LIQUIDACION%20DEL%20CTO%20249%20DE%202016.pdf" TargetMode="External"/><Relationship Id="rId202" Type="http://schemas.openxmlformats.org/officeDocument/2006/relationships/hyperlink" Target="COMPROMISO%20VAF%20DICIEMBRE.pdf" TargetMode="External"/><Relationship Id="rId18" Type="http://schemas.openxmlformats.org/officeDocument/2006/relationships/hyperlink" Target="H.-%20No.2014%20H09\Manual%20operativo%20para%20la%20liquidaci&#243;n%20de%20regalias%20V1.doc" TargetMode="External"/><Relationship Id="rId39" Type="http://schemas.openxmlformats.org/officeDocument/2006/relationships/hyperlink" Target="H.-%20No%2035-%20MUNICIPIOS%20BENEFICIARIOS\FILA-53%20CC-1607000189%20GIRO%20MCIPIOS%20NN%20CAMPO%20BARQUERE&#209;A%20-%20MCIPIO%20SAN%20LUIS%20DE%20PALENQUE.pdf" TargetMode="External"/><Relationship Id="rId50" Type="http://schemas.openxmlformats.org/officeDocument/2006/relationships/hyperlink" Target="H.-%20No.2014%20H21\RV%20Plan%20de%20Unificaci&#243;n%20Akacias%20%20Chicimene.msg" TargetMode="External"/><Relationship Id="rId104" Type="http://schemas.openxmlformats.org/officeDocument/2006/relationships/hyperlink" Target="2016-H-01_FILA_32_INVERSIONES%20E&amp;P\REPORTE%20CERTIFICACION%20GARANTIAS.xlsx" TargetMode="External"/><Relationship Id="rId125" Type="http://schemas.openxmlformats.org/officeDocument/2006/relationships/hyperlink" Target="2016-H-02_FILA%2037_SIIF%20vs%20CONTABLE\REP_ING028_SaldosImputarIngPresupuestal%202012.docx" TargetMode="External"/><Relationship Id="rId146" Type="http://schemas.openxmlformats.org/officeDocument/2006/relationships/hyperlink" Target="2016-H-05_FILA_41_comunicacion%20operadoras\IBISA-ANH%20Informe%20Actividades%20aariasp%20Sep%2015-17%202016%20GranTierra.pdf" TargetMode="External"/><Relationship Id="rId167" Type="http://schemas.openxmlformats.org/officeDocument/2006/relationships/hyperlink" Target="SOPORTES%20CORTE%20DICIEMBRE%202017\Soportes%20VT\Escritura%20No%20%202059%20del%2012%20de%20octubre%20de%202017.pdf" TargetMode="External"/><Relationship Id="rId188" Type="http://schemas.openxmlformats.org/officeDocument/2006/relationships/hyperlink" Target="H.-%20No.2014%20H21\Acta%20reuni&#243;n_Plan%20Unificado%20de%20Explotaci&#243;n%20Akacias-Chichimene_05-abr-18.pdf" TargetMode="External"/><Relationship Id="rId71" Type="http://schemas.openxmlformats.org/officeDocument/2006/relationships/hyperlink" Target="H.%20No.%202015-H-07\REGISTRO%20ACUERDO%20FFMM.pdf" TargetMode="External"/><Relationship Id="rId92" Type="http://schemas.openxmlformats.org/officeDocument/2006/relationships/hyperlink" Target="H.-%20No.%202015-H-14\31%20Compromiso%20VAF%20Hallazgo%202015-H-14%20Acuerdos%20gerentes%20p&#250;blicos.pdf" TargetMode="External"/><Relationship Id="rId213" Type="http://schemas.openxmlformats.org/officeDocument/2006/relationships/hyperlink" Target="SEGUIMIENTO%20DICIEMBRE\FORMA%2010ACR_CAMPO%20TIGRA_POZO%20TIGRA%207ANEXO.pdf" TargetMode="External"/><Relationship Id="rId2" Type="http://schemas.openxmlformats.org/officeDocument/2006/relationships/hyperlink" Target="H-%20No.%2032-%20PLAN%20DE%20CHOQUE%20PARA%20SANEAR%20RECURSOS\INFORME%20DE%20COVENIOS%20CI%20A%2031%20DE%20DIC%20DE%202013.xlsx" TargetMode="External"/><Relationship Id="rId29" Type="http://schemas.openxmlformats.org/officeDocument/2006/relationships/hyperlink" Target="H.-%20No.%202015-H-16\05-2007%20MINISTERIO%20DE%20AMBIENTE_Autoarchivo.pdf" TargetMode="External"/><Relationship Id="rId40" Type="http://schemas.openxmlformats.org/officeDocument/2006/relationships/hyperlink" Target="H.-%20No%2035-%20MUNICIPIOS%20BENEFICIARIOS\FILA-53%20CC-1608000217%20GIRO%20DPTO%20NN%20CAMPO%20MOQUETA%20-%20MCIPIO%20MOCOA.pdf" TargetMode="External"/><Relationship Id="rId115" Type="http://schemas.openxmlformats.org/officeDocument/2006/relationships/hyperlink" Target="2015-H-02_FILA_11_INGRESOS%202015\Fila%2011%20Hallazgo%202015-H-02%20Ingresos%202015.xlsx" TargetMode="External"/><Relationship Id="rId136" Type="http://schemas.openxmlformats.org/officeDocument/2006/relationships/hyperlink" Target="H-%20No.%2024_2012_FILA%2002_Litoteca\Respuesta%20UIS%20-%20Presentaci&#243;n%20cesi&#243;n%20al%20consejo%20de%20la%20UIS.PDF" TargetMode="External"/><Relationship Id="rId157" Type="http://schemas.openxmlformats.org/officeDocument/2006/relationships/hyperlink" Target="H.-%20No.%201%20-%202%20-%206%20-%2012%20%20MANUAL%20CONTRATACI&#211;N\Rta%20CGR%20SIPAR%20Estado%20Ip%202017%20117379%202017EE0059563.pdf" TargetMode="External"/><Relationship Id="rId178" Type="http://schemas.openxmlformats.org/officeDocument/2006/relationships/hyperlink" Target="SOPORTES%20CORTE%20DICIEMBRE%202017\SOPORTES%20OAJ\Certificaci&#243;n%20Manual%20de%20Contrataci&#243;n%20Misional.pdf" TargetMode="External"/><Relationship Id="rId61" Type="http://schemas.openxmlformats.org/officeDocument/2006/relationships/hyperlink" Target="H.-%20No.%201%20-%202%20-%206%20-%2012%20%20MANUAL%20CONTRATACI&#211;N\Oficio%20ANH%20Inicio%20de%20mecanismos%20alternativos%20de%20soluci&#243;n%20de%20conflictos%20FDN%20-ANH.pdf" TargetMode="External"/><Relationship Id="rId82" Type="http://schemas.openxmlformats.org/officeDocument/2006/relationships/hyperlink" Target="H.%20No.%202015-H-21\Producci&#243;n%20Tello%20y%20la%20Jagua%202015%20despues%20de%20carga.pdf" TargetMode="External"/><Relationship Id="rId199" Type="http://schemas.openxmlformats.org/officeDocument/2006/relationships/hyperlink" Target="SEGUIMIENTO%20JUNIO%20DE%202018\ANH-COV-PR-03%20PROCEDIMIENTO%20PARA%20LA%20SOLICITUD%20Y%20APROBACI&#211;N%20DE%20VOL&#218;MENES%20DE%20QUEMA%20DE%20GAS_copia_controlada.pdf" TargetMode="External"/><Relationship Id="rId203" Type="http://schemas.openxmlformats.org/officeDocument/2006/relationships/hyperlink" Target="SEGUIMIENTO%20DICIEMBRE\Lista%20de%20chequeo%20pozos%20Inactivos%20y%20Suspendidos.pdf" TargetMode="External"/><Relationship Id="rId19" Type="http://schemas.openxmlformats.org/officeDocument/2006/relationships/hyperlink" Target="H.%20No.%202015-H-03\Correo%20remisorio.ms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AM50524"/>
  <sheetViews>
    <sheetView zoomScale="90" zoomScaleNormal="90" zoomScaleSheetLayoutView="80" workbookViewId="0">
      <pane xSplit="4" ySplit="10" topLeftCell="P11" activePane="bottomRight" state="frozen"/>
      <selection pane="topRight" activeCell="E1" sqref="E1"/>
      <selection pane="bottomLeft" activeCell="A11" sqref="A11"/>
      <selection pane="bottomRight" activeCell="L62" sqref="L62"/>
    </sheetView>
  </sheetViews>
  <sheetFormatPr baseColWidth="10" defaultColWidth="9.5703125" defaultRowHeight="12.75" x14ac:dyDescent="0.2"/>
  <cols>
    <col min="1" max="1" width="4.7109375" style="1" customWidth="1"/>
    <col min="2" max="2" width="16.42578125" style="1" customWidth="1"/>
    <col min="3" max="3" width="16.85546875" style="3" customWidth="1"/>
    <col min="4" max="4" width="11.5703125" style="4" customWidth="1"/>
    <col min="5" max="5" width="44.85546875" style="3" customWidth="1"/>
    <col min="6" max="6" width="44.5703125" style="3" customWidth="1"/>
    <col min="7" max="7" width="36.42578125" style="3" customWidth="1"/>
    <col min="8" max="8" width="34.85546875" style="3" customWidth="1"/>
    <col min="9" max="9" width="18.140625" style="3" customWidth="1"/>
    <col min="10" max="10" width="15.28515625" style="4" customWidth="1"/>
    <col min="11" max="11" width="10.85546875" style="4" customWidth="1"/>
    <col min="12" max="12" width="16" style="4" customWidth="1"/>
    <col min="13" max="13" width="12" style="24" customWidth="1"/>
    <col min="14" max="14" width="13.140625" style="4" customWidth="1"/>
    <col min="15" max="15" width="11.5703125" style="24" customWidth="1"/>
    <col min="16" max="16" width="7.7109375" style="63" customWidth="1"/>
    <col min="17" max="17" width="77.28515625" style="5" customWidth="1"/>
    <col min="18" max="18" width="15.28515625" style="3" customWidth="1"/>
    <col min="19" max="19" width="15.140625" style="3" customWidth="1"/>
    <col min="20" max="20" width="16.85546875" style="6" customWidth="1"/>
    <col min="21" max="31" width="11.85546875" style="3" customWidth="1"/>
    <col min="32" max="38" width="11.85546875" style="1" customWidth="1"/>
    <col min="39" max="39" width="10.7109375" style="24" customWidth="1"/>
    <col min="40" max="16384" width="9.5703125" style="1"/>
  </cols>
  <sheetData>
    <row r="1" spans="1:39" s="8" customFormat="1" ht="12.75" customHeight="1" x14ac:dyDescent="0.2">
      <c r="B1" s="9" t="s">
        <v>0</v>
      </c>
      <c r="C1" s="10">
        <v>53</v>
      </c>
      <c r="D1" s="178" t="s">
        <v>1</v>
      </c>
      <c r="E1" s="179"/>
      <c r="F1" s="179"/>
      <c r="G1" s="179"/>
      <c r="H1" s="180"/>
      <c r="I1" s="11"/>
      <c r="J1" s="12"/>
      <c r="K1" s="12"/>
      <c r="L1" s="12"/>
      <c r="M1" s="25"/>
      <c r="N1" s="12"/>
      <c r="O1" s="28"/>
      <c r="P1" s="66"/>
      <c r="Q1" s="13"/>
      <c r="R1" s="3"/>
      <c r="S1" s="3"/>
      <c r="T1" s="6"/>
      <c r="U1" s="3"/>
      <c r="V1" s="3"/>
      <c r="W1" s="3"/>
      <c r="X1" s="11"/>
      <c r="Y1" s="11"/>
      <c r="Z1" s="11"/>
      <c r="AA1" s="11"/>
      <c r="AB1" s="11"/>
      <c r="AC1" s="11"/>
      <c r="AD1" s="11"/>
      <c r="AE1" s="11"/>
      <c r="AM1" s="75"/>
    </row>
    <row r="2" spans="1:39" s="8" customFormat="1" ht="12.75" customHeight="1" x14ac:dyDescent="0.2">
      <c r="B2" s="9" t="s">
        <v>2</v>
      </c>
      <c r="C2" s="10">
        <v>400</v>
      </c>
      <c r="D2" s="181" t="s">
        <v>3</v>
      </c>
      <c r="E2" s="182"/>
      <c r="F2" s="182"/>
      <c r="G2" s="182"/>
      <c r="H2" s="183"/>
      <c r="I2" s="11"/>
      <c r="J2" s="12"/>
      <c r="K2" s="12"/>
      <c r="L2" s="12"/>
      <c r="M2" s="25"/>
      <c r="N2" s="12"/>
      <c r="O2" s="28"/>
      <c r="P2" s="66"/>
      <c r="Q2" s="13"/>
      <c r="R2" s="3"/>
      <c r="S2" s="3"/>
      <c r="T2" s="6"/>
      <c r="U2" s="3"/>
      <c r="V2" s="3"/>
      <c r="W2" s="3"/>
      <c r="X2" s="11"/>
      <c r="Y2" s="11"/>
      <c r="Z2" s="11"/>
      <c r="AA2" s="11"/>
      <c r="AB2" s="11"/>
      <c r="AC2" s="11"/>
      <c r="AD2" s="11"/>
      <c r="AE2" s="11"/>
      <c r="AM2" s="75"/>
    </row>
    <row r="3" spans="1:39" s="8" customFormat="1" ht="11.25" customHeight="1" x14ac:dyDescent="0.2">
      <c r="B3" s="9" t="s">
        <v>4</v>
      </c>
      <c r="C3" s="10">
        <v>1</v>
      </c>
      <c r="D3" s="12"/>
      <c r="E3" s="11"/>
      <c r="F3" s="11"/>
      <c r="G3" s="11"/>
      <c r="H3" s="11"/>
      <c r="I3" s="23"/>
      <c r="J3" s="12"/>
      <c r="K3" s="12"/>
      <c r="L3" s="12"/>
      <c r="M3" s="25"/>
      <c r="N3" s="12"/>
      <c r="O3" s="28"/>
      <c r="P3" s="66"/>
      <c r="Q3" s="13"/>
      <c r="R3" s="3"/>
      <c r="S3" s="3"/>
      <c r="T3" s="6"/>
      <c r="U3" s="3"/>
      <c r="V3" s="3"/>
      <c r="W3" s="3"/>
      <c r="X3" s="11"/>
      <c r="Y3" s="11"/>
      <c r="Z3" s="11"/>
      <c r="AA3" s="11"/>
      <c r="AB3" s="11"/>
      <c r="AC3" s="11"/>
      <c r="AD3" s="11"/>
      <c r="AE3" s="11"/>
      <c r="AM3" s="75"/>
    </row>
    <row r="4" spans="1:39" s="8" customFormat="1" ht="11.25" customHeight="1" x14ac:dyDescent="0.2">
      <c r="B4" s="9" t="s">
        <v>5</v>
      </c>
      <c r="C4" s="10">
        <v>530</v>
      </c>
      <c r="D4" s="12"/>
      <c r="E4" s="14"/>
      <c r="F4" s="11"/>
      <c r="G4" s="11"/>
      <c r="H4" s="11"/>
      <c r="I4" s="23"/>
      <c r="J4" s="12"/>
      <c r="K4" s="12"/>
      <c r="L4" s="12"/>
      <c r="M4" s="25"/>
      <c r="N4" s="12"/>
      <c r="O4" s="28"/>
      <c r="P4" s="66"/>
      <c r="Q4" s="13"/>
      <c r="R4" s="3"/>
      <c r="S4" s="3"/>
      <c r="T4" s="6"/>
      <c r="U4" s="3"/>
      <c r="V4" s="3"/>
      <c r="W4" s="3"/>
      <c r="X4" s="11"/>
      <c r="Y4" s="11"/>
      <c r="Z4" s="11"/>
      <c r="AA4" s="11"/>
      <c r="AB4" s="11"/>
      <c r="AC4" s="11"/>
      <c r="AD4" s="11"/>
      <c r="AE4" s="11"/>
      <c r="AM4" s="75"/>
    </row>
    <row r="5" spans="1:39" s="8" customFormat="1" ht="11.25" customHeight="1" x14ac:dyDescent="0.2">
      <c r="B5" s="9" t="s">
        <v>6</v>
      </c>
      <c r="C5" s="15">
        <v>43190</v>
      </c>
      <c r="D5" s="12"/>
      <c r="E5" s="11"/>
      <c r="F5" s="11"/>
      <c r="G5" s="11"/>
      <c r="H5" s="11"/>
      <c r="I5" s="11"/>
      <c r="J5" s="12"/>
      <c r="K5" s="12"/>
      <c r="L5" s="12"/>
      <c r="M5" s="68"/>
      <c r="N5" s="12"/>
      <c r="O5" s="28"/>
      <c r="P5" s="66"/>
      <c r="Q5" s="13"/>
      <c r="R5" s="3"/>
      <c r="S5" s="3"/>
      <c r="T5" s="6"/>
      <c r="U5" s="3"/>
      <c r="V5" s="3"/>
      <c r="W5" s="3"/>
      <c r="X5" s="11"/>
      <c r="Y5" s="11"/>
      <c r="Z5" s="11"/>
      <c r="AA5" s="11"/>
      <c r="AB5" s="11"/>
      <c r="AC5" s="11"/>
      <c r="AD5" s="11"/>
      <c r="AE5" s="11"/>
      <c r="AM5" s="75"/>
    </row>
    <row r="6" spans="1:39" s="8" customFormat="1" ht="11.25" hidden="1" customHeight="1" x14ac:dyDescent="0.2">
      <c r="B6" s="9" t="s">
        <v>7</v>
      </c>
      <c r="C6" s="10">
        <v>6</v>
      </c>
      <c r="D6" s="9" t="s">
        <v>8</v>
      </c>
      <c r="E6" s="11"/>
      <c r="F6" s="11"/>
      <c r="G6" s="11"/>
      <c r="H6" s="11"/>
      <c r="I6" s="11"/>
      <c r="J6" s="12"/>
      <c r="K6" s="12"/>
      <c r="L6" s="12"/>
      <c r="M6" s="25"/>
      <c r="N6" s="12"/>
      <c r="O6" s="12"/>
      <c r="P6" s="66"/>
      <c r="Q6" s="13"/>
      <c r="R6" s="3"/>
      <c r="S6" s="3"/>
      <c r="T6" s="6"/>
      <c r="U6" s="3"/>
      <c r="V6" s="3"/>
      <c r="W6" s="3"/>
      <c r="X6" s="11"/>
      <c r="Y6" s="11"/>
      <c r="Z6" s="11"/>
      <c r="AA6" s="11"/>
      <c r="AB6" s="11"/>
      <c r="AC6" s="11"/>
      <c r="AD6" s="11"/>
      <c r="AE6" s="11"/>
      <c r="AM6" s="75"/>
    </row>
    <row r="7" spans="1:39" s="8" customFormat="1" ht="9" hidden="1" customHeight="1" x14ac:dyDescent="0.2">
      <c r="C7" s="11"/>
      <c r="D7" s="12"/>
      <c r="E7" s="11"/>
      <c r="F7" s="11"/>
      <c r="G7" s="11"/>
      <c r="H7" s="11"/>
      <c r="I7" s="11"/>
      <c r="J7" s="12"/>
      <c r="K7" s="12"/>
      <c r="L7" s="12"/>
      <c r="M7" s="25"/>
      <c r="N7" s="12"/>
      <c r="O7" s="28"/>
      <c r="P7" s="66"/>
      <c r="Q7" s="13"/>
      <c r="R7" s="3"/>
      <c r="S7" s="3"/>
      <c r="T7" s="6"/>
      <c r="U7" s="3"/>
      <c r="V7" s="3"/>
      <c r="W7" s="3"/>
      <c r="X7" s="11"/>
      <c r="Y7" s="11"/>
      <c r="Z7" s="11"/>
      <c r="AA7" s="11"/>
      <c r="AB7" s="11"/>
      <c r="AC7" s="11"/>
      <c r="AD7" s="11"/>
      <c r="AE7" s="11"/>
      <c r="AM7" s="75"/>
    </row>
    <row r="8" spans="1:39" s="8" customFormat="1" hidden="1" x14ac:dyDescent="0.2">
      <c r="A8" s="9" t="s">
        <v>9</v>
      </c>
      <c r="B8" s="178" t="s">
        <v>102</v>
      </c>
      <c r="C8" s="179"/>
      <c r="D8" s="179"/>
      <c r="E8" s="179"/>
      <c r="F8" s="179"/>
      <c r="G8" s="179"/>
      <c r="H8" s="180"/>
      <c r="I8" s="180"/>
      <c r="J8" s="184"/>
      <c r="K8" s="184"/>
      <c r="L8" s="184"/>
      <c r="M8" s="184"/>
      <c r="N8" s="184"/>
      <c r="O8" s="184"/>
      <c r="P8" s="69"/>
      <c r="Q8" s="71"/>
      <c r="R8" s="70"/>
      <c r="S8" s="70"/>
      <c r="T8" s="72"/>
      <c r="U8" s="70"/>
      <c r="V8" s="70"/>
      <c r="W8" s="11"/>
      <c r="X8" s="11"/>
      <c r="Y8" s="11"/>
      <c r="Z8" s="11"/>
      <c r="AA8" s="11"/>
      <c r="AB8" s="11"/>
      <c r="AC8" s="11"/>
      <c r="AD8" s="11"/>
      <c r="AE8" s="11"/>
      <c r="AM8" s="75"/>
    </row>
    <row r="9" spans="1:39" s="8" customFormat="1" hidden="1" x14ac:dyDescent="0.2">
      <c r="C9" s="16">
        <v>4</v>
      </c>
      <c r="D9" s="17">
        <v>8</v>
      </c>
      <c r="E9" s="16">
        <v>12</v>
      </c>
      <c r="F9" s="16">
        <v>16</v>
      </c>
      <c r="G9" s="16">
        <v>20</v>
      </c>
      <c r="H9" s="16">
        <v>24</v>
      </c>
      <c r="I9" s="16">
        <v>28</v>
      </c>
      <c r="J9" s="17">
        <v>31</v>
      </c>
      <c r="K9" s="17">
        <v>32</v>
      </c>
      <c r="L9" s="17">
        <v>36</v>
      </c>
      <c r="M9" s="26"/>
      <c r="N9" s="17">
        <v>40</v>
      </c>
      <c r="O9" s="17">
        <v>44</v>
      </c>
      <c r="P9" s="62"/>
      <c r="Q9" s="18"/>
      <c r="R9" s="16"/>
      <c r="S9" s="16"/>
      <c r="T9" s="19"/>
      <c r="U9" s="185" t="s">
        <v>10</v>
      </c>
      <c r="V9" s="186"/>
      <c r="W9" s="186"/>
      <c r="X9" s="186"/>
      <c r="Y9" s="186"/>
      <c r="Z9" s="186"/>
      <c r="AA9" s="186"/>
      <c r="AB9" s="186"/>
      <c r="AC9" s="186"/>
      <c r="AD9" s="186"/>
      <c r="AE9" s="186"/>
      <c r="AM9" s="75"/>
    </row>
    <row r="10" spans="1:39" s="11" customFormat="1" ht="72.75" customHeight="1" x14ac:dyDescent="0.2">
      <c r="A10" s="2" t="s">
        <v>103</v>
      </c>
      <c r="B10" s="20" t="s">
        <v>11</v>
      </c>
      <c r="C10" s="21" t="s">
        <v>12</v>
      </c>
      <c r="D10" s="21" t="s">
        <v>128</v>
      </c>
      <c r="E10" s="21" t="s">
        <v>13</v>
      </c>
      <c r="F10" s="21" t="s">
        <v>14</v>
      </c>
      <c r="G10" s="21" t="s">
        <v>15</v>
      </c>
      <c r="H10" s="21" t="s">
        <v>16</v>
      </c>
      <c r="I10" s="21" t="s">
        <v>17</v>
      </c>
      <c r="J10" s="22" t="s">
        <v>18</v>
      </c>
      <c r="K10" s="22" t="s">
        <v>19</v>
      </c>
      <c r="L10" s="22" t="s">
        <v>20</v>
      </c>
      <c r="M10" s="27" t="s">
        <v>250</v>
      </c>
      <c r="N10" s="22" t="s">
        <v>21</v>
      </c>
      <c r="O10" s="27" t="s">
        <v>22</v>
      </c>
      <c r="P10" s="64" t="s">
        <v>23</v>
      </c>
      <c r="Q10" s="21" t="s">
        <v>24</v>
      </c>
      <c r="R10" s="21" t="s">
        <v>25</v>
      </c>
      <c r="S10" s="21" t="s">
        <v>26</v>
      </c>
      <c r="T10" s="21" t="s">
        <v>341</v>
      </c>
      <c r="U10" s="21" t="s">
        <v>27</v>
      </c>
      <c r="V10" s="21" t="s">
        <v>28</v>
      </c>
      <c r="W10" s="21" t="s">
        <v>29</v>
      </c>
      <c r="X10" s="21" t="s">
        <v>30</v>
      </c>
      <c r="Y10" s="21" t="s">
        <v>31</v>
      </c>
      <c r="Z10" s="21" t="s">
        <v>32</v>
      </c>
      <c r="AA10" s="21" t="s">
        <v>33</v>
      </c>
      <c r="AB10" s="21" t="s">
        <v>34</v>
      </c>
      <c r="AC10" s="21" t="s">
        <v>35</v>
      </c>
      <c r="AD10" s="21" t="s">
        <v>36</v>
      </c>
      <c r="AE10" s="21" t="s">
        <v>100</v>
      </c>
      <c r="AF10" s="21" t="s">
        <v>121</v>
      </c>
      <c r="AG10" s="21" t="s">
        <v>122</v>
      </c>
      <c r="AH10" s="21" t="s">
        <v>123</v>
      </c>
      <c r="AI10" s="21" t="s">
        <v>124</v>
      </c>
      <c r="AJ10" s="21" t="s">
        <v>125</v>
      </c>
      <c r="AK10" s="21" t="s">
        <v>126</v>
      </c>
      <c r="AL10" s="21" t="s">
        <v>127</v>
      </c>
      <c r="AM10" s="67" t="s">
        <v>486</v>
      </c>
    </row>
    <row r="11" spans="1:39" s="7" customFormat="1" ht="127.5" hidden="1" x14ac:dyDescent="0.2">
      <c r="A11" s="29">
        <v>1</v>
      </c>
      <c r="B11" s="30" t="s">
        <v>354</v>
      </c>
      <c r="C11" s="31" t="s">
        <v>37</v>
      </c>
      <c r="D11" s="32">
        <v>12</v>
      </c>
      <c r="E11" s="31" t="s">
        <v>222</v>
      </c>
      <c r="F11" s="31" t="s">
        <v>43</v>
      </c>
      <c r="G11" s="31" t="s">
        <v>44</v>
      </c>
      <c r="H11" s="31" t="s">
        <v>45</v>
      </c>
      <c r="I11" s="31" t="s">
        <v>46</v>
      </c>
      <c r="J11" s="32">
        <v>1</v>
      </c>
      <c r="K11" s="33">
        <v>41456</v>
      </c>
      <c r="L11" s="33">
        <v>41851</v>
      </c>
      <c r="M11" s="33" t="s">
        <v>392</v>
      </c>
      <c r="N11" s="34">
        <f>ROUND(((L11-K11)/7),0)</f>
        <v>56</v>
      </c>
      <c r="O11" s="35">
        <v>1</v>
      </c>
      <c r="P11" s="65">
        <f t="shared" ref="P11:P30" si="0">+O11/J11</f>
        <v>1</v>
      </c>
      <c r="Q11" s="36" t="s">
        <v>447</v>
      </c>
      <c r="R11" s="37" t="s">
        <v>40</v>
      </c>
      <c r="S11" s="38" t="s">
        <v>42</v>
      </c>
      <c r="T11" s="35"/>
      <c r="U11" s="40" t="s">
        <v>39</v>
      </c>
      <c r="V11" s="40" t="s">
        <v>39</v>
      </c>
      <c r="W11" s="40" t="s">
        <v>223</v>
      </c>
      <c r="X11" s="40" t="s">
        <v>224</v>
      </c>
      <c r="Y11" s="40" t="s">
        <v>227</v>
      </c>
      <c r="Z11" s="40" t="s">
        <v>482</v>
      </c>
      <c r="AA11" s="39"/>
      <c r="AB11" s="39"/>
      <c r="AC11" s="39"/>
      <c r="AD11" s="41"/>
      <c r="AE11" s="41"/>
      <c r="AF11" s="30"/>
      <c r="AG11" s="30"/>
      <c r="AH11" s="30"/>
      <c r="AI11" s="30"/>
      <c r="AJ11" s="30"/>
      <c r="AK11" s="30"/>
      <c r="AL11" s="30"/>
      <c r="AM11" s="76">
        <f>LEN(Q11)</f>
        <v>351</v>
      </c>
    </row>
    <row r="12" spans="1:39" s="7" customFormat="1" ht="140.25" hidden="1" x14ac:dyDescent="0.2">
      <c r="A12" s="29">
        <v>2</v>
      </c>
      <c r="B12" s="30" t="s">
        <v>360</v>
      </c>
      <c r="C12" s="31" t="s">
        <v>37</v>
      </c>
      <c r="D12" s="32">
        <v>24</v>
      </c>
      <c r="E12" s="31" t="s">
        <v>48</v>
      </c>
      <c r="F12" s="31" t="s">
        <v>49</v>
      </c>
      <c r="G12" s="31" t="s">
        <v>50</v>
      </c>
      <c r="H12" s="31" t="s">
        <v>51</v>
      </c>
      <c r="I12" s="31" t="s">
        <v>52</v>
      </c>
      <c r="J12" s="32">
        <v>1</v>
      </c>
      <c r="K12" s="33">
        <v>41820</v>
      </c>
      <c r="L12" s="33">
        <v>43100</v>
      </c>
      <c r="M12" s="42" t="s">
        <v>392</v>
      </c>
      <c r="N12" s="34">
        <f>ROUND(((L12-K12)/7),0)</f>
        <v>183</v>
      </c>
      <c r="O12" s="35">
        <v>1</v>
      </c>
      <c r="P12" s="65">
        <f t="shared" si="0"/>
        <v>1</v>
      </c>
      <c r="Q12" s="43" t="s">
        <v>455</v>
      </c>
      <c r="R12" s="37" t="s">
        <v>41</v>
      </c>
      <c r="S12" s="38" t="s">
        <v>42</v>
      </c>
      <c r="T12" s="44">
        <v>23</v>
      </c>
      <c r="U12" s="40" t="s">
        <v>39</v>
      </c>
      <c r="V12" s="40" t="s">
        <v>350</v>
      </c>
      <c r="W12" s="40" t="s">
        <v>39</v>
      </c>
      <c r="X12" s="40" t="s">
        <v>39</v>
      </c>
      <c r="Y12" s="40" t="s">
        <v>409</v>
      </c>
      <c r="Z12" s="40" t="s">
        <v>410</v>
      </c>
      <c r="AA12" s="40" t="s">
        <v>411</v>
      </c>
      <c r="AB12" s="40" t="s">
        <v>412</v>
      </c>
      <c r="AC12" s="40" t="s">
        <v>451</v>
      </c>
      <c r="AD12" s="41"/>
      <c r="AE12" s="41"/>
      <c r="AF12" s="30"/>
      <c r="AG12" s="30"/>
      <c r="AH12" s="30"/>
      <c r="AI12" s="30"/>
      <c r="AJ12" s="30"/>
      <c r="AK12" s="30"/>
      <c r="AL12" s="30"/>
      <c r="AM12" s="76">
        <f>LEN(Q12)</f>
        <v>164</v>
      </c>
    </row>
    <row r="13" spans="1:39" s="7" customFormat="1" ht="89.25" hidden="1" x14ac:dyDescent="0.2">
      <c r="A13" s="29">
        <v>3</v>
      </c>
      <c r="B13" s="30" t="s">
        <v>356</v>
      </c>
      <c r="C13" s="31" t="s">
        <v>37</v>
      </c>
      <c r="D13" s="32">
        <v>32</v>
      </c>
      <c r="E13" s="31" t="s">
        <v>54</v>
      </c>
      <c r="F13" s="31" t="s">
        <v>55</v>
      </c>
      <c r="G13" s="31" t="s">
        <v>56</v>
      </c>
      <c r="H13" s="31" t="s">
        <v>57</v>
      </c>
      <c r="I13" s="31" t="s">
        <v>58</v>
      </c>
      <c r="J13" s="32">
        <v>4</v>
      </c>
      <c r="K13" s="33">
        <v>41456</v>
      </c>
      <c r="L13" s="33">
        <v>41851</v>
      </c>
      <c r="M13" s="33" t="s">
        <v>392</v>
      </c>
      <c r="N13" s="34">
        <f>ROUND(((L13-K13)/7),0)</f>
        <v>56</v>
      </c>
      <c r="O13" s="35">
        <v>4</v>
      </c>
      <c r="P13" s="65">
        <f t="shared" si="0"/>
        <v>1</v>
      </c>
      <c r="Q13" s="45" t="s">
        <v>456</v>
      </c>
      <c r="R13" s="37" t="s">
        <v>38</v>
      </c>
      <c r="S13" s="38" t="s">
        <v>42</v>
      </c>
      <c r="T13" s="35"/>
      <c r="U13" s="40" t="s">
        <v>39</v>
      </c>
      <c r="V13" s="40" t="s">
        <v>39</v>
      </c>
      <c r="W13" s="40" t="s">
        <v>39</v>
      </c>
      <c r="X13" s="40" t="s">
        <v>39</v>
      </c>
      <c r="Y13" s="40" t="s">
        <v>39</v>
      </c>
      <c r="Z13" s="39"/>
      <c r="AA13" s="39"/>
      <c r="AB13" s="39"/>
      <c r="AC13" s="39"/>
      <c r="AD13" s="41"/>
      <c r="AE13" s="41"/>
      <c r="AF13" s="30"/>
      <c r="AG13" s="30"/>
      <c r="AH13" s="30"/>
      <c r="AI13" s="30"/>
      <c r="AJ13" s="30"/>
      <c r="AK13" s="30"/>
      <c r="AL13" s="30"/>
      <c r="AM13" s="76">
        <f t="shared" ref="AM13:AM59" si="1">LEN(Q13)</f>
        <v>384</v>
      </c>
    </row>
    <row r="14" spans="1:39" s="92" customFormat="1" ht="109.5" customHeight="1" x14ac:dyDescent="0.2">
      <c r="A14" s="77">
        <v>4</v>
      </c>
      <c r="B14" s="78" t="s">
        <v>355</v>
      </c>
      <c r="C14" s="79" t="s">
        <v>37</v>
      </c>
      <c r="D14" s="80">
        <v>35</v>
      </c>
      <c r="E14" s="79" t="s">
        <v>59</v>
      </c>
      <c r="F14" s="79" t="s">
        <v>60</v>
      </c>
      <c r="G14" s="79" t="s">
        <v>61</v>
      </c>
      <c r="H14" s="79" t="s">
        <v>62</v>
      </c>
      <c r="I14" s="79" t="s">
        <v>63</v>
      </c>
      <c r="J14" s="80">
        <v>2</v>
      </c>
      <c r="K14" s="81">
        <v>41456</v>
      </c>
      <c r="L14" s="81">
        <v>42004</v>
      </c>
      <c r="M14" s="82" t="s">
        <v>476</v>
      </c>
      <c r="N14" s="83">
        <f>ROUND(((L14-K14)/7),0)</f>
        <v>78</v>
      </c>
      <c r="O14" s="84">
        <v>1</v>
      </c>
      <c r="P14" s="170">
        <f t="shared" si="0"/>
        <v>0.5</v>
      </c>
      <c r="Q14" s="147" t="s">
        <v>487</v>
      </c>
      <c r="R14" s="87" t="s">
        <v>38</v>
      </c>
      <c r="S14" s="88" t="s">
        <v>42</v>
      </c>
      <c r="T14" s="84">
        <v>14</v>
      </c>
      <c r="U14" s="89" t="s">
        <v>39</v>
      </c>
      <c r="V14" s="89" t="s">
        <v>39</v>
      </c>
      <c r="W14" s="89" t="s">
        <v>39</v>
      </c>
      <c r="X14" s="89" t="s">
        <v>39</v>
      </c>
      <c r="Y14" s="89" t="s">
        <v>39</v>
      </c>
      <c r="Z14" s="89" t="s">
        <v>39</v>
      </c>
      <c r="AA14" s="89" t="s">
        <v>39</v>
      </c>
      <c r="AB14" s="89" t="s">
        <v>39</v>
      </c>
      <c r="AC14" s="89" t="s">
        <v>349</v>
      </c>
      <c r="AD14" s="89" t="s">
        <v>39</v>
      </c>
      <c r="AE14" s="89" t="s">
        <v>39</v>
      </c>
      <c r="AF14" s="89" t="s">
        <v>39</v>
      </c>
      <c r="AG14" s="89" t="s">
        <v>415</v>
      </c>
      <c r="AH14" s="128" t="s">
        <v>545</v>
      </c>
      <c r="AI14" s="90"/>
      <c r="AJ14" s="78"/>
      <c r="AK14" s="78"/>
      <c r="AL14" s="78"/>
      <c r="AM14" s="91">
        <f t="shared" si="1"/>
        <v>246</v>
      </c>
    </row>
    <row r="15" spans="1:39" s="119" customFormat="1" ht="102" hidden="1" x14ac:dyDescent="0.2">
      <c r="A15" s="106">
        <v>5</v>
      </c>
      <c r="B15" s="107" t="s">
        <v>359</v>
      </c>
      <c r="C15" s="108" t="s">
        <v>37</v>
      </c>
      <c r="D15" s="109" t="s">
        <v>73</v>
      </c>
      <c r="E15" s="110" t="s">
        <v>74</v>
      </c>
      <c r="F15" s="110" t="s">
        <v>75</v>
      </c>
      <c r="G15" s="110" t="s">
        <v>76</v>
      </c>
      <c r="H15" s="110" t="s">
        <v>77</v>
      </c>
      <c r="I15" s="110" t="s">
        <v>78</v>
      </c>
      <c r="J15" s="109">
        <v>1</v>
      </c>
      <c r="K15" s="111">
        <v>42370</v>
      </c>
      <c r="L15" s="111">
        <v>42400</v>
      </c>
      <c r="M15" s="111" t="s">
        <v>392</v>
      </c>
      <c r="N15" s="112">
        <f>ROUND(((L15-K15)/7),0)</f>
        <v>4</v>
      </c>
      <c r="O15" s="109">
        <v>1</v>
      </c>
      <c r="P15" s="113">
        <f t="shared" si="0"/>
        <v>1</v>
      </c>
      <c r="Q15" s="114" t="s">
        <v>457</v>
      </c>
      <c r="R15" s="110" t="s">
        <v>70</v>
      </c>
      <c r="S15" s="110" t="s">
        <v>66</v>
      </c>
      <c r="T15" s="115"/>
      <c r="U15" s="116" t="s">
        <v>39</v>
      </c>
      <c r="V15" s="116" t="s">
        <v>39</v>
      </c>
      <c r="W15" s="116" t="s">
        <v>39</v>
      </c>
      <c r="X15" s="116" t="s">
        <v>39</v>
      </c>
      <c r="Y15" s="117"/>
      <c r="Z15" s="117"/>
      <c r="AA15" s="117"/>
      <c r="AB15" s="117"/>
      <c r="AC15" s="117"/>
      <c r="AD15" s="110"/>
      <c r="AE15" s="110"/>
      <c r="AF15" s="107"/>
      <c r="AG15" s="107"/>
      <c r="AH15" s="107"/>
      <c r="AI15" s="107"/>
      <c r="AJ15" s="107"/>
      <c r="AK15" s="107"/>
      <c r="AL15" s="107"/>
      <c r="AM15" s="118">
        <f t="shared" si="1"/>
        <v>294</v>
      </c>
    </row>
    <row r="16" spans="1:39" s="7" customFormat="1" ht="102" hidden="1" customHeight="1" x14ac:dyDescent="0.2">
      <c r="A16" s="29">
        <v>6</v>
      </c>
      <c r="B16" s="30" t="s">
        <v>361</v>
      </c>
      <c r="C16" s="31" t="s">
        <v>37</v>
      </c>
      <c r="D16" s="35" t="s">
        <v>80</v>
      </c>
      <c r="E16" s="41" t="s">
        <v>81</v>
      </c>
      <c r="F16" s="41" t="s">
        <v>82</v>
      </c>
      <c r="G16" s="41" t="s">
        <v>67</v>
      </c>
      <c r="H16" s="41" t="s">
        <v>68</v>
      </c>
      <c r="I16" s="41" t="s">
        <v>69</v>
      </c>
      <c r="J16" s="35">
        <v>2</v>
      </c>
      <c r="K16" s="33">
        <v>42370</v>
      </c>
      <c r="L16" s="33">
        <v>42521</v>
      </c>
      <c r="M16" s="33" t="s">
        <v>392</v>
      </c>
      <c r="N16" s="34">
        <f t="shared" ref="N16:N67" si="2">ROUND(((L16-K16)/7),0)</f>
        <v>22</v>
      </c>
      <c r="O16" s="35">
        <v>2</v>
      </c>
      <c r="P16" s="65">
        <f t="shared" si="0"/>
        <v>1</v>
      </c>
      <c r="Q16" s="43" t="s">
        <v>458</v>
      </c>
      <c r="R16" s="41" t="s">
        <v>70</v>
      </c>
      <c r="S16" s="41" t="s">
        <v>66</v>
      </c>
      <c r="T16" s="44">
        <v>16</v>
      </c>
      <c r="U16" s="40" t="s">
        <v>39</v>
      </c>
      <c r="V16" s="40" t="s">
        <v>39</v>
      </c>
      <c r="W16" s="40" t="s">
        <v>39</v>
      </c>
      <c r="X16" s="39"/>
      <c r="Y16" s="39"/>
      <c r="Z16" s="39"/>
      <c r="AA16" s="39"/>
      <c r="AB16" s="39"/>
      <c r="AC16" s="39"/>
      <c r="AD16" s="41"/>
      <c r="AE16" s="41"/>
      <c r="AF16" s="30"/>
      <c r="AG16" s="30"/>
      <c r="AH16" s="30"/>
      <c r="AI16" s="30"/>
      <c r="AJ16" s="30"/>
      <c r="AK16" s="30"/>
      <c r="AL16" s="30"/>
      <c r="AM16" s="76">
        <f t="shared" si="1"/>
        <v>389</v>
      </c>
    </row>
    <row r="17" spans="1:39" s="7" customFormat="1" ht="76.5" hidden="1" x14ac:dyDescent="0.2">
      <c r="A17" s="29">
        <v>7</v>
      </c>
      <c r="B17" s="30" t="s">
        <v>362</v>
      </c>
      <c r="C17" s="31" t="s">
        <v>37</v>
      </c>
      <c r="D17" s="35" t="s">
        <v>83</v>
      </c>
      <c r="E17" s="41" t="s">
        <v>84</v>
      </c>
      <c r="F17" s="41" t="s">
        <v>85</v>
      </c>
      <c r="G17" s="41" t="s">
        <v>86</v>
      </c>
      <c r="H17" s="41" t="s">
        <v>86</v>
      </c>
      <c r="I17" s="41" t="s">
        <v>87</v>
      </c>
      <c r="J17" s="35">
        <v>1</v>
      </c>
      <c r="K17" s="33">
        <v>42522</v>
      </c>
      <c r="L17" s="33">
        <v>42551</v>
      </c>
      <c r="M17" s="33" t="s">
        <v>392</v>
      </c>
      <c r="N17" s="34">
        <f t="shared" si="2"/>
        <v>4</v>
      </c>
      <c r="O17" s="35">
        <v>1</v>
      </c>
      <c r="P17" s="65">
        <f t="shared" si="0"/>
        <v>1</v>
      </c>
      <c r="Q17" s="38" t="s">
        <v>225</v>
      </c>
      <c r="R17" s="41" t="s">
        <v>70</v>
      </c>
      <c r="S17" s="41" t="s">
        <v>66</v>
      </c>
      <c r="T17" s="44"/>
      <c r="U17" s="40" t="s">
        <v>39</v>
      </c>
      <c r="V17" s="40" t="s">
        <v>39</v>
      </c>
      <c r="W17" s="40" t="s">
        <v>39</v>
      </c>
      <c r="X17" s="39"/>
      <c r="Y17" s="39"/>
      <c r="Z17" s="39"/>
      <c r="AA17" s="39"/>
      <c r="AB17" s="39"/>
      <c r="AC17" s="39"/>
      <c r="AD17" s="41"/>
      <c r="AE17" s="41"/>
      <c r="AF17" s="30"/>
      <c r="AG17" s="30"/>
      <c r="AH17" s="30"/>
      <c r="AI17" s="30"/>
      <c r="AJ17" s="30"/>
      <c r="AK17" s="30"/>
      <c r="AL17" s="30"/>
      <c r="AM17" s="76">
        <f t="shared" si="1"/>
        <v>315</v>
      </c>
    </row>
    <row r="18" spans="1:39" s="92" customFormat="1" ht="216" customHeight="1" x14ac:dyDescent="0.2">
      <c r="A18" s="77">
        <v>8</v>
      </c>
      <c r="B18" s="78" t="s">
        <v>357</v>
      </c>
      <c r="C18" s="79" t="s">
        <v>37</v>
      </c>
      <c r="D18" s="84" t="s">
        <v>88</v>
      </c>
      <c r="E18" s="93" t="s">
        <v>342</v>
      </c>
      <c r="F18" s="93" t="s">
        <v>89</v>
      </c>
      <c r="G18" s="93" t="s">
        <v>90</v>
      </c>
      <c r="H18" s="93" t="s">
        <v>363</v>
      </c>
      <c r="I18" s="93" t="s">
        <v>92</v>
      </c>
      <c r="J18" s="84">
        <v>1</v>
      </c>
      <c r="K18" s="81">
        <v>42370</v>
      </c>
      <c r="L18" s="81">
        <v>42551</v>
      </c>
      <c r="M18" s="82" t="s">
        <v>393</v>
      </c>
      <c r="N18" s="83">
        <f t="shared" si="2"/>
        <v>26</v>
      </c>
      <c r="O18" s="84">
        <v>1</v>
      </c>
      <c r="P18" s="170">
        <v>0.9</v>
      </c>
      <c r="Q18" s="171" t="s">
        <v>550</v>
      </c>
      <c r="R18" s="93" t="s">
        <v>79</v>
      </c>
      <c r="S18" s="93" t="s">
        <v>66</v>
      </c>
      <c r="T18" s="94">
        <v>33</v>
      </c>
      <c r="U18" s="89" t="s">
        <v>39</v>
      </c>
      <c r="V18" s="89" t="s">
        <v>39</v>
      </c>
      <c r="W18" s="89" t="s">
        <v>351</v>
      </c>
      <c r="X18" s="89" t="s">
        <v>39</v>
      </c>
      <c r="Y18" s="89" t="s">
        <v>444</v>
      </c>
      <c r="Z18" s="89" t="s">
        <v>490</v>
      </c>
      <c r="AA18" s="89" t="s">
        <v>495</v>
      </c>
      <c r="AB18" s="128" t="s">
        <v>580</v>
      </c>
      <c r="AC18" s="128" t="s">
        <v>581</v>
      </c>
      <c r="AD18" s="128" t="s">
        <v>582</v>
      </c>
      <c r="AE18" s="93"/>
      <c r="AF18" s="78"/>
      <c r="AG18" s="78"/>
      <c r="AH18" s="78"/>
      <c r="AI18" s="78"/>
      <c r="AJ18" s="78"/>
      <c r="AK18" s="78"/>
      <c r="AL18" s="78"/>
      <c r="AM18" s="91">
        <f t="shared" si="1"/>
        <v>1122</v>
      </c>
    </row>
    <row r="19" spans="1:39" s="92" customFormat="1" ht="205.5" customHeight="1" x14ac:dyDescent="0.2">
      <c r="A19" s="77">
        <v>9</v>
      </c>
      <c r="B19" s="78" t="s">
        <v>358</v>
      </c>
      <c r="C19" s="79" t="s">
        <v>37</v>
      </c>
      <c r="D19" s="84" t="s">
        <v>93</v>
      </c>
      <c r="E19" s="93" t="s">
        <v>494</v>
      </c>
      <c r="F19" s="93" t="s">
        <v>89</v>
      </c>
      <c r="G19" s="93" t="s">
        <v>91</v>
      </c>
      <c r="H19" s="93" t="s">
        <v>91</v>
      </c>
      <c r="I19" s="93" t="s">
        <v>92</v>
      </c>
      <c r="J19" s="84">
        <v>1</v>
      </c>
      <c r="K19" s="81">
        <v>42370</v>
      </c>
      <c r="L19" s="81">
        <v>42551</v>
      </c>
      <c r="M19" s="82" t="s">
        <v>393</v>
      </c>
      <c r="N19" s="83">
        <f t="shared" si="2"/>
        <v>26</v>
      </c>
      <c r="O19" s="84">
        <v>1</v>
      </c>
      <c r="P19" s="170">
        <v>0.9</v>
      </c>
      <c r="Q19" s="171" t="s">
        <v>550</v>
      </c>
      <c r="R19" s="93" t="s">
        <v>79</v>
      </c>
      <c r="S19" s="93" t="s">
        <v>66</v>
      </c>
      <c r="T19" s="94">
        <v>33</v>
      </c>
      <c r="U19" s="89" t="s">
        <v>39</v>
      </c>
      <c r="V19" s="89" t="s">
        <v>39</v>
      </c>
      <c r="W19" s="89" t="s">
        <v>351</v>
      </c>
      <c r="X19" s="90"/>
      <c r="Y19" s="89" t="s">
        <v>445</v>
      </c>
      <c r="Z19" s="89" t="s">
        <v>490</v>
      </c>
      <c r="AA19" s="89" t="s">
        <v>495</v>
      </c>
      <c r="AB19" s="128" t="s">
        <v>544</v>
      </c>
      <c r="AC19" s="90"/>
      <c r="AD19" s="93"/>
      <c r="AE19" s="93"/>
      <c r="AF19" s="78"/>
      <c r="AG19" s="78"/>
      <c r="AH19" s="78"/>
      <c r="AI19" s="78"/>
      <c r="AJ19" s="78"/>
      <c r="AK19" s="78"/>
      <c r="AL19" s="78"/>
      <c r="AM19" s="91">
        <f t="shared" si="1"/>
        <v>1122</v>
      </c>
    </row>
    <row r="20" spans="1:39" s="7" customFormat="1" ht="89.25" hidden="1" x14ac:dyDescent="0.2">
      <c r="A20" s="29">
        <v>10</v>
      </c>
      <c r="B20" s="30" t="s">
        <v>234</v>
      </c>
      <c r="C20" s="31" t="s">
        <v>37</v>
      </c>
      <c r="D20" s="35" t="s">
        <v>94</v>
      </c>
      <c r="E20" s="41" t="s">
        <v>101</v>
      </c>
      <c r="F20" s="41" t="s">
        <v>95</v>
      </c>
      <c r="G20" s="41" t="s">
        <v>96</v>
      </c>
      <c r="H20" s="41" t="s">
        <v>96</v>
      </c>
      <c r="I20" s="41" t="s">
        <v>72</v>
      </c>
      <c r="J20" s="35">
        <v>1</v>
      </c>
      <c r="K20" s="33">
        <v>42359</v>
      </c>
      <c r="L20" s="33">
        <v>42369</v>
      </c>
      <c r="M20" s="33" t="s">
        <v>392</v>
      </c>
      <c r="N20" s="34">
        <f t="shared" si="2"/>
        <v>1</v>
      </c>
      <c r="O20" s="35">
        <v>1</v>
      </c>
      <c r="P20" s="65">
        <f t="shared" si="0"/>
        <v>1</v>
      </c>
      <c r="Q20" s="38" t="s">
        <v>459</v>
      </c>
      <c r="R20" s="41" t="s">
        <v>97</v>
      </c>
      <c r="S20" s="41" t="s">
        <v>66</v>
      </c>
      <c r="T20" s="44"/>
      <c r="U20" s="40" t="s">
        <v>39</v>
      </c>
      <c r="V20" s="40" t="s">
        <v>39</v>
      </c>
      <c r="W20" s="40" t="s">
        <v>39</v>
      </c>
      <c r="X20" s="40" t="s">
        <v>227</v>
      </c>
      <c r="Y20" s="39"/>
      <c r="Z20" s="39"/>
      <c r="AA20" s="39"/>
      <c r="AB20" s="39"/>
      <c r="AC20" s="39"/>
      <c r="AD20" s="41"/>
      <c r="AE20" s="41"/>
      <c r="AF20" s="30"/>
      <c r="AG20" s="30"/>
      <c r="AH20" s="30"/>
      <c r="AI20" s="30"/>
      <c r="AJ20" s="30"/>
      <c r="AK20" s="30"/>
      <c r="AL20" s="30"/>
      <c r="AM20" s="76">
        <f t="shared" si="1"/>
        <v>385</v>
      </c>
    </row>
    <row r="21" spans="1:39" s="7" customFormat="1" ht="140.25" hidden="1" x14ac:dyDescent="0.2">
      <c r="A21" s="29">
        <v>11</v>
      </c>
      <c r="B21" s="30" t="s">
        <v>235</v>
      </c>
      <c r="C21" s="31" t="s">
        <v>37</v>
      </c>
      <c r="D21" s="35" t="s">
        <v>105</v>
      </c>
      <c r="E21" s="41" t="s">
        <v>106</v>
      </c>
      <c r="F21" s="41" t="s">
        <v>107</v>
      </c>
      <c r="G21" s="41" t="s">
        <v>110</v>
      </c>
      <c r="H21" s="41" t="s">
        <v>108</v>
      </c>
      <c r="I21" s="41" t="s">
        <v>109</v>
      </c>
      <c r="J21" s="35">
        <v>105</v>
      </c>
      <c r="K21" s="33">
        <v>42552</v>
      </c>
      <c r="L21" s="33">
        <v>42735</v>
      </c>
      <c r="M21" s="42" t="s">
        <v>392</v>
      </c>
      <c r="N21" s="34">
        <f t="shared" si="2"/>
        <v>26</v>
      </c>
      <c r="O21" s="46">
        <v>105</v>
      </c>
      <c r="P21" s="65">
        <f t="shared" si="0"/>
        <v>1</v>
      </c>
      <c r="Q21" s="43" t="s">
        <v>448</v>
      </c>
      <c r="R21" s="41" t="s">
        <v>104</v>
      </c>
      <c r="S21" s="41" t="s">
        <v>120</v>
      </c>
      <c r="T21" s="44">
        <v>25</v>
      </c>
      <c r="U21" s="40" t="s">
        <v>351</v>
      </c>
      <c r="V21" s="40" t="s">
        <v>388</v>
      </c>
      <c r="W21" s="40" t="s">
        <v>389</v>
      </c>
      <c r="X21" s="40" t="s">
        <v>390</v>
      </c>
      <c r="Y21" s="40" t="s">
        <v>441</v>
      </c>
      <c r="Z21" s="40" t="s">
        <v>442</v>
      </c>
      <c r="AA21" s="40" t="s">
        <v>443</v>
      </c>
      <c r="AB21" s="39"/>
      <c r="AC21" s="39"/>
      <c r="AD21" s="41"/>
      <c r="AE21" s="41"/>
      <c r="AF21" s="30"/>
      <c r="AG21" s="30"/>
      <c r="AH21" s="30"/>
      <c r="AI21" s="30"/>
      <c r="AJ21" s="30"/>
      <c r="AK21" s="30"/>
      <c r="AL21" s="30"/>
      <c r="AM21" s="76">
        <f t="shared" si="1"/>
        <v>281</v>
      </c>
    </row>
    <row r="22" spans="1:39" s="7" customFormat="1" ht="114.75" hidden="1" x14ac:dyDescent="0.2">
      <c r="A22" s="29">
        <v>12</v>
      </c>
      <c r="B22" s="30" t="s">
        <v>236</v>
      </c>
      <c r="C22" s="31" t="s">
        <v>37</v>
      </c>
      <c r="D22" s="35" t="s">
        <v>111</v>
      </c>
      <c r="E22" s="41" t="s">
        <v>112</v>
      </c>
      <c r="F22" s="41" t="s">
        <v>113</v>
      </c>
      <c r="G22" s="41" t="s">
        <v>114</v>
      </c>
      <c r="H22" s="41" t="s">
        <v>115</v>
      </c>
      <c r="I22" s="41" t="s">
        <v>116</v>
      </c>
      <c r="J22" s="35">
        <v>5</v>
      </c>
      <c r="K22" s="33">
        <v>42583</v>
      </c>
      <c r="L22" s="33">
        <v>42735</v>
      </c>
      <c r="M22" s="33" t="s">
        <v>392</v>
      </c>
      <c r="N22" s="34">
        <f t="shared" si="2"/>
        <v>22</v>
      </c>
      <c r="O22" s="35">
        <v>5</v>
      </c>
      <c r="P22" s="65">
        <f t="shared" si="0"/>
        <v>1</v>
      </c>
      <c r="Q22" s="43" t="s">
        <v>212</v>
      </c>
      <c r="R22" s="41" t="s">
        <v>40</v>
      </c>
      <c r="S22" s="41" t="s">
        <v>120</v>
      </c>
      <c r="T22" s="44"/>
      <c r="U22" s="40" t="s">
        <v>53</v>
      </c>
      <c r="V22" s="40" t="s">
        <v>39</v>
      </c>
      <c r="W22" s="39"/>
      <c r="X22" s="39"/>
      <c r="Y22" s="39"/>
      <c r="Z22" s="39"/>
      <c r="AA22" s="39"/>
      <c r="AB22" s="39"/>
      <c r="AC22" s="39"/>
      <c r="AD22" s="41"/>
      <c r="AE22" s="41"/>
      <c r="AF22" s="30"/>
      <c r="AG22" s="30"/>
      <c r="AH22" s="30"/>
      <c r="AI22" s="30"/>
      <c r="AJ22" s="30"/>
      <c r="AK22" s="30"/>
      <c r="AL22" s="30"/>
      <c r="AM22" s="76">
        <f t="shared" si="1"/>
        <v>159</v>
      </c>
    </row>
    <row r="23" spans="1:39" s="7" customFormat="1" ht="102" hidden="1" x14ac:dyDescent="0.2">
      <c r="A23" s="29">
        <v>13</v>
      </c>
      <c r="B23" s="30" t="s">
        <v>237</v>
      </c>
      <c r="C23" s="31" t="s">
        <v>37</v>
      </c>
      <c r="D23" s="35" t="s">
        <v>117</v>
      </c>
      <c r="E23" s="41" t="s">
        <v>118</v>
      </c>
      <c r="F23" s="41" t="s">
        <v>119</v>
      </c>
      <c r="G23" s="41" t="s">
        <v>114</v>
      </c>
      <c r="H23" s="41" t="s">
        <v>115</v>
      </c>
      <c r="I23" s="41" t="s">
        <v>116</v>
      </c>
      <c r="J23" s="35">
        <v>5</v>
      </c>
      <c r="K23" s="33">
        <v>42583</v>
      </c>
      <c r="L23" s="33">
        <v>42735</v>
      </c>
      <c r="M23" s="33" t="s">
        <v>392</v>
      </c>
      <c r="N23" s="34">
        <f t="shared" si="2"/>
        <v>22</v>
      </c>
      <c r="O23" s="35">
        <v>5</v>
      </c>
      <c r="P23" s="65">
        <f t="shared" si="0"/>
        <v>1</v>
      </c>
      <c r="Q23" s="43" t="s">
        <v>226</v>
      </c>
      <c r="R23" s="41" t="s">
        <v>40</v>
      </c>
      <c r="S23" s="41" t="s">
        <v>120</v>
      </c>
      <c r="T23" s="44"/>
      <c r="U23" s="40" t="s">
        <v>53</v>
      </c>
      <c r="V23" s="40" t="s">
        <v>39</v>
      </c>
      <c r="W23" s="40" t="s">
        <v>39</v>
      </c>
      <c r="X23" s="40" t="s">
        <v>39</v>
      </c>
      <c r="Y23" s="39"/>
      <c r="Z23" s="39"/>
      <c r="AA23" s="39"/>
      <c r="AB23" s="39"/>
      <c r="AC23" s="39"/>
      <c r="AD23" s="41"/>
      <c r="AE23" s="41"/>
      <c r="AF23" s="30"/>
      <c r="AG23" s="30"/>
      <c r="AH23" s="30"/>
      <c r="AI23" s="30"/>
      <c r="AJ23" s="30"/>
      <c r="AK23" s="30"/>
      <c r="AL23" s="30"/>
      <c r="AM23" s="76">
        <f t="shared" si="1"/>
        <v>250</v>
      </c>
    </row>
    <row r="24" spans="1:39" s="92" customFormat="1" ht="127.5" hidden="1" x14ac:dyDescent="0.2">
      <c r="A24" s="77">
        <v>14</v>
      </c>
      <c r="B24" s="78" t="s">
        <v>238</v>
      </c>
      <c r="C24" s="79" t="s">
        <v>37</v>
      </c>
      <c r="D24" s="84" t="s">
        <v>192</v>
      </c>
      <c r="E24" s="93" t="s">
        <v>129</v>
      </c>
      <c r="F24" s="93" t="s">
        <v>130</v>
      </c>
      <c r="G24" s="93" t="s">
        <v>131</v>
      </c>
      <c r="H24" s="93" t="s">
        <v>132</v>
      </c>
      <c r="I24" s="93" t="s">
        <v>133</v>
      </c>
      <c r="J24" s="84">
        <v>3</v>
      </c>
      <c r="K24" s="95">
        <v>42736</v>
      </c>
      <c r="L24" s="95">
        <v>43100</v>
      </c>
      <c r="M24" s="82" t="s">
        <v>392</v>
      </c>
      <c r="N24" s="83">
        <f t="shared" si="2"/>
        <v>52</v>
      </c>
      <c r="O24" s="84">
        <v>3</v>
      </c>
      <c r="P24" s="85">
        <v>1</v>
      </c>
      <c r="Q24" s="88" t="s">
        <v>501</v>
      </c>
      <c r="R24" s="93" t="s">
        <v>204</v>
      </c>
      <c r="S24" s="93" t="s">
        <v>120</v>
      </c>
      <c r="T24" s="94"/>
      <c r="U24" s="89" t="s">
        <v>407</v>
      </c>
      <c r="V24" s="89" t="s">
        <v>408</v>
      </c>
      <c r="W24" s="89" t="s">
        <v>453</v>
      </c>
      <c r="X24" s="89" t="s">
        <v>478</v>
      </c>
      <c r="Y24" s="93"/>
      <c r="Z24" s="93"/>
      <c r="AA24" s="93"/>
      <c r="AB24" s="93"/>
      <c r="AC24" s="93"/>
      <c r="AD24" s="93"/>
      <c r="AE24" s="93"/>
      <c r="AF24" s="78"/>
      <c r="AG24" s="78"/>
      <c r="AH24" s="78"/>
      <c r="AI24" s="78"/>
      <c r="AJ24" s="78"/>
      <c r="AK24" s="78"/>
      <c r="AL24" s="78"/>
      <c r="AM24" s="91">
        <f t="shared" si="1"/>
        <v>200</v>
      </c>
    </row>
    <row r="25" spans="1:39" s="7" customFormat="1" ht="102" hidden="1" x14ac:dyDescent="0.2">
      <c r="A25" s="29">
        <v>15</v>
      </c>
      <c r="B25" s="30" t="s">
        <v>239</v>
      </c>
      <c r="C25" s="31" t="s">
        <v>37</v>
      </c>
      <c r="D25" s="35" t="s">
        <v>193</v>
      </c>
      <c r="E25" s="41" t="s">
        <v>134</v>
      </c>
      <c r="F25" s="41" t="s">
        <v>135</v>
      </c>
      <c r="G25" s="41" t="s">
        <v>136</v>
      </c>
      <c r="H25" s="41" t="s">
        <v>137</v>
      </c>
      <c r="I25" s="41" t="s">
        <v>65</v>
      </c>
      <c r="J25" s="35">
        <v>1</v>
      </c>
      <c r="K25" s="47">
        <v>42736</v>
      </c>
      <c r="L25" s="47">
        <v>42916</v>
      </c>
      <c r="M25" s="33" t="s">
        <v>392</v>
      </c>
      <c r="N25" s="34">
        <f t="shared" si="2"/>
        <v>26</v>
      </c>
      <c r="O25" s="35">
        <v>1</v>
      </c>
      <c r="P25" s="65">
        <f t="shared" si="0"/>
        <v>1</v>
      </c>
      <c r="Q25" s="38" t="s">
        <v>418</v>
      </c>
      <c r="R25" s="41" t="s">
        <v>204</v>
      </c>
      <c r="S25" s="41" t="s">
        <v>120</v>
      </c>
      <c r="T25" s="44"/>
      <c r="U25" s="40" t="s">
        <v>39</v>
      </c>
      <c r="V25" s="41"/>
      <c r="W25" s="41"/>
      <c r="X25" s="41"/>
      <c r="Y25" s="41"/>
      <c r="Z25" s="41"/>
      <c r="AA25" s="41"/>
      <c r="AB25" s="41"/>
      <c r="AC25" s="41"/>
      <c r="AD25" s="41"/>
      <c r="AE25" s="41"/>
      <c r="AF25" s="30"/>
      <c r="AG25" s="30"/>
      <c r="AH25" s="30"/>
      <c r="AI25" s="30"/>
      <c r="AJ25" s="30"/>
      <c r="AK25" s="30"/>
      <c r="AL25" s="30"/>
      <c r="AM25" s="76">
        <f t="shared" si="1"/>
        <v>241</v>
      </c>
    </row>
    <row r="26" spans="1:39" s="7" customFormat="1" ht="102" hidden="1" x14ac:dyDescent="0.2">
      <c r="A26" s="29">
        <v>16</v>
      </c>
      <c r="B26" s="30" t="s">
        <v>240</v>
      </c>
      <c r="C26" s="31" t="s">
        <v>37</v>
      </c>
      <c r="D26" s="35" t="s">
        <v>194</v>
      </c>
      <c r="E26" s="41" t="s">
        <v>138</v>
      </c>
      <c r="F26" s="41" t="s">
        <v>139</v>
      </c>
      <c r="G26" s="41" t="s">
        <v>140</v>
      </c>
      <c r="H26" s="41" t="s">
        <v>141</v>
      </c>
      <c r="I26" s="41" t="s">
        <v>142</v>
      </c>
      <c r="J26" s="35">
        <v>6</v>
      </c>
      <c r="K26" s="47">
        <v>42736</v>
      </c>
      <c r="L26" s="47">
        <v>42947</v>
      </c>
      <c r="M26" s="33" t="s">
        <v>392</v>
      </c>
      <c r="N26" s="34">
        <f t="shared" si="2"/>
        <v>30</v>
      </c>
      <c r="O26" s="35">
        <v>6</v>
      </c>
      <c r="P26" s="65">
        <f t="shared" si="0"/>
        <v>1</v>
      </c>
      <c r="Q26" s="38" t="s">
        <v>233</v>
      </c>
      <c r="R26" s="41" t="s">
        <v>204</v>
      </c>
      <c r="S26" s="41" t="s">
        <v>120</v>
      </c>
      <c r="T26" s="44"/>
      <c r="U26" s="40" t="s">
        <v>39</v>
      </c>
      <c r="V26" s="40" t="s">
        <v>39</v>
      </c>
      <c r="W26" s="40" t="s">
        <v>39</v>
      </c>
      <c r="X26" s="40" t="s">
        <v>39</v>
      </c>
      <c r="Y26" s="40" t="s">
        <v>39</v>
      </c>
      <c r="Z26" s="40" t="s">
        <v>39</v>
      </c>
      <c r="AA26" s="40"/>
      <c r="AB26" s="41"/>
      <c r="AC26" s="41"/>
      <c r="AD26" s="41"/>
      <c r="AE26" s="41"/>
      <c r="AF26" s="30"/>
      <c r="AG26" s="30"/>
      <c r="AH26" s="30"/>
      <c r="AI26" s="30"/>
      <c r="AJ26" s="30"/>
      <c r="AK26" s="30"/>
      <c r="AL26" s="30"/>
      <c r="AM26" s="76">
        <f t="shared" si="1"/>
        <v>147</v>
      </c>
    </row>
    <row r="27" spans="1:39" s="92" customFormat="1" ht="117" hidden="1" customHeight="1" x14ac:dyDescent="0.2">
      <c r="A27" s="77">
        <v>17</v>
      </c>
      <c r="B27" s="78" t="s">
        <v>215</v>
      </c>
      <c r="C27" s="79" t="s">
        <v>37</v>
      </c>
      <c r="D27" s="84" t="s">
        <v>195</v>
      </c>
      <c r="E27" s="93" t="s">
        <v>143</v>
      </c>
      <c r="F27" s="93" t="s">
        <v>144</v>
      </c>
      <c r="G27" s="93" t="s">
        <v>145</v>
      </c>
      <c r="H27" s="93" t="s">
        <v>146</v>
      </c>
      <c r="I27" s="93" t="s">
        <v>147</v>
      </c>
      <c r="J27" s="84">
        <v>5</v>
      </c>
      <c r="K27" s="95">
        <v>42736</v>
      </c>
      <c r="L27" s="95">
        <v>42855</v>
      </c>
      <c r="M27" s="82" t="s">
        <v>393</v>
      </c>
      <c r="N27" s="83">
        <f t="shared" si="2"/>
        <v>17</v>
      </c>
      <c r="O27" s="84">
        <v>5</v>
      </c>
      <c r="P27" s="85">
        <v>1</v>
      </c>
      <c r="Q27" s="86" t="s">
        <v>488</v>
      </c>
      <c r="R27" s="93" t="s">
        <v>205</v>
      </c>
      <c r="S27" s="93" t="s">
        <v>120</v>
      </c>
      <c r="T27" s="94">
        <v>32</v>
      </c>
      <c r="U27" s="89" t="s">
        <v>353</v>
      </c>
      <c r="V27" s="89" t="s">
        <v>352</v>
      </c>
      <c r="W27" s="89" t="s">
        <v>481</v>
      </c>
      <c r="X27" s="128" t="s">
        <v>502</v>
      </c>
      <c r="Y27" s="93"/>
      <c r="Z27" s="93"/>
      <c r="AA27" s="93"/>
      <c r="AB27" s="93"/>
      <c r="AC27" s="93"/>
      <c r="AD27" s="93"/>
      <c r="AE27" s="93"/>
      <c r="AF27" s="78"/>
      <c r="AG27" s="78"/>
      <c r="AH27" s="78"/>
      <c r="AI27" s="78"/>
      <c r="AJ27" s="78"/>
      <c r="AK27" s="78"/>
      <c r="AL27" s="78"/>
      <c r="AM27" s="91">
        <f t="shared" si="1"/>
        <v>181</v>
      </c>
    </row>
    <row r="28" spans="1:39" s="7" customFormat="1" ht="140.25" hidden="1" x14ac:dyDescent="0.2">
      <c r="A28" s="29">
        <v>18</v>
      </c>
      <c r="B28" s="30" t="s">
        <v>241</v>
      </c>
      <c r="C28" s="31" t="s">
        <v>37</v>
      </c>
      <c r="D28" s="35" t="s">
        <v>196</v>
      </c>
      <c r="E28" s="41" t="s">
        <v>148</v>
      </c>
      <c r="F28" s="41" t="s">
        <v>149</v>
      </c>
      <c r="G28" s="41" t="s">
        <v>150</v>
      </c>
      <c r="H28" s="41" t="s">
        <v>151</v>
      </c>
      <c r="I28" s="132" t="s">
        <v>213</v>
      </c>
      <c r="J28" s="35">
        <v>1</v>
      </c>
      <c r="K28" s="47">
        <v>42736</v>
      </c>
      <c r="L28" s="47">
        <v>43100</v>
      </c>
      <c r="M28" s="42" t="s">
        <v>392</v>
      </c>
      <c r="N28" s="34">
        <f t="shared" si="2"/>
        <v>52</v>
      </c>
      <c r="O28" s="35">
        <v>1</v>
      </c>
      <c r="P28" s="65">
        <f t="shared" si="0"/>
        <v>1</v>
      </c>
      <c r="Q28" s="38" t="s">
        <v>471</v>
      </c>
      <c r="R28" s="41" t="s">
        <v>206</v>
      </c>
      <c r="S28" s="41" t="s">
        <v>120</v>
      </c>
      <c r="T28" s="44"/>
      <c r="U28" s="40" t="s">
        <v>39</v>
      </c>
      <c r="V28" s="40" t="s">
        <v>39</v>
      </c>
      <c r="W28" s="40" t="s">
        <v>39</v>
      </c>
      <c r="X28" s="74" t="s">
        <v>460</v>
      </c>
      <c r="Y28" s="40" t="s">
        <v>472</v>
      </c>
      <c r="Z28" s="40" t="s">
        <v>473</v>
      </c>
      <c r="AA28" s="40" t="s">
        <v>474</v>
      </c>
      <c r="AB28" s="41"/>
      <c r="AC28" s="41"/>
      <c r="AD28" s="41"/>
      <c r="AE28" s="41"/>
      <c r="AF28" s="30"/>
      <c r="AG28" s="30"/>
      <c r="AH28" s="30"/>
      <c r="AI28" s="30"/>
      <c r="AJ28" s="30"/>
      <c r="AK28" s="30"/>
      <c r="AL28" s="30"/>
      <c r="AM28" s="76">
        <f t="shared" si="1"/>
        <v>281</v>
      </c>
    </row>
    <row r="29" spans="1:39" s="7" customFormat="1" ht="89.25" hidden="1" x14ac:dyDescent="0.2">
      <c r="A29" s="29">
        <v>19</v>
      </c>
      <c r="B29" s="30" t="s">
        <v>242</v>
      </c>
      <c r="C29" s="31" t="s">
        <v>37</v>
      </c>
      <c r="D29" s="122" t="s">
        <v>196</v>
      </c>
      <c r="E29" s="41" t="s">
        <v>148</v>
      </c>
      <c r="F29" s="41" t="s">
        <v>149</v>
      </c>
      <c r="G29" s="41" t="s">
        <v>150</v>
      </c>
      <c r="H29" s="41" t="s">
        <v>214</v>
      </c>
      <c r="I29" s="41" t="s">
        <v>211</v>
      </c>
      <c r="J29" s="35">
        <v>1</v>
      </c>
      <c r="K29" s="47">
        <v>42736</v>
      </c>
      <c r="L29" s="47">
        <v>43100</v>
      </c>
      <c r="M29" s="42" t="s">
        <v>392</v>
      </c>
      <c r="N29" s="34">
        <f t="shared" si="2"/>
        <v>52</v>
      </c>
      <c r="O29" s="35">
        <v>1</v>
      </c>
      <c r="P29" s="65">
        <f t="shared" si="0"/>
        <v>1</v>
      </c>
      <c r="Q29" s="38" t="s">
        <v>508</v>
      </c>
      <c r="R29" s="41" t="s">
        <v>97</v>
      </c>
      <c r="S29" s="41" t="s">
        <v>120</v>
      </c>
      <c r="T29" s="44"/>
      <c r="U29" s="40" t="s">
        <v>39</v>
      </c>
      <c r="V29" s="40" t="s">
        <v>39</v>
      </c>
      <c r="W29" s="40" t="s">
        <v>228</v>
      </c>
      <c r="X29" s="40" t="s">
        <v>229</v>
      </c>
      <c r="Y29" s="40" t="s">
        <v>230</v>
      </c>
      <c r="Z29" s="40" t="s">
        <v>231</v>
      </c>
      <c r="AA29" s="41"/>
      <c r="AB29" s="41"/>
      <c r="AC29" s="41"/>
      <c r="AD29" s="41"/>
      <c r="AE29" s="41"/>
      <c r="AF29" s="30"/>
      <c r="AG29" s="30"/>
      <c r="AH29" s="30"/>
      <c r="AI29" s="30"/>
      <c r="AJ29" s="30"/>
      <c r="AK29" s="30"/>
      <c r="AL29" s="30"/>
      <c r="AM29" s="76">
        <f t="shared" si="1"/>
        <v>326</v>
      </c>
    </row>
    <row r="30" spans="1:39" s="119" customFormat="1" ht="179.25" hidden="1" customHeight="1" x14ac:dyDescent="0.2">
      <c r="A30" s="106">
        <v>20</v>
      </c>
      <c r="B30" s="107" t="s">
        <v>243</v>
      </c>
      <c r="C30" s="108" t="s">
        <v>37</v>
      </c>
      <c r="D30" s="109" t="s">
        <v>197</v>
      </c>
      <c r="E30" s="110" t="s">
        <v>152</v>
      </c>
      <c r="F30" s="110" t="s">
        <v>153</v>
      </c>
      <c r="G30" s="110" t="s">
        <v>154</v>
      </c>
      <c r="H30" s="110" t="s">
        <v>154</v>
      </c>
      <c r="I30" s="110" t="s">
        <v>155</v>
      </c>
      <c r="J30" s="109">
        <v>1</v>
      </c>
      <c r="K30" s="120">
        <v>42736</v>
      </c>
      <c r="L30" s="120">
        <v>42794</v>
      </c>
      <c r="M30" s="111" t="s">
        <v>392</v>
      </c>
      <c r="N30" s="112">
        <f t="shared" si="2"/>
        <v>8</v>
      </c>
      <c r="O30" s="109">
        <v>1</v>
      </c>
      <c r="P30" s="113">
        <f t="shared" si="0"/>
        <v>1</v>
      </c>
      <c r="Q30" s="114" t="s">
        <v>416</v>
      </c>
      <c r="R30" s="110" t="s">
        <v>207</v>
      </c>
      <c r="S30" s="110" t="s">
        <v>120</v>
      </c>
      <c r="T30" s="115"/>
      <c r="U30" s="116" t="s">
        <v>39</v>
      </c>
      <c r="V30" s="110"/>
      <c r="W30" s="110"/>
      <c r="X30" s="110"/>
      <c r="Y30" s="110"/>
      <c r="Z30" s="110"/>
      <c r="AA30" s="110"/>
      <c r="AB30" s="110"/>
      <c r="AC30" s="110"/>
      <c r="AD30" s="110"/>
      <c r="AE30" s="110"/>
      <c r="AF30" s="107"/>
      <c r="AG30" s="107"/>
      <c r="AH30" s="107"/>
      <c r="AI30" s="107"/>
      <c r="AJ30" s="107"/>
      <c r="AK30" s="107"/>
      <c r="AL30" s="107"/>
      <c r="AM30" s="118">
        <f t="shared" si="1"/>
        <v>195</v>
      </c>
    </row>
    <row r="31" spans="1:39" s="7" customFormat="1" ht="114.75" hidden="1" x14ac:dyDescent="0.2">
      <c r="A31" s="29">
        <v>21</v>
      </c>
      <c r="B31" s="30" t="s">
        <v>216</v>
      </c>
      <c r="C31" s="31" t="s">
        <v>37</v>
      </c>
      <c r="D31" s="122" t="s">
        <v>197</v>
      </c>
      <c r="E31" s="41" t="s">
        <v>152</v>
      </c>
      <c r="F31" s="41" t="s">
        <v>153</v>
      </c>
      <c r="G31" s="41" t="s">
        <v>156</v>
      </c>
      <c r="H31" s="41" t="s">
        <v>157</v>
      </c>
      <c r="I31" s="41" t="s">
        <v>158</v>
      </c>
      <c r="J31" s="35">
        <v>8</v>
      </c>
      <c r="K31" s="47">
        <v>42719</v>
      </c>
      <c r="L31" s="47">
        <v>42735</v>
      </c>
      <c r="M31" s="33" t="s">
        <v>392</v>
      </c>
      <c r="N31" s="34">
        <f t="shared" si="2"/>
        <v>2</v>
      </c>
      <c r="O31" s="35">
        <v>8</v>
      </c>
      <c r="P31" s="65">
        <f t="shared" ref="P31:P67" si="3">+O31/J31</f>
        <v>1</v>
      </c>
      <c r="Q31" s="38" t="s">
        <v>417</v>
      </c>
      <c r="R31" s="41" t="s">
        <v>40</v>
      </c>
      <c r="S31" s="41" t="s">
        <v>120</v>
      </c>
      <c r="T31" s="44"/>
      <c r="U31" s="40" t="s">
        <v>39</v>
      </c>
      <c r="V31" s="40" t="s">
        <v>39</v>
      </c>
      <c r="W31" s="40" t="s">
        <v>39</v>
      </c>
      <c r="X31" s="40" t="s">
        <v>39</v>
      </c>
      <c r="Y31" s="40" t="s">
        <v>39</v>
      </c>
      <c r="Z31" s="40" t="s">
        <v>39</v>
      </c>
      <c r="AA31" s="40" t="s">
        <v>39</v>
      </c>
      <c r="AB31" s="40" t="s">
        <v>39</v>
      </c>
      <c r="AC31" s="41"/>
      <c r="AD31" s="41"/>
      <c r="AE31" s="41"/>
      <c r="AF31" s="30"/>
      <c r="AG31" s="30"/>
      <c r="AH31" s="30"/>
      <c r="AI31" s="30"/>
      <c r="AJ31" s="30"/>
      <c r="AK31" s="30"/>
      <c r="AL31" s="30"/>
      <c r="AM31" s="76">
        <f t="shared" si="1"/>
        <v>385</v>
      </c>
    </row>
    <row r="32" spans="1:39" s="119" customFormat="1" ht="102" hidden="1" x14ac:dyDescent="0.2">
      <c r="A32" s="106">
        <v>22</v>
      </c>
      <c r="B32" s="107" t="s">
        <v>217</v>
      </c>
      <c r="C32" s="108" t="s">
        <v>37</v>
      </c>
      <c r="D32" s="109" t="s">
        <v>198</v>
      </c>
      <c r="E32" s="110" t="s">
        <v>159</v>
      </c>
      <c r="F32" s="110" t="s">
        <v>160</v>
      </c>
      <c r="G32" s="110" t="s">
        <v>161</v>
      </c>
      <c r="H32" s="110" t="s">
        <v>162</v>
      </c>
      <c r="I32" s="110" t="s">
        <v>163</v>
      </c>
      <c r="J32" s="109">
        <v>2</v>
      </c>
      <c r="K32" s="120">
        <v>42719</v>
      </c>
      <c r="L32" s="120">
        <v>42855</v>
      </c>
      <c r="M32" s="111" t="s">
        <v>392</v>
      </c>
      <c r="N32" s="112">
        <f t="shared" si="2"/>
        <v>19</v>
      </c>
      <c r="O32" s="109">
        <v>2</v>
      </c>
      <c r="P32" s="113">
        <f t="shared" si="3"/>
        <v>1</v>
      </c>
      <c r="Q32" s="121" t="s">
        <v>461</v>
      </c>
      <c r="R32" s="110" t="s">
        <v>47</v>
      </c>
      <c r="S32" s="110" t="s">
        <v>120</v>
      </c>
      <c r="T32" s="115"/>
      <c r="U32" s="116" t="s">
        <v>39</v>
      </c>
      <c r="V32" s="116" t="s">
        <v>39</v>
      </c>
      <c r="W32" s="116" t="s">
        <v>39</v>
      </c>
      <c r="X32" s="116" t="s">
        <v>39</v>
      </c>
      <c r="Y32" s="110"/>
      <c r="Z32" s="110"/>
      <c r="AA32" s="110"/>
      <c r="AB32" s="110"/>
      <c r="AC32" s="110"/>
      <c r="AD32" s="110"/>
      <c r="AE32" s="110"/>
      <c r="AF32" s="107"/>
      <c r="AG32" s="107"/>
      <c r="AH32" s="107"/>
      <c r="AI32" s="107"/>
      <c r="AJ32" s="107"/>
      <c r="AK32" s="107"/>
      <c r="AL32" s="107"/>
      <c r="AM32" s="118">
        <f t="shared" si="1"/>
        <v>389</v>
      </c>
    </row>
    <row r="33" spans="1:39" s="7" customFormat="1" ht="114.75" hidden="1" x14ac:dyDescent="0.2">
      <c r="A33" s="29">
        <v>23</v>
      </c>
      <c r="B33" s="30" t="s">
        <v>218</v>
      </c>
      <c r="C33" s="31" t="s">
        <v>37</v>
      </c>
      <c r="D33" s="35" t="s">
        <v>199</v>
      </c>
      <c r="E33" s="41" t="s">
        <v>164</v>
      </c>
      <c r="F33" s="41" t="s">
        <v>165</v>
      </c>
      <c r="G33" s="41" t="s">
        <v>166</v>
      </c>
      <c r="H33" s="41" t="s">
        <v>167</v>
      </c>
      <c r="I33" s="41" t="s">
        <v>168</v>
      </c>
      <c r="J33" s="35">
        <v>1</v>
      </c>
      <c r="K33" s="47">
        <v>42736</v>
      </c>
      <c r="L33" s="47">
        <v>42947</v>
      </c>
      <c r="M33" s="33" t="s">
        <v>392</v>
      </c>
      <c r="N33" s="34">
        <f t="shared" si="2"/>
        <v>30</v>
      </c>
      <c r="O33" s="35">
        <v>1</v>
      </c>
      <c r="P33" s="65">
        <f t="shared" si="3"/>
        <v>1</v>
      </c>
      <c r="Q33" s="38" t="s">
        <v>420</v>
      </c>
      <c r="R33" s="41" t="s">
        <v>71</v>
      </c>
      <c r="S33" s="41" t="s">
        <v>120</v>
      </c>
      <c r="T33" s="44"/>
      <c r="U33" s="40" t="s">
        <v>39</v>
      </c>
      <c r="V33" s="40" t="s">
        <v>39</v>
      </c>
      <c r="W33" s="41"/>
      <c r="X33" s="41"/>
      <c r="Y33" s="41"/>
      <c r="Z33" s="41"/>
      <c r="AA33" s="41"/>
      <c r="AB33" s="41"/>
      <c r="AC33" s="41"/>
      <c r="AD33" s="41"/>
      <c r="AE33" s="41"/>
      <c r="AF33" s="30"/>
      <c r="AG33" s="30"/>
      <c r="AH33" s="30"/>
      <c r="AI33" s="30"/>
      <c r="AJ33" s="30"/>
      <c r="AK33" s="30"/>
      <c r="AL33" s="30"/>
      <c r="AM33" s="76">
        <f t="shared" si="1"/>
        <v>209</v>
      </c>
    </row>
    <row r="34" spans="1:39" s="92" customFormat="1" ht="338.25" customHeight="1" x14ac:dyDescent="0.2">
      <c r="A34" s="77">
        <v>24</v>
      </c>
      <c r="B34" s="78" t="s">
        <v>219</v>
      </c>
      <c r="C34" s="79" t="s">
        <v>37</v>
      </c>
      <c r="D34" s="84" t="s">
        <v>200</v>
      </c>
      <c r="E34" s="93" t="s">
        <v>169</v>
      </c>
      <c r="F34" s="93" t="s">
        <v>170</v>
      </c>
      <c r="G34" s="93" t="s">
        <v>171</v>
      </c>
      <c r="H34" s="93" t="s">
        <v>171</v>
      </c>
      <c r="I34" s="93" t="s">
        <v>172</v>
      </c>
      <c r="J34" s="84">
        <v>4</v>
      </c>
      <c r="K34" s="95">
        <v>42736</v>
      </c>
      <c r="L34" s="95">
        <v>43100</v>
      </c>
      <c r="M34" s="82" t="s">
        <v>393</v>
      </c>
      <c r="N34" s="83">
        <f t="shared" si="2"/>
        <v>52</v>
      </c>
      <c r="O34" s="84">
        <v>2</v>
      </c>
      <c r="P34" s="170">
        <v>0.7</v>
      </c>
      <c r="Q34" s="154" t="s">
        <v>551</v>
      </c>
      <c r="R34" s="93" t="s">
        <v>47</v>
      </c>
      <c r="S34" s="93" t="s">
        <v>120</v>
      </c>
      <c r="T34" s="96">
        <v>34</v>
      </c>
      <c r="U34" s="89" t="s">
        <v>381</v>
      </c>
      <c r="V34" s="89" t="s">
        <v>477</v>
      </c>
      <c r="W34" s="89" t="s">
        <v>491</v>
      </c>
      <c r="X34" s="97" t="s">
        <v>493</v>
      </c>
      <c r="Y34" s="89" t="s">
        <v>492</v>
      </c>
      <c r="Z34" s="128" t="s">
        <v>583</v>
      </c>
      <c r="AA34" s="128" t="s">
        <v>584</v>
      </c>
      <c r="AB34" s="93"/>
      <c r="AC34" s="93"/>
      <c r="AD34" s="93"/>
      <c r="AE34" s="93"/>
      <c r="AF34" s="78"/>
      <c r="AG34" s="78"/>
      <c r="AH34" s="78"/>
      <c r="AI34" s="78"/>
      <c r="AJ34" s="78"/>
      <c r="AK34" s="78"/>
      <c r="AL34" s="78"/>
      <c r="AM34" s="91">
        <f t="shared" si="1"/>
        <v>2410</v>
      </c>
    </row>
    <row r="35" spans="1:39" s="92" customFormat="1" ht="124.5" hidden="1" customHeight="1" x14ac:dyDescent="0.2">
      <c r="A35" s="77">
        <v>25</v>
      </c>
      <c r="B35" s="78" t="s">
        <v>244</v>
      </c>
      <c r="C35" s="79" t="s">
        <v>37</v>
      </c>
      <c r="D35" s="84" t="s">
        <v>200</v>
      </c>
      <c r="E35" s="93" t="s">
        <v>169</v>
      </c>
      <c r="F35" s="93" t="s">
        <v>170</v>
      </c>
      <c r="G35" s="93" t="s">
        <v>173</v>
      </c>
      <c r="H35" s="93" t="s">
        <v>174</v>
      </c>
      <c r="I35" s="93" t="s">
        <v>175</v>
      </c>
      <c r="J35" s="84">
        <v>1</v>
      </c>
      <c r="K35" s="95">
        <v>42736</v>
      </c>
      <c r="L35" s="95">
        <v>43100</v>
      </c>
      <c r="M35" s="82" t="s">
        <v>393</v>
      </c>
      <c r="N35" s="83">
        <f t="shared" si="2"/>
        <v>52</v>
      </c>
      <c r="O35" s="84">
        <v>0.3</v>
      </c>
      <c r="P35" s="169">
        <v>1</v>
      </c>
      <c r="Q35" s="155" t="s">
        <v>552</v>
      </c>
      <c r="R35" s="93" t="s">
        <v>47</v>
      </c>
      <c r="S35" s="93" t="s">
        <v>120</v>
      </c>
      <c r="T35" s="96">
        <v>34</v>
      </c>
      <c r="U35" s="89" t="s">
        <v>462</v>
      </c>
      <c r="V35" s="89" t="s">
        <v>499</v>
      </c>
      <c r="W35" s="128" t="s">
        <v>585</v>
      </c>
      <c r="X35" s="93"/>
      <c r="Y35" s="93"/>
      <c r="Z35" s="93"/>
      <c r="AA35" s="93"/>
      <c r="AB35" s="93"/>
      <c r="AC35" s="93"/>
      <c r="AD35" s="93"/>
      <c r="AE35" s="93"/>
      <c r="AF35" s="78"/>
      <c r="AG35" s="78"/>
      <c r="AH35" s="78"/>
      <c r="AI35" s="78"/>
      <c r="AJ35" s="78"/>
      <c r="AK35" s="78"/>
      <c r="AL35" s="78"/>
      <c r="AM35" s="91">
        <f t="shared" si="1"/>
        <v>453</v>
      </c>
    </row>
    <row r="36" spans="1:39" s="7" customFormat="1" ht="102" hidden="1" x14ac:dyDescent="0.2">
      <c r="A36" s="29">
        <v>26</v>
      </c>
      <c r="B36" s="30" t="s">
        <v>245</v>
      </c>
      <c r="C36" s="31" t="s">
        <v>37</v>
      </c>
      <c r="D36" s="35" t="s">
        <v>200</v>
      </c>
      <c r="E36" s="41" t="s">
        <v>169</v>
      </c>
      <c r="F36" s="41" t="s">
        <v>170</v>
      </c>
      <c r="G36" s="41" t="s">
        <v>176</v>
      </c>
      <c r="H36" s="41" t="s">
        <v>176</v>
      </c>
      <c r="I36" s="41" t="s">
        <v>177</v>
      </c>
      <c r="J36" s="35">
        <v>1</v>
      </c>
      <c r="K36" s="47">
        <v>42736</v>
      </c>
      <c r="L36" s="47">
        <v>42916</v>
      </c>
      <c r="M36" s="33" t="s">
        <v>392</v>
      </c>
      <c r="N36" s="34">
        <f t="shared" si="2"/>
        <v>26</v>
      </c>
      <c r="O36" s="35">
        <v>1</v>
      </c>
      <c r="P36" s="65">
        <f t="shared" si="3"/>
        <v>1</v>
      </c>
      <c r="Q36" s="38" t="s">
        <v>421</v>
      </c>
      <c r="R36" s="41" t="s">
        <v>209</v>
      </c>
      <c r="S36" s="41" t="s">
        <v>120</v>
      </c>
      <c r="T36" s="44"/>
      <c r="U36" s="40" t="s">
        <v>39</v>
      </c>
      <c r="V36" s="41"/>
      <c r="W36" s="41"/>
      <c r="X36" s="41"/>
      <c r="Y36" s="41"/>
      <c r="Z36" s="41"/>
      <c r="AA36" s="41"/>
      <c r="AB36" s="41"/>
      <c r="AC36" s="41"/>
      <c r="AD36" s="41"/>
      <c r="AE36" s="41"/>
      <c r="AF36" s="30"/>
      <c r="AG36" s="30"/>
      <c r="AH36" s="30"/>
      <c r="AI36" s="30"/>
      <c r="AJ36" s="30"/>
      <c r="AK36" s="30"/>
      <c r="AL36" s="30"/>
      <c r="AM36" s="76">
        <f t="shared" si="1"/>
        <v>377</v>
      </c>
    </row>
    <row r="37" spans="1:39" s="119" customFormat="1" ht="114.75" hidden="1" x14ac:dyDescent="0.2">
      <c r="A37" s="106">
        <v>27</v>
      </c>
      <c r="B37" s="107" t="s">
        <v>246</v>
      </c>
      <c r="C37" s="108" t="s">
        <v>37</v>
      </c>
      <c r="D37" s="109" t="s">
        <v>201</v>
      </c>
      <c r="E37" s="110" t="s">
        <v>178</v>
      </c>
      <c r="F37" s="110" t="s">
        <v>179</v>
      </c>
      <c r="G37" s="110" t="s">
        <v>180</v>
      </c>
      <c r="H37" s="110" t="s">
        <v>180</v>
      </c>
      <c r="I37" s="110" t="s">
        <v>181</v>
      </c>
      <c r="J37" s="109">
        <v>1</v>
      </c>
      <c r="K37" s="120">
        <v>42719</v>
      </c>
      <c r="L37" s="120">
        <v>42766</v>
      </c>
      <c r="M37" s="111" t="s">
        <v>392</v>
      </c>
      <c r="N37" s="112">
        <f t="shared" si="2"/>
        <v>7</v>
      </c>
      <c r="O37" s="109">
        <v>1</v>
      </c>
      <c r="P37" s="113">
        <f t="shared" si="3"/>
        <v>1</v>
      </c>
      <c r="Q37" s="121" t="s">
        <v>221</v>
      </c>
      <c r="R37" s="110" t="s">
        <v>210</v>
      </c>
      <c r="S37" s="110" t="s">
        <v>120</v>
      </c>
      <c r="T37" s="115"/>
      <c r="U37" s="116" t="s">
        <v>39</v>
      </c>
      <c r="V37" s="110"/>
      <c r="W37" s="110"/>
      <c r="X37" s="110"/>
      <c r="Y37" s="110"/>
      <c r="Z37" s="110"/>
      <c r="AA37" s="110"/>
      <c r="AB37" s="110"/>
      <c r="AC37" s="110"/>
      <c r="AD37" s="110"/>
      <c r="AE37" s="110"/>
      <c r="AF37" s="107"/>
      <c r="AG37" s="107"/>
      <c r="AH37" s="107"/>
      <c r="AI37" s="107"/>
      <c r="AJ37" s="107"/>
      <c r="AK37" s="107"/>
      <c r="AL37" s="107"/>
      <c r="AM37" s="118">
        <f t="shared" si="1"/>
        <v>199</v>
      </c>
    </row>
    <row r="38" spans="1:39" s="92" customFormat="1" ht="140.25" x14ac:dyDescent="0.2">
      <c r="A38" s="77">
        <v>28</v>
      </c>
      <c r="B38" s="78" t="s">
        <v>247</v>
      </c>
      <c r="C38" s="79" t="s">
        <v>37</v>
      </c>
      <c r="D38" s="122" t="s">
        <v>201</v>
      </c>
      <c r="E38" s="93" t="s">
        <v>178</v>
      </c>
      <c r="F38" s="93" t="s">
        <v>232</v>
      </c>
      <c r="G38" s="93" t="s">
        <v>182</v>
      </c>
      <c r="H38" s="93" t="s">
        <v>182</v>
      </c>
      <c r="I38" s="93" t="s">
        <v>181</v>
      </c>
      <c r="J38" s="84">
        <v>1</v>
      </c>
      <c r="K38" s="95">
        <v>42719</v>
      </c>
      <c r="L38" s="95">
        <v>42825</v>
      </c>
      <c r="M38" s="82" t="s">
        <v>393</v>
      </c>
      <c r="N38" s="83">
        <f t="shared" si="2"/>
        <v>15</v>
      </c>
      <c r="O38" s="84">
        <v>0.8</v>
      </c>
      <c r="P38" s="170">
        <f t="shared" si="3"/>
        <v>0.8</v>
      </c>
      <c r="Q38" s="146" t="s">
        <v>570</v>
      </c>
      <c r="R38" s="93" t="s">
        <v>40</v>
      </c>
      <c r="S38" s="93" t="s">
        <v>120</v>
      </c>
      <c r="T38" s="94">
        <v>35</v>
      </c>
      <c r="U38" s="89" t="s">
        <v>351</v>
      </c>
      <c r="V38" s="89" t="s">
        <v>382</v>
      </c>
      <c r="W38" s="89" t="s">
        <v>463</v>
      </c>
      <c r="X38" s="89" t="s">
        <v>497</v>
      </c>
      <c r="Y38" s="128" t="s">
        <v>543</v>
      </c>
      <c r="Z38" s="93"/>
      <c r="AA38" s="93"/>
      <c r="AB38" s="93"/>
      <c r="AC38" s="93"/>
      <c r="AD38" s="93"/>
      <c r="AE38" s="93"/>
      <c r="AF38" s="78"/>
      <c r="AG38" s="78"/>
      <c r="AH38" s="78"/>
      <c r="AI38" s="78"/>
      <c r="AJ38" s="78"/>
      <c r="AK38" s="78"/>
      <c r="AL38" s="78"/>
      <c r="AM38" s="91">
        <f t="shared" si="1"/>
        <v>720</v>
      </c>
    </row>
    <row r="39" spans="1:39" s="7" customFormat="1" ht="140.25" hidden="1" x14ac:dyDescent="0.2">
      <c r="A39" s="29">
        <v>29</v>
      </c>
      <c r="B39" s="30" t="s">
        <v>220</v>
      </c>
      <c r="C39" s="31" t="s">
        <v>37</v>
      </c>
      <c r="D39" s="35" t="s">
        <v>202</v>
      </c>
      <c r="E39" s="41" t="s">
        <v>183</v>
      </c>
      <c r="F39" s="41" t="s">
        <v>184</v>
      </c>
      <c r="G39" s="41" t="s">
        <v>185</v>
      </c>
      <c r="H39" s="41" t="s">
        <v>414</v>
      </c>
      <c r="I39" s="41" t="s">
        <v>186</v>
      </c>
      <c r="J39" s="35">
        <v>1</v>
      </c>
      <c r="K39" s="47">
        <v>42719</v>
      </c>
      <c r="L39" s="33">
        <v>43100</v>
      </c>
      <c r="M39" s="42" t="s">
        <v>392</v>
      </c>
      <c r="N39" s="34">
        <f t="shared" si="2"/>
        <v>54</v>
      </c>
      <c r="O39" s="35">
        <v>1</v>
      </c>
      <c r="P39" s="65">
        <f t="shared" si="3"/>
        <v>1</v>
      </c>
      <c r="Q39" s="43" t="s">
        <v>479</v>
      </c>
      <c r="R39" s="41" t="s">
        <v>98</v>
      </c>
      <c r="S39" s="41" t="s">
        <v>120</v>
      </c>
      <c r="T39" s="44"/>
      <c r="U39" s="40" t="s">
        <v>483</v>
      </c>
      <c r="V39" s="40" t="s">
        <v>484</v>
      </c>
      <c r="W39" s="40" t="s">
        <v>485</v>
      </c>
      <c r="X39" s="40" t="s">
        <v>454</v>
      </c>
      <c r="Y39" s="41"/>
      <c r="Z39" s="41"/>
      <c r="AA39" s="41"/>
      <c r="AB39" s="41"/>
      <c r="AC39" s="41"/>
      <c r="AD39" s="41"/>
      <c r="AE39" s="41"/>
      <c r="AF39" s="30"/>
      <c r="AG39" s="30"/>
      <c r="AH39" s="30"/>
      <c r="AI39" s="30"/>
      <c r="AJ39" s="30"/>
      <c r="AK39" s="30"/>
      <c r="AL39" s="30"/>
      <c r="AM39" s="76">
        <f t="shared" si="1"/>
        <v>233</v>
      </c>
    </row>
    <row r="40" spans="1:39" s="7" customFormat="1" ht="140.25" hidden="1" x14ac:dyDescent="0.2">
      <c r="A40" s="29">
        <v>30</v>
      </c>
      <c r="B40" s="30" t="s">
        <v>248</v>
      </c>
      <c r="C40" s="31" t="s">
        <v>37</v>
      </c>
      <c r="D40" s="122" t="s">
        <v>202</v>
      </c>
      <c r="E40" s="41" t="s">
        <v>183</v>
      </c>
      <c r="F40" s="41" t="s">
        <v>184</v>
      </c>
      <c r="G40" s="41" t="s">
        <v>185</v>
      </c>
      <c r="H40" s="41" t="s">
        <v>413</v>
      </c>
      <c r="I40" s="41" t="s">
        <v>187</v>
      </c>
      <c r="J40" s="35">
        <v>1</v>
      </c>
      <c r="K40" s="47">
        <v>42736</v>
      </c>
      <c r="L40" s="33">
        <v>43100</v>
      </c>
      <c r="M40" s="42" t="s">
        <v>392</v>
      </c>
      <c r="N40" s="34">
        <f t="shared" si="2"/>
        <v>52</v>
      </c>
      <c r="O40" s="35">
        <v>1</v>
      </c>
      <c r="P40" s="65">
        <f t="shared" si="3"/>
        <v>1</v>
      </c>
      <c r="Q40" s="43" t="s">
        <v>480</v>
      </c>
      <c r="R40" s="41" t="s">
        <v>98</v>
      </c>
      <c r="S40" s="41" t="s">
        <v>120</v>
      </c>
      <c r="T40" s="44"/>
      <c r="U40" s="40" t="s">
        <v>483</v>
      </c>
      <c r="V40" s="40" t="s">
        <v>484</v>
      </c>
      <c r="W40" s="40" t="s">
        <v>485</v>
      </c>
      <c r="X40" s="40" t="s">
        <v>454</v>
      </c>
      <c r="Y40" s="41"/>
      <c r="Z40" s="41"/>
      <c r="AA40" s="41"/>
      <c r="AB40" s="41"/>
      <c r="AC40" s="41"/>
      <c r="AD40" s="41"/>
      <c r="AE40" s="41"/>
      <c r="AF40" s="30"/>
      <c r="AG40" s="30"/>
      <c r="AH40" s="30"/>
      <c r="AI40" s="30"/>
      <c r="AJ40" s="30"/>
      <c r="AK40" s="30"/>
      <c r="AL40" s="30"/>
      <c r="AM40" s="76">
        <f t="shared" si="1"/>
        <v>377</v>
      </c>
    </row>
    <row r="41" spans="1:39" s="7" customFormat="1" ht="114.75" hidden="1" x14ac:dyDescent="0.2">
      <c r="A41" s="29">
        <v>31</v>
      </c>
      <c r="B41" s="30" t="s">
        <v>249</v>
      </c>
      <c r="C41" s="31" t="s">
        <v>37</v>
      </c>
      <c r="D41" s="35" t="s">
        <v>203</v>
      </c>
      <c r="E41" s="41" t="s">
        <v>188</v>
      </c>
      <c r="F41" s="41" t="s">
        <v>189</v>
      </c>
      <c r="G41" s="41" t="s">
        <v>190</v>
      </c>
      <c r="H41" s="41" t="s">
        <v>191</v>
      </c>
      <c r="I41" s="44" t="s">
        <v>64</v>
      </c>
      <c r="J41" s="35">
        <v>1</v>
      </c>
      <c r="K41" s="47">
        <v>42719</v>
      </c>
      <c r="L41" s="47">
        <v>42735</v>
      </c>
      <c r="M41" s="33" t="s">
        <v>392</v>
      </c>
      <c r="N41" s="34">
        <f t="shared" si="2"/>
        <v>2</v>
      </c>
      <c r="O41" s="35">
        <v>1</v>
      </c>
      <c r="P41" s="65">
        <f t="shared" si="3"/>
        <v>1</v>
      </c>
      <c r="Q41" s="38" t="s">
        <v>452</v>
      </c>
      <c r="R41" s="41" t="s">
        <v>208</v>
      </c>
      <c r="S41" s="41" t="s">
        <v>120</v>
      </c>
      <c r="T41" s="44"/>
      <c r="U41" s="40" t="s">
        <v>39</v>
      </c>
      <c r="V41" s="40" t="s">
        <v>39</v>
      </c>
      <c r="W41" s="40" t="s">
        <v>223</v>
      </c>
      <c r="X41" s="40" t="s">
        <v>224</v>
      </c>
      <c r="Y41" s="40" t="s">
        <v>39</v>
      </c>
      <c r="Z41" s="41"/>
      <c r="AA41" s="41"/>
      <c r="AB41" s="41"/>
      <c r="AC41" s="41"/>
      <c r="AD41" s="41"/>
      <c r="AE41" s="41"/>
      <c r="AF41" s="30"/>
      <c r="AG41" s="30"/>
      <c r="AH41" s="30"/>
      <c r="AI41" s="30"/>
      <c r="AJ41" s="30"/>
      <c r="AK41" s="30"/>
      <c r="AL41" s="30"/>
      <c r="AM41" s="76">
        <f t="shared" si="1"/>
        <v>375</v>
      </c>
    </row>
    <row r="42" spans="1:39" ht="76.5" hidden="1" x14ac:dyDescent="0.2">
      <c r="A42" s="29">
        <v>32</v>
      </c>
      <c r="B42" s="30" t="s">
        <v>251</v>
      </c>
      <c r="C42" s="31" t="s">
        <v>37</v>
      </c>
      <c r="D42" s="51" t="s">
        <v>268</v>
      </c>
      <c r="E42" s="52" t="s">
        <v>269</v>
      </c>
      <c r="F42" s="52" t="s">
        <v>270</v>
      </c>
      <c r="G42" s="52" t="s">
        <v>271</v>
      </c>
      <c r="H42" s="52" t="s">
        <v>272</v>
      </c>
      <c r="I42" s="52" t="s">
        <v>273</v>
      </c>
      <c r="J42" s="52">
        <v>1</v>
      </c>
      <c r="K42" s="56">
        <v>42901</v>
      </c>
      <c r="L42" s="56">
        <v>42916</v>
      </c>
      <c r="M42" s="33" t="s">
        <v>392</v>
      </c>
      <c r="N42" s="34">
        <f t="shared" si="2"/>
        <v>2</v>
      </c>
      <c r="O42" s="57">
        <v>1</v>
      </c>
      <c r="P42" s="65">
        <f t="shared" si="3"/>
        <v>1</v>
      </c>
      <c r="Q42" s="52" t="s">
        <v>419</v>
      </c>
      <c r="R42" s="52" t="s">
        <v>274</v>
      </c>
      <c r="S42" s="41" t="s">
        <v>340</v>
      </c>
      <c r="T42" s="44"/>
      <c r="U42" s="40" t="s">
        <v>383</v>
      </c>
      <c r="V42" s="40" t="s">
        <v>384</v>
      </c>
      <c r="W42" s="41"/>
      <c r="X42" s="41"/>
      <c r="Y42" s="41"/>
      <c r="Z42" s="41"/>
      <c r="AA42" s="41"/>
      <c r="AB42" s="41"/>
      <c r="AC42" s="41"/>
      <c r="AD42" s="41"/>
      <c r="AE42" s="48"/>
      <c r="AF42" s="49"/>
      <c r="AG42" s="49"/>
      <c r="AH42" s="49"/>
      <c r="AI42" s="49"/>
      <c r="AJ42" s="49"/>
      <c r="AK42" s="49"/>
      <c r="AL42" s="49"/>
      <c r="AM42" s="76">
        <f t="shared" si="1"/>
        <v>211</v>
      </c>
    </row>
    <row r="43" spans="1:39" ht="153" hidden="1" x14ac:dyDescent="0.2">
      <c r="A43" s="29">
        <v>33</v>
      </c>
      <c r="B43" s="30" t="s">
        <v>252</v>
      </c>
      <c r="C43" s="31" t="s">
        <v>37</v>
      </c>
      <c r="D43" s="123" t="s">
        <v>268</v>
      </c>
      <c r="E43" s="52" t="s">
        <v>269</v>
      </c>
      <c r="F43" s="52" t="s">
        <v>270</v>
      </c>
      <c r="G43" s="52" t="s">
        <v>275</v>
      </c>
      <c r="H43" s="52" t="s">
        <v>276</v>
      </c>
      <c r="I43" s="52" t="s">
        <v>277</v>
      </c>
      <c r="J43" s="57">
        <v>1</v>
      </c>
      <c r="K43" s="56">
        <v>42917</v>
      </c>
      <c r="L43" s="56">
        <v>43008</v>
      </c>
      <c r="M43" s="33" t="s">
        <v>392</v>
      </c>
      <c r="N43" s="34">
        <f t="shared" si="2"/>
        <v>13</v>
      </c>
      <c r="O43" s="57">
        <v>1</v>
      </c>
      <c r="P43" s="65">
        <f t="shared" si="3"/>
        <v>1</v>
      </c>
      <c r="Q43" s="61" t="s">
        <v>440</v>
      </c>
      <c r="R43" s="52" t="s">
        <v>278</v>
      </c>
      <c r="S43" s="41" t="s">
        <v>340</v>
      </c>
      <c r="T43" s="44"/>
      <c r="U43" s="40" t="s">
        <v>438</v>
      </c>
      <c r="V43" s="40" t="s">
        <v>439</v>
      </c>
      <c r="W43" s="41"/>
      <c r="X43" s="41"/>
      <c r="Y43" s="41"/>
      <c r="Z43" s="41"/>
      <c r="AA43" s="41"/>
      <c r="AB43" s="41"/>
      <c r="AC43" s="41"/>
      <c r="AD43" s="41"/>
      <c r="AE43" s="48"/>
      <c r="AF43" s="49"/>
      <c r="AG43" s="49"/>
      <c r="AH43" s="49"/>
      <c r="AI43" s="49"/>
      <c r="AJ43" s="49"/>
      <c r="AK43" s="49"/>
      <c r="AL43" s="49"/>
      <c r="AM43" s="76">
        <f t="shared" si="1"/>
        <v>310</v>
      </c>
    </row>
    <row r="44" spans="1:39" ht="114.75" hidden="1" x14ac:dyDescent="0.2">
      <c r="A44" s="29">
        <v>34</v>
      </c>
      <c r="B44" s="30" t="s">
        <v>253</v>
      </c>
      <c r="C44" s="31" t="s">
        <v>37</v>
      </c>
      <c r="D44" s="51" t="s">
        <v>279</v>
      </c>
      <c r="E44" s="52" t="s">
        <v>280</v>
      </c>
      <c r="F44" s="52" t="s">
        <v>281</v>
      </c>
      <c r="G44" s="52" t="s">
        <v>282</v>
      </c>
      <c r="H44" s="52" t="s">
        <v>283</v>
      </c>
      <c r="I44" s="52" t="s">
        <v>284</v>
      </c>
      <c r="J44" s="57">
        <v>1</v>
      </c>
      <c r="K44" s="56">
        <v>42901</v>
      </c>
      <c r="L44" s="56">
        <v>43008</v>
      </c>
      <c r="M44" s="33" t="s">
        <v>392</v>
      </c>
      <c r="N44" s="34">
        <f t="shared" si="2"/>
        <v>15</v>
      </c>
      <c r="O44" s="57">
        <v>1</v>
      </c>
      <c r="P44" s="65">
        <f t="shared" si="3"/>
        <v>1</v>
      </c>
      <c r="Q44" s="61" t="s">
        <v>422</v>
      </c>
      <c r="R44" s="52" t="s">
        <v>285</v>
      </c>
      <c r="S44" s="41" t="s">
        <v>340</v>
      </c>
      <c r="T44" s="44"/>
      <c r="U44" s="40" t="s">
        <v>385</v>
      </c>
      <c r="V44" s="40" t="s">
        <v>386</v>
      </c>
      <c r="W44" s="41"/>
      <c r="X44" s="41"/>
      <c r="Y44" s="41"/>
      <c r="Z44" s="41"/>
      <c r="AA44" s="41"/>
      <c r="AB44" s="41"/>
      <c r="AC44" s="41"/>
      <c r="AD44" s="41"/>
      <c r="AE44" s="48"/>
      <c r="AF44" s="49"/>
      <c r="AG44" s="49"/>
      <c r="AH44" s="49"/>
      <c r="AI44" s="49"/>
      <c r="AJ44" s="49"/>
      <c r="AK44" s="49"/>
      <c r="AL44" s="49"/>
      <c r="AM44" s="76">
        <f t="shared" si="1"/>
        <v>186</v>
      </c>
    </row>
    <row r="45" spans="1:39" ht="140.25" hidden="1" x14ac:dyDescent="0.2">
      <c r="A45" s="29">
        <v>35</v>
      </c>
      <c r="B45" s="30" t="s">
        <v>254</v>
      </c>
      <c r="C45" s="31" t="s">
        <v>37</v>
      </c>
      <c r="D45" s="123" t="s">
        <v>279</v>
      </c>
      <c r="E45" s="52" t="s">
        <v>280</v>
      </c>
      <c r="F45" s="52" t="s">
        <v>281</v>
      </c>
      <c r="G45" s="52" t="s">
        <v>282</v>
      </c>
      <c r="H45" s="52" t="s">
        <v>286</v>
      </c>
      <c r="I45" s="52" t="s">
        <v>287</v>
      </c>
      <c r="J45" s="57">
        <v>39</v>
      </c>
      <c r="K45" s="56">
        <v>42901</v>
      </c>
      <c r="L45" s="56">
        <v>43100</v>
      </c>
      <c r="M45" s="33" t="s">
        <v>392</v>
      </c>
      <c r="N45" s="34">
        <f t="shared" si="2"/>
        <v>28</v>
      </c>
      <c r="O45" s="57">
        <v>39</v>
      </c>
      <c r="P45" s="65">
        <f t="shared" si="3"/>
        <v>1</v>
      </c>
      <c r="Q45" s="52" t="s">
        <v>423</v>
      </c>
      <c r="R45" s="52" t="s">
        <v>285</v>
      </c>
      <c r="S45" s="41" t="s">
        <v>340</v>
      </c>
      <c r="T45" s="44"/>
      <c r="U45" s="40" t="s">
        <v>406</v>
      </c>
      <c r="V45" s="41"/>
      <c r="W45" s="41"/>
      <c r="X45" s="41"/>
      <c r="Y45" s="41"/>
      <c r="Z45" s="41"/>
      <c r="AA45" s="41"/>
      <c r="AB45" s="41"/>
      <c r="AC45" s="41"/>
      <c r="AD45" s="41"/>
      <c r="AE45" s="48"/>
      <c r="AF45" s="49"/>
      <c r="AG45" s="49"/>
      <c r="AH45" s="49"/>
      <c r="AI45" s="49"/>
      <c r="AJ45" s="49"/>
      <c r="AK45" s="49"/>
      <c r="AL45" s="49"/>
      <c r="AM45" s="76">
        <f t="shared" si="1"/>
        <v>182</v>
      </c>
    </row>
    <row r="46" spans="1:39" ht="140.25" hidden="1" x14ac:dyDescent="0.2">
      <c r="A46" s="29">
        <v>36</v>
      </c>
      <c r="B46" s="30" t="s">
        <v>255</v>
      </c>
      <c r="C46" s="31" t="s">
        <v>37</v>
      </c>
      <c r="D46" s="123" t="s">
        <v>279</v>
      </c>
      <c r="E46" s="52" t="s">
        <v>280</v>
      </c>
      <c r="F46" s="52" t="s">
        <v>281</v>
      </c>
      <c r="G46" s="52" t="s">
        <v>282</v>
      </c>
      <c r="H46" s="52" t="s">
        <v>288</v>
      </c>
      <c r="I46" s="52" t="s">
        <v>287</v>
      </c>
      <c r="J46" s="57">
        <v>42</v>
      </c>
      <c r="K46" s="56">
        <v>42901</v>
      </c>
      <c r="L46" s="56">
        <v>43465</v>
      </c>
      <c r="M46" s="33" t="s">
        <v>392</v>
      </c>
      <c r="N46" s="34">
        <f t="shared" si="2"/>
        <v>81</v>
      </c>
      <c r="O46" s="57">
        <v>42</v>
      </c>
      <c r="P46" s="65">
        <f t="shared" si="3"/>
        <v>1</v>
      </c>
      <c r="Q46" s="52" t="s">
        <v>423</v>
      </c>
      <c r="R46" s="52" t="s">
        <v>289</v>
      </c>
      <c r="S46" s="41" t="s">
        <v>340</v>
      </c>
      <c r="T46" s="44"/>
      <c r="U46" s="40" t="s">
        <v>406</v>
      </c>
      <c r="V46" s="41"/>
      <c r="W46" s="41"/>
      <c r="X46" s="41"/>
      <c r="Y46" s="41"/>
      <c r="Z46" s="41"/>
      <c r="AA46" s="41"/>
      <c r="AB46" s="41"/>
      <c r="AC46" s="41"/>
      <c r="AD46" s="41"/>
      <c r="AE46" s="48"/>
      <c r="AF46" s="49"/>
      <c r="AG46" s="49"/>
      <c r="AH46" s="49"/>
      <c r="AI46" s="49"/>
      <c r="AJ46" s="49"/>
      <c r="AK46" s="49"/>
      <c r="AL46" s="49"/>
      <c r="AM46" s="76">
        <f t="shared" si="1"/>
        <v>182</v>
      </c>
    </row>
    <row r="47" spans="1:39" ht="165.75" hidden="1" x14ac:dyDescent="0.2">
      <c r="A47" s="29">
        <v>37</v>
      </c>
      <c r="B47" s="30" t="s">
        <v>256</v>
      </c>
      <c r="C47" s="31" t="s">
        <v>37</v>
      </c>
      <c r="D47" s="123" t="s">
        <v>279</v>
      </c>
      <c r="E47" s="52" t="s">
        <v>280</v>
      </c>
      <c r="F47" s="52" t="s">
        <v>281</v>
      </c>
      <c r="G47" s="52" t="s">
        <v>290</v>
      </c>
      <c r="H47" s="52" t="s">
        <v>291</v>
      </c>
      <c r="I47" s="52" t="s">
        <v>292</v>
      </c>
      <c r="J47" s="57">
        <v>1</v>
      </c>
      <c r="K47" s="56">
        <v>42901</v>
      </c>
      <c r="L47" s="56">
        <v>42947</v>
      </c>
      <c r="M47" s="33" t="s">
        <v>392</v>
      </c>
      <c r="N47" s="34">
        <f t="shared" si="2"/>
        <v>7</v>
      </c>
      <c r="O47" s="57">
        <v>1</v>
      </c>
      <c r="P47" s="65">
        <f t="shared" si="3"/>
        <v>1</v>
      </c>
      <c r="Q47" s="61" t="s">
        <v>424</v>
      </c>
      <c r="R47" s="52" t="s">
        <v>207</v>
      </c>
      <c r="S47" s="41" t="s">
        <v>340</v>
      </c>
      <c r="T47" s="44"/>
      <c r="U47" s="40" t="s">
        <v>396</v>
      </c>
      <c r="V47" s="40" t="s">
        <v>397</v>
      </c>
      <c r="W47" s="40" t="s">
        <v>398</v>
      </c>
      <c r="X47" s="40" t="s">
        <v>399</v>
      </c>
      <c r="Y47" s="40" t="s">
        <v>400</v>
      </c>
      <c r="Z47" s="40" t="s">
        <v>401</v>
      </c>
      <c r="AA47" s="40" t="s">
        <v>402</v>
      </c>
      <c r="AB47" s="40" t="s">
        <v>403</v>
      </c>
      <c r="AC47" s="40" t="s">
        <v>404</v>
      </c>
      <c r="AD47" s="40" t="s">
        <v>405</v>
      </c>
      <c r="AE47" s="40" t="s">
        <v>406</v>
      </c>
      <c r="AF47" s="30"/>
      <c r="AG47" s="49"/>
      <c r="AH47" s="49"/>
      <c r="AI47" s="49"/>
      <c r="AJ47" s="49"/>
      <c r="AK47" s="49"/>
      <c r="AL47" s="49"/>
      <c r="AM47" s="76">
        <f t="shared" si="1"/>
        <v>186</v>
      </c>
    </row>
    <row r="48" spans="1:39" ht="114.75" hidden="1" x14ac:dyDescent="0.2">
      <c r="A48" s="29">
        <v>38</v>
      </c>
      <c r="B48" s="30" t="s">
        <v>257</v>
      </c>
      <c r="C48" s="31" t="s">
        <v>37</v>
      </c>
      <c r="D48" s="51" t="s">
        <v>293</v>
      </c>
      <c r="E48" s="52" t="s">
        <v>294</v>
      </c>
      <c r="F48" s="52" t="s">
        <v>295</v>
      </c>
      <c r="G48" s="52" t="s">
        <v>296</v>
      </c>
      <c r="H48" s="52" t="s">
        <v>297</v>
      </c>
      <c r="I48" s="52" t="s">
        <v>298</v>
      </c>
      <c r="J48" s="57">
        <v>1</v>
      </c>
      <c r="K48" s="56">
        <v>43054</v>
      </c>
      <c r="L48" s="56">
        <v>43100</v>
      </c>
      <c r="M48" s="42" t="s">
        <v>392</v>
      </c>
      <c r="N48" s="34">
        <f t="shared" si="2"/>
        <v>7</v>
      </c>
      <c r="O48" s="57">
        <v>1</v>
      </c>
      <c r="P48" s="65">
        <f t="shared" si="3"/>
        <v>1</v>
      </c>
      <c r="Q48" s="52" t="s">
        <v>449</v>
      </c>
      <c r="R48" s="52" t="s">
        <v>207</v>
      </c>
      <c r="S48" s="41" t="s">
        <v>340</v>
      </c>
      <c r="T48" s="44"/>
      <c r="U48" s="40" t="s">
        <v>450</v>
      </c>
      <c r="V48" s="41"/>
      <c r="W48" s="41"/>
      <c r="X48" s="41"/>
      <c r="Y48" s="41"/>
      <c r="Z48" s="41"/>
      <c r="AA48" s="41"/>
      <c r="AB48" s="41"/>
      <c r="AC48" s="41"/>
      <c r="AD48" s="41"/>
      <c r="AE48" s="48"/>
      <c r="AF48" s="49"/>
      <c r="AG48" s="49"/>
      <c r="AH48" s="49"/>
      <c r="AI48" s="49"/>
      <c r="AJ48" s="49"/>
      <c r="AK48" s="49"/>
      <c r="AL48" s="49"/>
      <c r="AM48" s="76">
        <f t="shared" si="1"/>
        <v>249</v>
      </c>
    </row>
    <row r="49" spans="1:39" ht="191.25" hidden="1" x14ac:dyDescent="0.2">
      <c r="A49" s="29">
        <v>39</v>
      </c>
      <c r="B49" s="30" t="s">
        <v>258</v>
      </c>
      <c r="C49" s="31" t="s">
        <v>37</v>
      </c>
      <c r="D49" s="51" t="s">
        <v>299</v>
      </c>
      <c r="E49" s="52" t="s">
        <v>300</v>
      </c>
      <c r="F49" s="52" t="s">
        <v>301</v>
      </c>
      <c r="G49" s="52" t="s">
        <v>302</v>
      </c>
      <c r="H49" s="52" t="s">
        <v>303</v>
      </c>
      <c r="I49" s="52" t="s">
        <v>72</v>
      </c>
      <c r="J49" s="52">
        <v>1</v>
      </c>
      <c r="K49" s="56">
        <v>42901</v>
      </c>
      <c r="L49" s="56">
        <v>42916</v>
      </c>
      <c r="M49" s="33" t="s">
        <v>392</v>
      </c>
      <c r="N49" s="34">
        <f t="shared" si="2"/>
        <v>2</v>
      </c>
      <c r="O49" s="57">
        <v>1</v>
      </c>
      <c r="P49" s="65">
        <f t="shared" si="3"/>
        <v>1</v>
      </c>
      <c r="Q49" s="61" t="s">
        <v>434</v>
      </c>
      <c r="R49" s="52" t="s">
        <v>207</v>
      </c>
      <c r="S49" s="41" t="s">
        <v>340</v>
      </c>
      <c r="T49" s="44"/>
      <c r="U49" s="40" t="s">
        <v>391</v>
      </c>
      <c r="V49" s="40" t="s">
        <v>394</v>
      </c>
      <c r="W49" s="40" t="s">
        <v>395</v>
      </c>
      <c r="X49" s="41"/>
      <c r="Y49" s="41"/>
      <c r="Z49" s="41"/>
      <c r="AA49" s="41"/>
      <c r="AB49" s="41"/>
      <c r="AC49" s="41"/>
      <c r="AD49" s="41"/>
      <c r="AE49" s="48"/>
      <c r="AF49" s="49"/>
      <c r="AG49" s="49"/>
      <c r="AH49" s="49"/>
      <c r="AI49" s="49"/>
      <c r="AJ49" s="49"/>
      <c r="AK49" s="49"/>
      <c r="AL49" s="49"/>
      <c r="AM49" s="76">
        <f t="shared" si="1"/>
        <v>291</v>
      </c>
    </row>
    <row r="50" spans="1:39" s="92" customFormat="1" ht="130.5" hidden="1" customHeight="1" x14ac:dyDescent="0.2">
      <c r="A50" s="77">
        <v>40</v>
      </c>
      <c r="B50" s="78" t="s">
        <v>259</v>
      </c>
      <c r="C50" s="79" t="s">
        <v>37</v>
      </c>
      <c r="D50" s="98" t="s">
        <v>304</v>
      </c>
      <c r="E50" s="99" t="s">
        <v>305</v>
      </c>
      <c r="F50" s="99" t="s">
        <v>306</v>
      </c>
      <c r="G50" s="99" t="s">
        <v>307</v>
      </c>
      <c r="H50" s="99" t="s">
        <v>307</v>
      </c>
      <c r="I50" s="99" t="s">
        <v>308</v>
      </c>
      <c r="J50" s="100">
        <v>1</v>
      </c>
      <c r="K50" s="101">
        <v>42931</v>
      </c>
      <c r="L50" s="101">
        <v>43069</v>
      </c>
      <c r="M50" s="82" t="s">
        <v>392</v>
      </c>
      <c r="N50" s="83">
        <f t="shared" si="2"/>
        <v>20</v>
      </c>
      <c r="O50" s="100">
        <v>1</v>
      </c>
      <c r="P50" s="85">
        <f t="shared" si="3"/>
        <v>1</v>
      </c>
      <c r="Q50" s="102" t="s">
        <v>496</v>
      </c>
      <c r="R50" s="99" t="s">
        <v>309</v>
      </c>
      <c r="S50" s="93" t="s">
        <v>340</v>
      </c>
      <c r="T50" s="94"/>
      <c r="U50" s="89" t="s">
        <v>371</v>
      </c>
      <c r="V50" s="89" t="s">
        <v>446</v>
      </c>
      <c r="W50" s="89"/>
      <c r="X50" s="93"/>
      <c r="Y50" s="93"/>
      <c r="Z50" s="93"/>
      <c r="AA50" s="93"/>
      <c r="AB50" s="93"/>
      <c r="AC50" s="93"/>
      <c r="AD50" s="93"/>
      <c r="AE50" s="93"/>
      <c r="AF50" s="78"/>
      <c r="AG50" s="78"/>
      <c r="AH50" s="78"/>
      <c r="AI50" s="78"/>
      <c r="AJ50" s="78"/>
      <c r="AK50" s="78"/>
      <c r="AL50" s="78"/>
      <c r="AM50" s="91">
        <f t="shared" si="1"/>
        <v>361</v>
      </c>
    </row>
    <row r="51" spans="1:39" ht="165.75" hidden="1" x14ac:dyDescent="0.2">
      <c r="A51" s="29">
        <v>41</v>
      </c>
      <c r="B51" s="30" t="s">
        <v>260</v>
      </c>
      <c r="C51" s="31" t="s">
        <v>37</v>
      </c>
      <c r="D51" s="123" t="s">
        <v>304</v>
      </c>
      <c r="E51" s="52" t="s">
        <v>305</v>
      </c>
      <c r="F51" s="52" t="s">
        <v>306</v>
      </c>
      <c r="G51" s="52" t="s">
        <v>310</v>
      </c>
      <c r="H51" s="52" t="s">
        <v>310</v>
      </c>
      <c r="I51" s="52" t="s">
        <v>311</v>
      </c>
      <c r="J51" s="57">
        <v>1</v>
      </c>
      <c r="K51" s="56">
        <v>42931</v>
      </c>
      <c r="L51" s="56">
        <v>42977</v>
      </c>
      <c r="M51" s="33" t="s">
        <v>392</v>
      </c>
      <c r="N51" s="34">
        <f t="shared" si="2"/>
        <v>7</v>
      </c>
      <c r="O51" s="58">
        <v>1</v>
      </c>
      <c r="P51" s="65">
        <f t="shared" si="3"/>
        <v>1</v>
      </c>
      <c r="Q51" s="61" t="s">
        <v>432</v>
      </c>
      <c r="R51" s="52" t="s">
        <v>312</v>
      </c>
      <c r="S51" s="41" t="s">
        <v>340</v>
      </c>
      <c r="T51" s="44"/>
      <c r="U51" s="40" t="s">
        <v>371</v>
      </c>
      <c r="V51" s="40" t="s">
        <v>431</v>
      </c>
      <c r="W51" s="40" t="s">
        <v>377</v>
      </c>
      <c r="X51" s="40" t="s">
        <v>428</v>
      </c>
      <c r="Y51" s="40" t="s">
        <v>429</v>
      </c>
      <c r="Z51" s="40" t="s">
        <v>430</v>
      </c>
      <c r="AA51" s="40" t="s">
        <v>376</v>
      </c>
      <c r="AB51" s="40" t="s">
        <v>433</v>
      </c>
      <c r="AC51" s="41"/>
      <c r="AD51" s="41"/>
      <c r="AE51" s="48"/>
      <c r="AF51" s="49"/>
      <c r="AG51" s="49"/>
      <c r="AH51" s="49"/>
      <c r="AI51" s="49"/>
      <c r="AJ51" s="49"/>
      <c r="AK51" s="49"/>
      <c r="AL51" s="49"/>
      <c r="AM51" s="76">
        <f t="shared" si="1"/>
        <v>368</v>
      </c>
    </row>
    <row r="52" spans="1:39" ht="165.75" hidden="1" x14ac:dyDescent="0.2">
      <c r="A52" s="29">
        <v>42</v>
      </c>
      <c r="B52" s="30" t="s">
        <v>261</v>
      </c>
      <c r="C52" s="31" t="s">
        <v>37</v>
      </c>
      <c r="D52" s="123" t="s">
        <v>304</v>
      </c>
      <c r="E52" s="52" t="s">
        <v>305</v>
      </c>
      <c r="F52" s="52" t="s">
        <v>306</v>
      </c>
      <c r="G52" s="52" t="s">
        <v>313</v>
      </c>
      <c r="H52" s="52" t="s">
        <v>313</v>
      </c>
      <c r="I52" s="52" t="s">
        <v>314</v>
      </c>
      <c r="J52" s="57">
        <v>8</v>
      </c>
      <c r="K52" s="56">
        <v>42931</v>
      </c>
      <c r="L52" s="56">
        <v>43100</v>
      </c>
      <c r="M52" s="42" t="s">
        <v>392</v>
      </c>
      <c r="N52" s="34">
        <f t="shared" si="2"/>
        <v>24</v>
      </c>
      <c r="O52" s="58">
        <v>8</v>
      </c>
      <c r="P52" s="65">
        <f t="shared" si="3"/>
        <v>1</v>
      </c>
      <c r="Q52" s="59" t="s">
        <v>464</v>
      </c>
      <c r="R52" s="52" t="s">
        <v>315</v>
      </c>
      <c r="S52" s="41" t="s">
        <v>340</v>
      </c>
      <c r="T52" s="44"/>
      <c r="U52" s="40" t="s">
        <v>372</v>
      </c>
      <c r="V52" s="40" t="s">
        <v>373</v>
      </c>
      <c r="W52" s="40" t="s">
        <v>374</v>
      </c>
      <c r="X52" s="40" t="s">
        <v>375</v>
      </c>
      <c r="Y52" s="40" t="s">
        <v>435</v>
      </c>
      <c r="Z52" s="40" t="s">
        <v>436</v>
      </c>
      <c r="AA52" s="40" t="s">
        <v>437</v>
      </c>
      <c r="AB52" s="40" t="s">
        <v>465</v>
      </c>
      <c r="AC52" s="40" t="s">
        <v>466</v>
      </c>
      <c r="AD52" s="40" t="s">
        <v>467</v>
      </c>
      <c r="AE52" s="40" t="s">
        <v>468</v>
      </c>
      <c r="AF52" s="30"/>
      <c r="AG52" s="30"/>
      <c r="AH52" s="49"/>
      <c r="AI52" s="49"/>
      <c r="AJ52" s="49"/>
      <c r="AK52" s="49"/>
      <c r="AL52" s="49"/>
      <c r="AM52" s="76">
        <f t="shared" si="1"/>
        <v>380</v>
      </c>
    </row>
    <row r="53" spans="1:39" s="92" customFormat="1" ht="122.25" hidden="1" customHeight="1" x14ac:dyDescent="0.2">
      <c r="A53" s="77">
        <v>43</v>
      </c>
      <c r="B53" s="78" t="s">
        <v>262</v>
      </c>
      <c r="C53" s="79" t="s">
        <v>37</v>
      </c>
      <c r="D53" s="98" t="s">
        <v>316</v>
      </c>
      <c r="E53" s="99" t="s">
        <v>317</v>
      </c>
      <c r="F53" s="103" t="s">
        <v>318</v>
      </c>
      <c r="G53" s="99" t="s">
        <v>319</v>
      </c>
      <c r="H53" s="99" t="s">
        <v>319</v>
      </c>
      <c r="I53" s="99" t="s">
        <v>320</v>
      </c>
      <c r="J53" s="100">
        <v>1</v>
      </c>
      <c r="K53" s="101">
        <v>42931</v>
      </c>
      <c r="L53" s="101">
        <v>43159</v>
      </c>
      <c r="M53" s="82" t="s">
        <v>475</v>
      </c>
      <c r="N53" s="83">
        <f t="shared" si="2"/>
        <v>33</v>
      </c>
      <c r="O53" s="104">
        <v>0</v>
      </c>
      <c r="P53" s="85">
        <v>1</v>
      </c>
      <c r="Q53" s="130" t="s">
        <v>504</v>
      </c>
      <c r="R53" s="99" t="s">
        <v>321</v>
      </c>
      <c r="S53" s="93" t="s">
        <v>340</v>
      </c>
      <c r="T53" s="94"/>
      <c r="U53" s="89" t="s">
        <v>497</v>
      </c>
      <c r="V53" s="128" t="s">
        <v>505</v>
      </c>
      <c r="W53" s="93"/>
      <c r="X53" s="93"/>
      <c r="Y53" s="93"/>
      <c r="Z53" s="93"/>
      <c r="AA53" s="93"/>
      <c r="AB53" s="93"/>
      <c r="AC53" s="93"/>
      <c r="AD53" s="93"/>
      <c r="AE53" s="93"/>
      <c r="AF53" s="78"/>
      <c r="AG53" s="78"/>
      <c r="AH53" s="78"/>
      <c r="AI53" s="78"/>
      <c r="AJ53" s="78"/>
      <c r="AK53" s="78"/>
      <c r="AL53" s="78"/>
      <c r="AM53" s="91">
        <f t="shared" si="1"/>
        <v>124</v>
      </c>
    </row>
    <row r="54" spans="1:39" ht="178.5" hidden="1" x14ac:dyDescent="0.2">
      <c r="A54" s="29">
        <v>44</v>
      </c>
      <c r="B54" s="30" t="s">
        <v>263</v>
      </c>
      <c r="C54" s="31" t="s">
        <v>37</v>
      </c>
      <c r="D54" s="51" t="s">
        <v>322</v>
      </c>
      <c r="E54" s="52" t="s">
        <v>323</v>
      </c>
      <c r="F54" s="52" t="s">
        <v>324</v>
      </c>
      <c r="G54" s="52" t="s">
        <v>325</v>
      </c>
      <c r="H54" s="52" t="s">
        <v>325</v>
      </c>
      <c r="I54" s="52" t="s">
        <v>326</v>
      </c>
      <c r="J54" s="57">
        <v>5</v>
      </c>
      <c r="K54" s="56">
        <v>42931</v>
      </c>
      <c r="L54" s="56">
        <v>42947</v>
      </c>
      <c r="M54" s="33" t="s">
        <v>392</v>
      </c>
      <c r="N54" s="34">
        <f t="shared" si="2"/>
        <v>2</v>
      </c>
      <c r="O54" s="57">
        <v>5</v>
      </c>
      <c r="P54" s="65">
        <f t="shared" si="3"/>
        <v>1</v>
      </c>
      <c r="Q54" s="59" t="s">
        <v>469</v>
      </c>
      <c r="R54" s="52" t="s">
        <v>79</v>
      </c>
      <c r="S54" s="41" t="s">
        <v>340</v>
      </c>
      <c r="T54" s="44"/>
      <c r="U54" s="40" t="s">
        <v>345</v>
      </c>
      <c r="V54" s="40" t="s">
        <v>346</v>
      </c>
      <c r="W54" s="40" t="s">
        <v>347</v>
      </c>
      <c r="X54" s="40" t="s">
        <v>348</v>
      </c>
      <c r="Y54" s="41"/>
      <c r="Z54" s="41"/>
      <c r="AA54" s="41"/>
      <c r="AB54" s="41"/>
      <c r="AC54" s="41"/>
      <c r="AD54" s="41"/>
      <c r="AE54" s="48"/>
      <c r="AF54" s="49"/>
      <c r="AG54" s="49"/>
      <c r="AH54" s="49"/>
      <c r="AI54" s="49"/>
      <c r="AJ54" s="49"/>
      <c r="AK54" s="49"/>
      <c r="AL54" s="49"/>
      <c r="AM54" s="76">
        <f t="shared" si="1"/>
        <v>377</v>
      </c>
    </row>
    <row r="55" spans="1:39" s="92" customFormat="1" ht="146.25" hidden="1" x14ac:dyDescent="0.2">
      <c r="A55" s="77">
        <v>45</v>
      </c>
      <c r="B55" s="78" t="s">
        <v>264</v>
      </c>
      <c r="C55" s="79" t="s">
        <v>37</v>
      </c>
      <c r="D55" s="123" t="s">
        <v>322</v>
      </c>
      <c r="E55" s="99" t="s">
        <v>327</v>
      </c>
      <c r="F55" s="99" t="s">
        <v>324</v>
      </c>
      <c r="G55" s="99" t="s">
        <v>328</v>
      </c>
      <c r="H55" s="99" t="s">
        <v>328</v>
      </c>
      <c r="I55" s="99" t="s">
        <v>308</v>
      </c>
      <c r="J55" s="100">
        <v>1</v>
      </c>
      <c r="K55" s="101">
        <v>42931</v>
      </c>
      <c r="L55" s="101">
        <v>43039</v>
      </c>
      <c r="M55" s="82" t="s">
        <v>393</v>
      </c>
      <c r="N55" s="83">
        <f t="shared" si="2"/>
        <v>15</v>
      </c>
      <c r="O55" s="104">
        <v>1</v>
      </c>
      <c r="P55" s="85">
        <f t="shared" si="3"/>
        <v>1</v>
      </c>
      <c r="Q55" s="105" t="s">
        <v>489</v>
      </c>
      <c r="R55" s="99" t="s">
        <v>79</v>
      </c>
      <c r="S55" s="93" t="s">
        <v>340</v>
      </c>
      <c r="T55" s="94">
        <v>36</v>
      </c>
      <c r="U55" s="128" t="s">
        <v>506</v>
      </c>
      <c r="V55" s="93"/>
      <c r="W55" s="93"/>
      <c r="X55" s="89"/>
      <c r="Y55" s="93"/>
      <c r="Z55" s="93"/>
      <c r="AA55" s="93"/>
      <c r="AB55" s="93"/>
      <c r="AC55" s="93"/>
      <c r="AD55" s="93"/>
      <c r="AE55" s="93"/>
      <c r="AF55" s="78"/>
      <c r="AG55" s="78"/>
      <c r="AH55" s="78"/>
      <c r="AI55" s="78"/>
      <c r="AJ55" s="78"/>
      <c r="AK55" s="78"/>
      <c r="AL55" s="78"/>
      <c r="AM55" s="91">
        <f t="shared" si="1"/>
        <v>240</v>
      </c>
    </row>
    <row r="56" spans="1:39" ht="102" hidden="1" x14ac:dyDescent="0.2">
      <c r="A56" s="29">
        <v>46</v>
      </c>
      <c r="B56" s="30" t="s">
        <v>265</v>
      </c>
      <c r="C56" s="31" t="s">
        <v>37</v>
      </c>
      <c r="D56" s="51" t="s">
        <v>329</v>
      </c>
      <c r="E56" s="52" t="s">
        <v>330</v>
      </c>
      <c r="F56" s="52" t="s">
        <v>331</v>
      </c>
      <c r="G56" s="52" t="s">
        <v>332</v>
      </c>
      <c r="H56" s="52" t="s">
        <v>332</v>
      </c>
      <c r="I56" s="52" t="s">
        <v>333</v>
      </c>
      <c r="J56" s="57">
        <v>1</v>
      </c>
      <c r="K56" s="56">
        <v>42931</v>
      </c>
      <c r="L56" s="56">
        <v>42947</v>
      </c>
      <c r="M56" s="33" t="s">
        <v>392</v>
      </c>
      <c r="N56" s="34">
        <f t="shared" si="2"/>
        <v>2</v>
      </c>
      <c r="O56" s="58">
        <v>1</v>
      </c>
      <c r="P56" s="65">
        <f t="shared" si="3"/>
        <v>1</v>
      </c>
      <c r="Q56" s="59" t="s">
        <v>427</v>
      </c>
      <c r="R56" s="52" t="s">
        <v>334</v>
      </c>
      <c r="S56" s="41" t="s">
        <v>340</v>
      </c>
      <c r="T56" s="44"/>
      <c r="U56" s="40" t="s">
        <v>39</v>
      </c>
      <c r="V56" s="41"/>
      <c r="W56" s="41"/>
      <c r="X56" s="41"/>
      <c r="Y56" s="41"/>
      <c r="Z56" s="41"/>
      <c r="AA56" s="41"/>
      <c r="AB56" s="41"/>
      <c r="AC56" s="41"/>
      <c r="AD56" s="41"/>
      <c r="AE56" s="48"/>
      <c r="AF56" s="49"/>
      <c r="AG56" s="49"/>
      <c r="AH56" s="49"/>
      <c r="AI56" s="49"/>
      <c r="AJ56" s="49"/>
      <c r="AK56" s="49"/>
      <c r="AL56" s="49"/>
      <c r="AM56" s="76">
        <f t="shared" si="1"/>
        <v>140</v>
      </c>
    </row>
    <row r="57" spans="1:39" ht="114.75" hidden="1" x14ac:dyDescent="0.2">
      <c r="A57" s="29">
        <v>47</v>
      </c>
      <c r="B57" s="30" t="s">
        <v>266</v>
      </c>
      <c r="C57" s="31" t="s">
        <v>37</v>
      </c>
      <c r="D57" s="51" t="s">
        <v>329</v>
      </c>
      <c r="E57" s="52" t="s">
        <v>330</v>
      </c>
      <c r="F57" s="52" t="s">
        <v>331</v>
      </c>
      <c r="G57" s="52" t="s">
        <v>335</v>
      </c>
      <c r="H57" s="52" t="s">
        <v>335</v>
      </c>
      <c r="I57" s="52" t="s">
        <v>336</v>
      </c>
      <c r="J57" s="57">
        <v>1</v>
      </c>
      <c r="K57" s="56">
        <v>42931</v>
      </c>
      <c r="L57" s="56">
        <v>42947</v>
      </c>
      <c r="M57" s="33" t="s">
        <v>392</v>
      </c>
      <c r="N57" s="34">
        <f t="shared" si="2"/>
        <v>2</v>
      </c>
      <c r="O57" s="58">
        <v>1</v>
      </c>
      <c r="P57" s="65">
        <f t="shared" si="3"/>
        <v>1</v>
      </c>
      <c r="Q57" s="60" t="s">
        <v>426</v>
      </c>
      <c r="R57" s="52" t="s">
        <v>337</v>
      </c>
      <c r="S57" s="41" t="s">
        <v>340</v>
      </c>
      <c r="T57" s="44"/>
      <c r="U57" s="40" t="s">
        <v>343</v>
      </c>
      <c r="V57" s="40" t="s">
        <v>344</v>
      </c>
      <c r="W57" s="41"/>
      <c r="X57" s="41"/>
      <c r="Y57" s="41"/>
      <c r="Z57" s="41"/>
      <c r="AA57" s="41"/>
      <c r="AB57" s="41"/>
      <c r="AC57" s="41"/>
      <c r="AD57" s="41"/>
      <c r="AE57" s="48"/>
      <c r="AF57" s="49"/>
      <c r="AG57" s="49"/>
      <c r="AH57" s="49"/>
      <c r="AI57" s="49"/>
      <c r="AJ57" s="49"/>
      <c r="AK57" s="49"/>
      <c r="AL57" s="49"/>
      <c r="AM57" s="76">
        <f t="shared" si="1"/>
        <v>168</v>
      </c>
    </row>
    <row r="58" spans="1:39" ht="102" hidden="1" x14ac:dyDescent="0.2">
      <c r="A58" s="29">
        <v>48</v>
      </c>
      <c r="B58" s="30" t="s">
        <v>267</v>
      </c>
      <c r="C58" s="31" t="s">
        <v>37</v>
      </c>
      <c r="D58" s="123" t="s">
        <v>329</v>
      </c>
      <c r="E58" s="52" t="s">
        <v>330</v>
      </c>
      <c r="F58" s="52" t="s">
        <v>331</v>
      </c>
      <c r="G58" s="52" t="s">
        <v>338</v>
      </c>
      <c r="H58" s="52" t="s">
        <v>338</v>
      </c>
      <c r="I58" s="52" t="s">
        <v>298</v>
      </c>
      <c r="J58" s="57">
        <v>1</v>
      </c>
      <c r="K58" s="56">
        <v>42931</v>
      </c>
      <c r="L58" s="56">
        <v>43008</v>
      </c>
      <c r="M58" s="33" t="s">
        <v>392</v>
      </c>
      <c r="N58" s="34">
        <f t="shared" si="2"/>
        <v>11</v>
      </c>
      <c r="O58" s="58">
        <v>1</v>
      </c>
      <c r="P58" s="65">
        <f t="shared" si="3"/>
        <v>1</v>
      </c>
      <c r="Q58" s="59" t="s">
        <v>425</v>
      </c>
      <c r="R58" s="52" t="s">
        <v>339</v>
      </c>
      <c r="S58" s="41" t="s">
        <v>340</v>
      </c>
      <c r="T58" s="44"/>
      <c r="U58" s="40" t="s">
        <v>380</v>
      </c>
      <c r="V58" s="40" t="s">
        <v>379</v>
      </c>
      <c r="W58" s="40" t="s">
        <v>378</v>
      </c>
      <c r="X58" s="41"/>
      <c r="Y58" s="41"/>
      <c r="Z58" s="41"/>
      <c r="AA58" s="41"/>
      <c r="AB58" s="41"/>
      <c r="AC58" s="41"/>
      <c r="AD58" s="41"/>
      <c r="AE58" s="48"/>
      <c r="AF58" s="49"/>
      <c r="AG58" s="49"/>
      <c r="AH58" s="49"/>
      <c r="AI58" s="49"/>
      <c r="AJ58" s="49"/>
      <c r="AK58" s="49"/>
      <c r="AL58" s="49"/>
      <c r="AM58" s="76">
        <f t="shared" si="1"/>
        <v>167</v>
      </c>
    </row>
    <row r="59" spans="1:39" ht="63.75" hidden="1" x14ac:dyDescent="0.2">
      <c r="A59" s="29">
        <v>49</v>
      </c>
      <c r="B59" s="53" t="s">
        <v>387</v>
      </c>
      <c r="C59" s="54" t="s">
        <v>37</v>
      </c>
      <c r="D59" s="54" t="s">
        <v>364</v>
      </c>
      <c r="E59" s="54" t="s">
        <v>365</v>
      </c>
      <c r="F59" s="54" t="s">
        <v>366</v>
      </c>
      <c r="G59" s="54" t="s">
        <v>367</v>
      </c>
      <c r="H59" s="54" t="s">
        <v>368</v>
      </c>
      <c r="I59" s="54" t="s">
        <v>369</v>
      </c>
      <c r="J59" s="55">
        <v>1</v>
      </c>
      <c r="K59" s="56">
        <v>41153</v>
      </c>
      <c r="L59" s="56">
        <v>42004</v>
      </c>
      <c r="M59" s="42" t="s">
        <v>392</v>
      </c>
      <c r="N59" s="34">
        <f t="shared" si="2"/>
        <v>122</v>
      </c>
      <c r="O59" s="55">
        <v>1</v>
      </c>
      <c r="P59" s="65">
        <f t="shared" si="3"/>
        <v>1</v>
      </c>
      <c r="Q59" s="50" t="s">
        <v>470</v>
      </c>
      <c r="R59" s="73" t="s">
        <v>41</v>
      </c>
      <c r="S59" s="54" t="s">
        <v>370</v>
      </c>
      <c r="T59" s="44"/>
      <c r="U59" s="41"/>
      <c r="V59" s="41"/>
      <c r="W59" s="41"/>
      <c r="X59" s="41"/>
      <c r="Y59" s="41"/>
      <c r="Z59" s="41"/>
      <c r="AA59" s="41"/>
      <c r="AB59" s="41"/>
      <c r="AC59" s="41"/>
      <c r="AD59" s="41"/>
      <c r="AE59" s="48"/>
      <c r="AF59" s="49"/>
      <c r="AG59" s="49"/>
      <c r="AH59" s="49"/>
      <c r="AI59" s="49"/>
      <c r="AJ59" s="49"/>
      <c r="AK59" s="49"/>
      <c r="AL59" s="49"/>
      <c r="AM59" s="76">
        <f t="shared" si="1"/>
        <v>262</v>
      </c>
    </row>
    <row r="60" spans="1:39" ht="140.25" x14ac:dyDescent="0.2">
      <c r="A60" s="29">
        <v>50</v>
      </c>
      <c r="B60" s="133" t="s">
        <v>509</v>
      </c>
      <c r="C60" s="134" t="s">
        <v>37</v>
      </c>
      <c r="D60" s="135" t="s">
        <v>510</v>
      </c>
      <c r="E60" s="136" t="s">
        <v>511</v>
      </c>
      <c r="F60" s="135" t="s">
        <v>512</v>
      </c>
      <c r="G60" s="135" t="s">
        <v>513</v>
      </c>
      <c r="H60" s="135" t="s">
        <v>514</v>
      </c>
      <c r="I60" s="135" t="s">
        <v>515</v>
      </c>
      <c r="J60" s="137">
        <v>1</v>
      </c>
      <c r="K60" s="138">
        <v>43362</v>
      </c>
      <c r="L60" s="138">
        <v>43717</v>
      </c>
      <c r="M60" s="135"/>
      <c r="N60" s="139">
        <f t="shared" si="2"/>
        <v>51</v>
      </c>
      <c r="O60" s="137">
        <v>0</v>
      </c>
      <c r="P60" s="170">
        <f t="shared" si="3"/>
        <v>0</v>
      </c>
      <c r="Q60" s="137" t="s">
        <v>546</v>
      </c>
      <c r="R60" s="140" t="s">
        <v>79</v>
      </c>
      <c r="S60" s="134" t="s">
        <v>516</v>
      </c>
      <c r="T60" s="141"/>
      <c r="U60" s="142"/>
      <c r="V60" s="142"/>
      <c r="W60" s="142"/>
      <c r="X60" s="142"/>
      <c r="Y60" s="142"/>
      <c r="Z60" s="142"/>
      <c r="AA60" s="142"/>
      <c r="AB60" s="142"/>
      <c r="AC60" s="142"/>
      <c r="AD60" s="142"/>
      <c r="AE60" s="142"/>
      <c r="AF60" s="142"/>
      <c r="AG60" s="142"/>
      <c r="AH60" s="142"/>
      <c r="AI60" s="142"/>
      <c r="AJ60" s="142"/>
      <c r="AK60" s="142"/>
      <c r="AL60" s="142"/>
      <c r="AM60" s="141"/>
    </row>
    <row r="61" spans="1:39" ht="140.25" x14ac:dyDescent="0.2">
      <c r="A61" s="29">
        <v>51</v>
      </c>
      <c r="B61" s="134" t="s">
        <v>517</v>
      </c>
      <c r="C61" s="134" t="s">
        <v>37</v>
      </c>
      <c r="D61" s="135" t="s">
        <v>510</v>
      </c>
      <c r="E61" s="136" t="s">
        <v>511</v>
      </c>
      <c r="F61" s="135" t="s">
        <v>512</v>
      </c>
      <c r="G61" s="135" t="s">
        <v>513</v>
      </c>
      <c r="H61" s="143" t="s">
        <v>518</v>
      </c>
      <c r="I61" s="143" t="s">
        <v>519</v>
      </c>
      <c r="J61" s="144">
        <v>2</v>
      </c>
      <c r="K61" s="138">
        <v>43362</v>
      </c>
      <c r="L61" s="138">
        <v>43715</v>
      </c>
      <c r="M61" s="135"/>
      <c r="N61" s="139">
        <f t="shared" si="2"/>
        <v>50</v>
      </c>
      <c r="O61" s="137">
        <v>1</v>
      </c>
      <c r="P61" s="170">
        <f t="shared" si="3"/>
        <v>0.5</v>
      </c>
      <c r="Q61" s="148" t="s">
        <v>547</v>
      </c>
      <c r="R61" s="140" t="s">
        <v>79</v>
      </c>
      <c r="S61" s="134" t="s">
        <v>516</v>
      </c>
      <c r="T61" s="173" t="s">
        <v>578</v>
      </c>
      <c r="U61" s="142"/>
      <c r="V61" s="142"/>
      <c r="W61" s="142"/>
      <c r="X61" s="142"/>
      <c r="Y61" s="142"/>
      <c r="Z61" s="142"/>
      <c r="AA61" s="142"/>
      <c r="AB61" s="142"/>
      <c r="AC61" s="142"/>
      <c r="AD61" s="142"/>
      <c r="AE61" s="142"/>
      <c r="AF61" s="142"/>
      <c r="AG61" s="142"/>
      <c r="AH61" s="142"/>
      <c r="AI61" s="142"/>
      <c r="AJ61" s="142"/>
      <c r="AK61" s="142"/>
      <c r="AL61" s="142"/>
      <c r="AM61" s="141"/>
    </row>
    <row r="62" spans="1:39" ht="153" x14ac:dyDescent="0.2">
      <c r="A62" s="29">
        <v>52</v>
      </c>
      <c r="B62" s="133" t="s">
        <v>520</v>
      </c>
      <c r="C62" s="134" t="s">
        <v>37</v>
      </c>
      <c r="D62" s="135" t="s">
        <v>510</v>
      </c>
      <c r="E62" s="136" t="s">
        <v>511</v>
      </c>
      <c r="F62" s="135" t="s">
        <v>512</v>
      </c>
      <c r="G62" s="135" t="s">
        <v>521</v>
      </c>
      <c r="H62" s="135" t="s">
        <v>522</v>
      </c>
      <c r="I62" s="135" t="s">
        <v>523</v>
      </c>
      <c r="J62" s="144">
        <v>1</v>
      </c>
      <c r="K62" s="138">
        <v>43362</v>
      </c>
      <c r="L62" s="138">
        <v>43495</v>
      </c>
      <c r="M62" s="135"/>
      <c r="N62" s="139">
        <f t="shared" si="2"/>
        <v>19</v>
      </c>
      <c r="O62" s="137"/>
      <c r="P62" s="170">
        <f t="shared" si="3"/>
        <v>0</v>
      </c>
      <c r="Q62" s="149"/>
      <c r="R62" s="140" t="s">
        <v>79</v>
      </c>
      <c r="S62" s="134" t="s">
        <v>516</v>
      </c>
      <c r="T62" s="141"/>
      <c r="U62" s="142"/>
      <c r="V62" s="142"/>
      <c r="W62" s="142"/>
      <c r="X62" s="142"/>
      <c r="Y62" s="142"/>
      <c r="Z62" s="142"/>
      <c r="AA62" s="142"/>
      <c r="AB62" s="142"/>
      <c r="AC62" s="142"/>
      <c r="AD62" s="142"/>
      <c r="AE62" s="142"/>
      <c r="AF62" s="142"/>
      <c r="AG62" s="142"/>
      <c r="AH62" s="142"/>
      <c r="AI62" s="142"/>
      <c r="AJ62" s="142"/>
      <c r="AK62" s="142"/>
      <c r="AL62" s="142"/>
      <c r="AM62" s="141"/>
    </row>
    <row r="63" spans="1:39" ht="140.25" hidden="1" x14ac:dyDescent="0.2">
      <c r="A63" s="29">
        <v>53</v>
      </c>
      <c r="B63" s="134" t="s">
        <v>524</v>
      </c>
      <c r="C63" s="134" t="s">
        <v>37</v>
      </c>
      <c r="D63" s="135" t="s">
        <v>510</v>
      </c>
      <c r="E63" s="136" t="s">
        <v>511</v>
      </c>
      <c r="F63" s="135" t="s">
        <v>512</v>
      </c>
      <c r="G63" s="135" t="s">
        <v>525</v>
      </c>
      <c r="H63" s="135" t="s">
        <v>526</v>
      </c>
      <c r="I63" s="135" t="s">
        <v>155</v>
      </c>
      <c r="J63" s="144">
        <v>1</v>
      </c>
      <c r="K63" s="138">
        <v>43363</v>
      </c>
      <c r="L63" s="138">
        <v>43646</v>
      </c>
      <c r="M63" s="135"/>
      <c r="N63" s="139">
        <f t="shared" si="2"/>
        <v>40</v>
      </c>
      <c r="O63" s="143">
        <v>1</v>
      </c>
      <c r="P63" s="169">
        <f t="shared" si="3"/>
        <v>1</v>
      </c>
      <c r="Q63" s="150" t="s">
        <v>548</v>
      </c>
      <c r="R63" s="140" t="s">
        <v>79</v>
      </c>
      <c r="S63" s="134" t="s">
        <v>516</v>
      </c>
      <c r="T63" s="173" t="s">
        <v>577</v>
      </c>
      <c r="U63" s="142"/>
      <c r="V63" s="142"/>
      <c r="W63" s="142"/>
      <c r="X63" s="142"/>
      <c r="Y63" s="142"/>
      <c r="Z63" s="142"/>
      <c r="AA63" s="142"/>
      <c r="AB63" s="142"/>
      <c r="AC63" s="142"/>
      <c r="AD63" s="142"/>
      <c r="AE63" s="142"/>
      <c r="AF63" s="142"/>
      <c r="AG63" s="142"/>
      <c r="AH63" s="142"/>
      <c r="AI63" s="142"/>
      <c r="AJ63" s="142"/>
      <c r="AK63" s="142"/>
      <c r="AL63" s="142"/>
      <c r="AM63" s="141"/>
    </row>
    <row r="64" spans="1:39" ht="140.25" hidden="1" x14ac:dyDescent="0.2">
      <c r="A64" s="29">
        <v>54</v>
      </c>
      <c r="B64" s="133" t="s">
        <v>527</v>
      </c>
      <c r="C64" s="134" t="s">
        <v>37</v>
      </c>
      <c r="D64" s="135" t="s">
        <v>510</v>
      </c>
      <c r="E64" s="136" t="s">
        <v>511</v>
      </c>
      <c r="F64" s="135" t="s">
        <v>512</v>
      </c>
      <c r="G64" s="135" t="s">
        <v>528</v>
      </c>
      <c r="H64" s="135" t="s">
        <v>529</v>
      </c>
      <c r="I64" s="143" t="s">
        <v>530</v>
      </c>
      <c r="J64" s="144">
        <v>1</v>
      </c>
      <c r="K64" s="138">
        <v>43368</v>
      </c>
      <c r="L64" s="138">
        <v>43646</v>
      </c>
      <c r="M64" s="135"/>
      <c r="N64" s="139">
        <f t="shared" si="2"/>
        <v>40</v>
      </c>
      <c r="O64" s="143">
        <v>1</v>
      </c>
      <c r="P64" s="169">
        <f t="shared" si="3"/>
        <v>1</v>
      </c>
      <c r="Q64" s="150" t="s">
        <v>549</v>
      </c>
      <c r="R64" s="140" t="s">
        <v>79</v>
      </c>
      <c r="S64" s="134" t="s">
        <v>516</v>
      </c>
      <c r="T64" s="141"/>
      <c r="U64" s="172" t="s">
        <v>572</v>
      </c>
      <c r="V64" s="142"/>
      <c r="W64" s="142"/>
      <c r="X64" s="142"/>
      <c r="Y64" s="142"/>
      <c r="Z64" s="142"/>
      <c r="AA64" s="142"/>
      <c r="AB64" s="142"/>
      <c r="AC64" s="142"/>
      <c r="AD64" s="142"/>
      <c r="AE64" s="142"/>
      <c r="AF64" s="142"/>
      <c r="AG64" s="142"/>
      <c r="AH64" s="142"/>
      <c r="AI64" s="142"/>
      <c r="AJ64" s="142"/>
      <c r="AK64" s="142"/>
      <c r="AL64" s="142"/>
      <c r="AM64" s="141"/>
    </row>
    <row r="65" spans="1:39" ht="140.25" x14ac:dyDescent="0.2">
      <c r="A65" s="29">
        <v>55</v>
      </c>
      <c r="B65" s="134" t="s">
        <v>531</v>
      </c>
      <c r="C65" s="134" t="s">
        <v>37</v>
      </c>
      <c r="D65" s="135" t="s">
        <v>510</v>
      </c>
      <c r="E65" s="136" t="s">
        <v>511</v>
      </c>
      <c r="F65" s="135" t="s">
        <v>512</v>
      </c>
      <c r="G65" s="135" t="s">
        <v>528</v>
      </c>
      <c r="H65" s="135" t="s">
        <v>532</v>
      </c>
      <c r="I65" s="135" t="s">
        <v>533</v>
      </c>
      <c r="J65" s="144">
        <v>3</v>
      </c>
      <c r="K65" s="138">
        <v>43368</v>
      </c>
      <c r="L65" s="138">
        <v>43830</v>
      </c>
      <c r="M65" s="135"/>
      <c r="N65" s="139">
        <f t="shared" si="2"/>
        <v>66</v>
      </c>
      <c r="O65" s="143">
        <v>1</v>
      </c>
      <c r="P65" s="170">
        <f t="shared" si="3"/>
        <v>0.33333333333333331</v>
      </c>
      <c r="Q65" s="151" t="s">
        <v>573</v>
      </c>
      <c r="R65" s="140" t="s">
        <v>79</v>
      </c>
      <c r="S65" s="134" t="s">
        <v>516</v>
      </c>
      <c r="T65" s="141"/>
      <c r="U65" s="172" t="s">
        <v>574</v>
      </c>
      <c r="V65" s="172" t="s">
        <v>575</v>
      </c>
      <c r="W65" s="172" t="s">
        <v>576</v>
      </c>
      <c r="X65" s="142"/>
      <c r="Y65" s="142"/>
      <c r="Z65" s="142"/>
      <c r="AA65" s="142"/>
      <c r="AB65" s="142"/>
      <c r="AC65" s="142"/>
      <c r="AD65" s="142"/>
      <c r="AE65" s="142"/>
      <c r="AF65" s="142"/>
      <c r="AG65" s="142"/>
      <c r="AH65" s="142"/>
      <c r="AI65" s="142"/>
      <c r="AJ65" s="142"/>
      <c r="AK65" s="142"/>
      <c r="AL65" s="142"/>
      <c r="AM65" s="141"/>
    </row>
    <row r="66" spans="1:39" ht="140.25" x14ac:dyDescent="0.2">
      <c r="A66" s="29">
        <v>56</v>
      </c>
      <c r="B66" s="133" t="s">
        <v>534</v>
      </c>
      <c r="C66" s="134" t="s">
        <v>37</v>
      </c>
      <c r="D66" s="135" t="s">
        <v>510</v>
      </c>
      <c r="E66" s="136" t="s">
        <v>511</v>
      </c>
      <c r="F66" s="135" t="s">
        <v>512</v>
      </c>
      <c r="G66" s="135" t="s">
        <v>535</v>
      </c>
      <c r="H66" s="135" t="s">
        <v>536</v>
      </c>
      <c r="I66" s="145" t="s">
        <v>537</v>
      </c>
      <c r="J66" s="144">
        <v>4</v>
      </c>
      <c r="K66" s="138">
        <v>43362</v>
      </c>
      <c r="L66" s="138">
        <v>43830</v>
      </c>
      <c r="M66" s="135"/>
      <c r="N66" s="139">
        <f t="shared" si="2"/>
        <v>67</v>
      </c>
      <c r="O66" s="143"/>
      <c r="P66" s="170">
        <f t="shared" si="3"/>
        <v>0</v>
      </c>
      <c r="Q66" s="152" t="s">
        <v>579</v>
      </c>
      <c r="R66" s="140" t="s">
        <v>79</v>
      </c>
      <c r="S66" s="134" t="s">
        <v>516</v>
      </c>
      <c r="T66" s="141"/>
      <c r="U66" s="142"/>
      <c r="V66" s="142"/>
      <c r="W66" s="142"/>
      <c r="X66" s="142"/>
      <c r="Y66" s="142"/>
      <c r="Z66" s="142"/>
      <c r="AA66" s="142"/>
      <c r="AB66" s="142"/>
      <c r="AC66" s="142"/>
      <c r="AD66" s="142"/>
      <c r="AE66" s="142"/>
      <c r="AF66" s="142"/>
      <c r="AG66" s="142"/>
      <c r="AH66" s="142"/>
      <c r="AI66" s="142"/>
      <c r="AJ66" s="142"/>
      <c r="AK66" s="142"/>
      <c r="AL66" s="142"/>
      <c r="AM66" s="141"/>
    </row>
    <row r="67" spans="1:39" ht="140.25" x14ac:dyDescent="0.2">
      <c r="A67" s="29">
        <v>57</v>
      </c>
      <c r="B67" s="134" t="s">
        <v>538</v>
      </c>
      <c r="C67" s="134" t="s">
        <v>37</v>
      </c>
      <c r="D67" s="135" t="s">
        <v>510</v>
      </c>
      <c r="E67" s="136" t="s">
        <v>511</v>
      </c>
      <c r="F67" s="135" t="s">
        <v>512</v>
      </c>
      <c r="G67" s="135" t="s">
        <v>539</v>
      </c>
      <c r="H67" s="135" t="s">
        <v>540</v>
      </c>
      <c r="I67" s="135" t="s">
        <v>541</v>
      </c>
      <c r="J67" s="144">
        <v>4</v>
      </c>
      <c r="K67" s="138">
        <v>43374</v>
      </c>
      <c r="L67" s="138">
        <v>43738</v>
      </c>
      <c r="M67" s="135"/>
      <c r="N67" s="139">
        <f t="shared" si="2"/>
        <v>52</v>
      </c>
      <c r="O67" s="143">
        <v>1</v>
      </c>
      <c r="P67" s="170">
        <f t="shared" si="3"/>
        <v>0.25</v>
      </c>
      <c r="Q67" s="153" t="s">
        <v>571</v>
      </c>
      <c r="R67" s="140" t="s">
        <v>542</v>
      </c>
      <c r="S67" s="134" t="s">
        <v>516</v>
      </c>
      <c r="T67" s="141"/>
      <c r="U67" s="172" t="s">
        <v>574</v>
      </c>
      <c r="V67" s="172" t="s">
        <v>575</v>
      </c>
      <c r="W67" s="172" t="s">
        <v>576</v>
      </c>
      <c r="X67" s="142"/>
      <c r="Y67" s="142"/>
      <c r="Z67" s="142"/>
      <c r="AA67" s="142"/>
      <c r="AB67" s="142"/>
      <c r="AC67" s="142"/>
      <c r="AD67" s="142"/>
      <c r="AE67" s="142"/>
      <c r="AF67" s="142"/>
      <c r="AG67" s="142"/>
      <c r="AH67" s="142"/>
      <c r="AI67" s="142"/>
      <c r="AJ67" s="142"/>
      <c r="AK67" s="142"/>
      <c r="AL67" s="142"/>
      <c r="AM67" s="141"/>
    </row>
    <row r="50520" spans="1:1" x14ac:dyDescent="0.2">
      <c r="A50520" s="1">
        <v>240</v>
      </c>
    </row>
    <row r="50523" spans="1:1" x14ac:dyDescent="0.2">
      <c r="A50523" s="1" t="s">
        <v>99</v>
      </c>
    </row>
    <row r="50524" spans="1:1" x14ac:dyDescent="0.2">
      <c r="A50524" s="1" t="s">
        <v>37</v>
      </c>
    </row>
  </sheetData>
  <autoFilter ref="A10:AM67" xr:uid="{59E03FE6-F1DE-4CD3-9B57-1287E41F3FDE}">
    <filterColumn colId="15">
      <filters>
        <filter val="0%"/>
        <filter val="25%"/>
        <filter val="33%"/>
        <filter val="50%"/>
        <filter val="70%"/>
        <filter val="80%"/>
        <filter val="90%"/>
      </filters>
    </filterColumn>
  </autoFilter>
  <sortState ref="A11:AE58">
    <sortCondition ref="A11"/>
  </sortState>
  <mergeCells count="4">
    <mergeCell ref="D1:H1"/>
    <mergeCell ref="D2:H2"/>
    <mergeCell ref="B8:O8"/>
    <mergeCell ref="U9:AE9"/>
  </mergeCells>
  <dataValidations xWindow="791" yWindow="874" count="11">
    <dataValidation type="date" allowBlank="1" showInputMessage="1" errorTitle="Entrada no válida" error="Por favor escriba una fecha válida (AAAA/MM/DD)" promptTitle="Ingrese una fecha (AAAA/MM/DD)" prompt=" Registre la FECHA PROGRAMADA para la terminación de la actividad. (FORMATO AAAA/MM/DD)" sqref="L19 L42:L50 L60" xr:uid="{00000000-0002-0000-01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9 K22:L23 K42:K54 K60" xr:uid="{00000000-0002-0000-0100-000001000000}">
      <formula1>1900/1/1</formula1>
      <formula2>3000/1/1</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2:F49 R42:R49 F60:F67" xr:uid="{00000000-0002-0000-0100-00000200000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Q54 Q42:Q50 O60 Q60" xr:uid="{00000000-0002-0000-0100-000003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42:O50"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2:J50 J60" xr:uid="{00000000-0002-0000-0100-000005000000}">
      <formula1>-9223372036854770000</formula1>
      <formula2>9223372036854770000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2:E49 E60:E67" xr:uid="{00000000-0002-0000-01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2:D58 D60:D67" xr:uid="{00000000-0002-0000-0100-000007000000}">
      <formula1>0</formula1>
      <formula2>9</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42 I45:I50 I60" xr:uid="{00000000-0002-0000-0100-000008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43:I44 H42:H46 H60" xr:uid="{00000000-0002-0000-0100-000009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2:G49 H47:H49 G63:G67 G60:G61" xr:uid="{00000000-0002-0000-0100-00000A000000}">
      <formula1>0</formula1>
      <formula2>390</formula2>
    </dataValidation>
  </dataValidations>
  <hyperlinks>
    <hyperlink ref="U13" r:id="rId1" xr:uid="{00000000-0004-0000-0100-000000000000}"/>
    <hyperlink ref="V13" r:id="rId2" xr:uid="{00000000-0004-0000-0100-000001000000}"/>
    <hyperlink ref="W13" r:id="rId3" xr:uid="{00000000-0004-0000-0100-000002000000}"/>
    <hyperlink ref="X13" r:id="rId4" xr:uid="{00000000-0004-0000-0100-000003000000}"/>
    <hyperlink ref="U11" r:id="rId5" xr:uid="{00000000-0004-0000-0100-000004000000}"/>
    <hyperlink ref="V11" r:id="rId6" xr:uid="{00000000-0004-0000-0100-000005000000}"/>
    <hyperlink ref="U15" r:id="rId7" xr:uid="{00000000-0004-0000-0100-000006000000}"/>
    <hyperlink ref="V15" r:id="rId8" xr:uid="{00000000-0004-0000-0100-000007000000}"/>
    <hyperlink ref="U17" r:id="rId9" xr:uid="{00000000-0004-0000-0100-000008000000}"/>
    <hyperlink ref="V17" r:id="rId10" xr:uid="{00000000-0004-0000-0100-000009000000}"/>
    <hyperlink ref="W17" r:id="rId11" xr:uid="{00000000-0004-0000-0100-00000A000000}"/>
    <hyperlink ref="AC14" r:id="rId12" xr:uid="{00000000-0004-0000-0100-00000B000000}"/>
    <hyperlink ref="U14" r:id="rId13" xr:uid="{00000000-0004-0000-0100-00000C000000}"/>
    <hyperlink ref="V14" r:id="rId14" xr:uid="{00000000-0004-0000-0100-00000D000000}"/>
    <hyperlink ref="W14" r:id="rId15" xr:uid="{00000000-0004-0000-0100-00000E000000}"/>
    <hyperlink ref="W16" r:id="rId16" xr:uid="{00000000-0004-0000-0100-00000F000000}"/>
    <hyperlink ref="U16" r:id="rId17" xr:uid="{00000000-0004-0000-0100-000010000000}"/>
    <hyperlink ref="V16" r:id="rId18" xr:uid="{00000000-0004-0000-0100-000011000000}"/>
    <hyperlink ref="U22" r:id="rId19" xr:uid="{00000000-0004-0000-0100-000012000000}"/>
    <hyperlink ref="V22" r:id="rId20" xr:uid="{00000000-0004-0000-0100-000013000000}"/>
    <hyperlink ref="V23" r:id="rId21" xr:uid="{00000000-0004-0000-0100-000014000000}"/>
    <hyperlink ref="U23" r:id="rId22" xr:uid="{00000000-0004-0000-0100-000015000000}"/>
    <hyperlink ref="U12" r:id="rId23" xr:uid="{00000000-0004-0000-0100-000016000000}"/>
    <hyperlink ref="U21" r:id="rId24" xr:uid="{00000000-0004-0000-0100-000017000000}"/>
    <hyperlink ref="V28" r:id="rId25" xr:uid="{00000000-0004-0000-0100-000018000000}"/>
    <hyperlink ref="U29" r:id="rId26" xr:uid="{00000000-0004-0000-0100-000019000000}"/>
    <hyperlink ref="V12" r:id="rId27" xr:uid="{00000000-0004-0000-0100-00001A000000}"/>
    <hyperlink ref="U31" r:id="rId28" xr:uid="{00000000-0004-0000-0100-00001B000000}"/>
    <hyperlink ref="V31" r:id="rId29" xr:uid="{00000000-0004-0000-0100-00001C000000}"/>
    <hyperlink ref="W31" r:id="rId30" xr:uid="{00000000-0004-0000-0100-00001D000000}"/>
    <hyperlink ref="X31" r:id="rId31" xr:uid="{00000000-0004-0000-0100-00001E000000}"/>
    <hyperlink ref="Y31" r:id="rId32" xr:uid="{00000000-0004-0000-0100-00001F000000}"/>
    <hyperlink ref="Z31" r:id="rId33" xr:uid="{00000000-0004-0000-0100-000020000000}"/>
    <hyperlink ref="AA31" r:id="rId34" xr:uid="{00000000-0004-0000-0100-000021000000}"/>
    <hyperlink ref="AB31" r:id="rId35" xr:uid="{00000000-0004-0000-0100-000022000000}"/>
    <hyperlink ref="X14" r:id="rId36" xr:uid="{00000000-0004-0000-0100-000023000000}"/>
    <hyperlink ref="Y14" r:id="rId37" xr:uid="{00000000-0004-0000-0100-000024000000}"/>
    <hyperlink ref="Z14" r:id="rId38" xr:uid="{00000000-0004-0000-0100-000025000000}"/>
    <hyperlink ref="AA14" r:id="rId39" xr:uid="{00000000-0004-0000-0100-000026000000}"/>
    <hyperlink ref="AB14" r:id="rId40" xr:uid="{00000000-0004-0000-0100-000027000000}"/>
    <hyperlink ref="W12" r:id="rId41" xr:uid="{00000000-0004-0000-0100-000028000000}"/>
    <hyperlink ref="U26" r:id="rId42" xr:uid="{00000000-0004-0000-0100-000029000000}"/>
    <hyperlink ref="V26" r:id="rId43" xr:uid="{00000000-0004-0000-0100-00002A000000}"/>
    <hyperlink ref="U41" r:id="rId44" xr:uid="{00000000-0004-0000-0100-00002B000000}"/>
    <hyperlink ref="U37" r:id="rId45" xr:uid="{00000000-0004-0000-0100-00002C000000}"/>
    <hyperlink ref="U30" r:id="rId46" xr:uid="{00000000-0004-0000-0100-00002D000000}"/>
    <hyperlink ref="U18" r:id="rId47" xr:uid="{00000000-0004-0000-0100-00002E000000}"/>
    <hyperlink ref="V18" r:id="rId48" xr:uid="{00000000-0004-0000-0100-00002F000000}"/>
    <hyperlink ref="W18" r:id="rId49" xr:uid="{00000000-0004-0000-0100-000030000000}"/>
    <hyperlink ref="U19" r:id="rId50" xr:uid="{00000000-0004-0000-0100-000031000000}"/>
    <hyperlink ref="V19" r:id="rId51" xr:uid="{00000000-0004-0000-0100-000032000000}"/>
    <hyperlink ref="W19" r:id="rId52" xr:uid="{00000000-0004-0000-0100-000033000000}"/>
    <hyperlink ref="U38" r:id="rId53" xr:uid="{00000000-0004-0000-0100-000034000000}"/>
    <hyperlink ref="W26" r:id="rId54" xr:uid="{00000000-0004-0000-0100-000035000000}"/>
    <hyperlink ref="X18" r:id="rId55" xr:uid="{00000000-0004-0000-0100-000036000000}"/>
    <hyperlink ref="V41" r:id="rId56" xr:uid="{00000000-0004-0000-0100-000037000000}"/>
    <hyperlink ref="W20" r:id="rId57" xr:uid="{00000000-0004-0000-0100-000038000000}"/>
    <hyperlink ref="Y13" r:id="rId58" xr:uid="{00000000-0004-0000-0100-000039000000}"/>
    <hyperlink ref="U20" r:id="rId59" xr:uid="{00000000-0004-0000-0100-00003A000000}"/>
    <hyperlink ref="W11" r:id="rId60" xr:uid="{00000000-0004-0000-0100-00003B000000}"/>
    <hyperlink ref="X11" r:id="rId61" xr:uid="{00000000-0004-0000-0100-00003C000000}"/>
    <hyperlink ref="AD14" r:id="rId62" xr:uid="{00000000-0004-0000-0100-00003D000000}"/>
    <hyperlink ref="AE14" r:id="rId63" xr:uid="{00000000-0004-0000-0100-00003E000000}"/>
    <hyperlink ref="AF14" r:id="rId64" xr:uid="{00000000-0004-0000-0100-00003F000000}"/>
    <hyperlink ref="W15" r:id="rId65" xr:uid="{00000000-0004-0000-0100-000040000000}"/>
    <hyperlink ref="X15" r:id="rId66" xr:uid="{00000000-0004-0000-0100-000041000000}"/>
    <hyperlink ref="W41" r:id="rId67" xr:uid="{00000000-0004-0000-0100-000042000000}"/>
    <hyperlink ref="X41" r:id="rId68" xr:uid="{00000000-0004-0000-0100-000043000000}"/>
    <hyperlink ref="Y11" r:id="rId69" xr:uid="{00000000-0004-0000-0100-000044000000}"/>
    <hyperlink ref="X20" r:id="rId70" xr:uid="{00000000-0004-0000-0100-000045000000}"/>
    <hyperlink ref="W23" r:id="rId71" xr:uid="{00000000-0004-0000-0100-000046000000}"/>
    <hyperlink ref="X23" r:id="rId72" xr:uid="{00000000-0004-0000-0100-000047000000}"/>
    <hyperlink ref="W28" r:id="rId73" xr:uid="{00000000-0004-0000-0100-000048000000}"/>
    <hyperlink ref="V29" r:id="rId74" xr:uid="{00000000-0004-0000-0100-000049000000}"/>
    <hyperlink ref="U28" r:id="rId75" xr:uid="{00000000-0004-0000-0100-00004A000000}"/>
    <hyperlink ref="Y41" r:id="rId76" xr:uid="{00000000-0004-0000-0100-00004B000000}"/>
    <hyperlink ref="W29" r:id="rId77" xr:uid="{00000000-0004-0000-0100-00004C000000}"/>
    <hyperlink ref="X29" r:id="rId78" xr:uid="{00000000-0004-0000-0100-00004D000000}"/>
    <hyperlink ref="Y29" r:id="rId79" xr:uid="{00000000-0004-0000-0100-00004E000000}"/>
    <hyperlink ref="Z29" r:id="rId80" xr:uid="{00000000-0004-0000-0100-00004F000000}"/>
    <hyperlink ref="U32" r:id="rId81" xr:uid="{00000000-0004-0000-0100-000050000000}"/>
    <hyperlink ref="V32" r:id="rId82" xr:uid="{00000000-0004-0000-0100-000051000000}"/>
    <hyperlink ref="W32" r:id="rId83" xr:uid="{00000000-0004-0000-0100-000052000000}"/>
    <hyperlink ref="X32" r:id="rId84" xr:uid="{00000000-0004-0000-0100-000053000000}"/>
    <hyperlink ref="U25" r:id="rId85" xr:uid="{00000000-0004-0000-0100-000054000000}"/>
    <hyperlink ref="U36" r:id="rId86" xr:uid="{00000000-0004-0000-0100-000055000000}"/>
    <hyperlink ref="U33" r:id="rId87" xr:uid="{00000000-0004-0000-0100-000056000000}"/>
    <hyperlink ref="X26" r:id="rId88" xr:uid="{00000000-0004-0000-0100-000057000000}"/>
    <hyperlink ref="Y26" r:id="rId89" xr:uid="{00000000-0004-0000-0100-000058000000}"/>
    <hyperlink ref="Z26" r:id="rId90" xr:uid="{00000000-0004-0000-0100-000059000000}"/>
    <hyperlink ref="X12" r:id="rId91" xr:uid="{00000000-0004-0000-0100-00005A000000}"/>
    <hyperlink ref="V27" r:id="rId92" xr:uid="{00000000-0004-0000-0100-00005B000000}"/>
    <hyperlink ref="V33" r:id="rId93" xr:uid="{00000000-0004-0000-0100-00005C000000}"/>
    <hyperlink ref="U57" r:id="rId94" xr:uid="{00000000-0004-0000-0100-00005D000000}"/>
    <hyperlink ref="V57" r:id="rId95" xr:uid="{00000000-0004-0000-0100-00005E000000}"/>
    <hyperlink ref="U58" r:id="rId96" xr:uid="{00000000-0004-0000-0100-00005F000000}"/>
    <hyperlink ref="V58" r:id="rId97" xr:uid="{00000000-0004-0000-0100-000060000000}"/>
    <hyperlink ref="W58" r:id="rId98" xr:uid="{00000000-0004-0000-0100-000061000000}"/>
    <hyperlink ref="U54" r:id="rId99" xr:uid="{00000000-0004-0000-0100-000062000000}"/>
    <hyperlink ref="V54" r:id="rId100" xr:uid="{00000000-0004-0000-0100-000063000000}"/>
    <hyperlink ref="W54" r:id="rId101" xr:uid="{00000000-0004-0000-0100-000064000000}"/>
    <hyperlink ref="X54" r:id="rId102" xr:uid="{00000000-0004-0000-0100-000065000000}"/>
    <hyperlink ref="U42" r:id="rId103" xr:uid="{00000000-0004-0000-0100-000066000000}"/>
    <hyperlink ref="V42" r:id="rId104" xr:uid="{00000000-0004-0000-0100-000067000000}"/>
    <hyperlink ref="V38" r:id="rId105" xr:uid="{00000000-0004-0000-0100-000068000000}"/>
    <hyperlink ref="U34" r:id="rId106" xr:uid="{00000000-0004-0000-0100-000069000000}"/>
    <hyperlink ref="U44" r:id="rId107" xr:uid="{00000000-0004-0000-0100-00006A000000}"/>
    <hyperlink ref="V44" r:id="rId108" xr:uid="{00000000-0004-0000-0100-00006B000000}"/>
    <hyperlink ref="U50" r:id="rId109" xr:uid="{00000000-0004-0000-0100-00006C000000}"/>
    <hyperlink ref="U52" r:id="rId110" xr:uid="{00000000-0004-0000-0100-00006D000000}"/>
    <hyperlink ref="V52" r:id="rId111" xr:uid="{00000000-0004-0000-0100-00006E000000}"/>
    <hyperlink ref="W52" r:id="rId112" xr:uid="{00000000-0004-0000-0100-00006F000000}"/>
    <hyperlink ref="X52" r:id="rId113" xr:uid="{00000000-0004-0000-0100-000070000000}"/>
    <hyperlink ref="U56" r:id="rId114" xr:uid="{00000000-0004-0000-0100-000071000000}"/>
    <hyperlink ref="V21" r:id="rId115" xr:uid="{00000000-0004-0000-0100-000072000000}"/>
    <hyperlink ref="W21" r:id="rId116" xr:uid="{00000000-0004-0000-0100-000073000000}"/>
    <hyperlink ref="X21" r:id="rId117" xr:uid="{00000000-0004-0000-0100-000074000000}"/>
    <hyperlink ref="U49" r:id="rId118" xr:uid="{00000000-0004-0000-0100-000075000000}"/>
    <hyperlink ref="V49" r:id="rId119" xr:uid="{00000000-0004-0000-0100-000076000000}"/>
    <hyperlink ref="W49" r:id="rId120" xr:uid="{00000000-0004-0000-0100-000077000000}"/>
    <hyperlink ref="U47" r:id="rId121" xr:uid="{00000000-0004-0000-0100-000078000000}"/>
    <hyperlink ref="V47" r:id="rId122" xr:uid="{00000000-0004-0000-0100-000079000000}"/>
    <hyperlink ref="W47" r:id="rId123" xr:uid="{00000000-0004-0000-0100-00007A000000}"/>
    <hyperlink ref="X47" r:id="rId124" xr:uid="{00000000-0004-0000-0100-00007B000000}"/>
    <hyperlink ref="Y47" r:id="rId125" xr:uid="{00000000-0004-0000-0100-00007C000000}"/>
    <hyperlink ref="Z47" r:id="rId126" xr:uid="{00000000-0004-0000-0100-00007D000000}"/>
    <hyperlink ref="AA47" r:id="rId127" xr:uid="{00000000-0004-0000-0100-00007E000000}"/>
    <hyperlink ref="AB47" r:id="rId128" xr:uid="{00000000-0004-0000-0100-00007F000000}"/>
    <hyperlink ref="AC47" r:id="rId129" xr:uid="{00000000-0004-0000-0100-000080000000}"/>
    <hyperlink ref="AD47" r:id="rId130" xr:uid="{00000000-0004-0000-0100-000081000000}"/>
    <hyperlink ref="AE47" r:id="rId131" xr:uid="{00000000-0004-0000-0100-000082000000}"/>
    <hyperlink ref="W27" r:id="rId132" xr:uid="{00000000-0004-0000-0100-000083000000}"/>
    <hyperlink ref="U24" r:id="rId133" xr:uid="{00000000-0004-0000-0100-000084000000}"/>
    <hyperlink ref="V24" r:id="rId134" xr:uid="{00000000-0004-0000-0100-000085000000}"/>
    <hyperlink ref="Y12" r:id="rId135" xr:uid="{00000000-0004-0000-0100-000086000000}"/>
    <hyperlink ref="Z12" r:id="rId136" xr:uid="{00000000-0004-0000-0100-000087000000}"/>
    <hyperlink ref="AA12" r:id="rId137" xr:uid="{00000000-0004-0000-0100-000088000000}"/>
    <hyperlink ref="AB12" r:id="rId138" xr:uid="{00000000-0004-0000-0100-000089000000}"/>
    <hyperlink ref="V40" r:id="rId139" xr:uid="{00000000-0004-0000-0100-00008A000000}"/>
    <hyperlink ref="W40" r:id="rId140" xr:uid="{00000000-0004-0000-0100-00008B000000}"/>
    <hyperlink ref="U40" r:id="rId141" xr:uid="{00000000-0004-0000-0100-00008C000000}"/>
    <hyperlink ref="U45" r:id="rId142" xr:uid="{00000000-0004-0000-0100-00008D000000}"/>
    <hyperlink ref="U46" r:id="rId143" xr:uid="{00000000-0004-0000-0100-00008E000000}"/>
    <hyperlink ref="AG14" r:id="rId144" xr:uid="{00000000-0004-0000-0100-00008F000000}"/>
    <hyperlink ref="V51" r:id="rId145" xr:uid="{00000000-0004-0000-0100-000090000000}"/>
    <hyperlink ref="W51" r:id="rId146" xr:uid="{00000000-0004-0000-0100-000091000000}"/>
    <hyperlink ref="X51" r:id="rId147" xr:uid="{00000000-0004-0000-0100-000092000000}"/>
    <hyperlink ref="Y51" r:id="rId148" xr:uid="{00000000-0004-0000-0100-000093000000}"/>
    <hyperlink ref="Z51" r:id="rId149" xr:uid="{00000000-0004-0000-0100-000094000000}"/>
    <hyperlink ref="AA51" r:id="rId150" xr:uid="{00000000-0004-0000-0100-000095000000}"/>
    <hyperlink ref="AB51" r:id="rId151" xr:uid="{00000000-0004-0000-0100-000096000000}"/>
    <hyperlink ref="Y52" r:id="rId152" xr:uid="{00000000-0004-0000-0100-000097000000}"/>
    <hyperlink ref="Z52" r:id="rId153" xr:uid="{00000000-0004-0000-0100-000098000000}"/>
    <hyperlink ref="AA52" r:id="rId154" xr:uid="{00000000-0004-0000-0100-000099000000}"/>
    <hyperlink ref="U43" r:id="rId155" xr:uid="{00000000-0004-0000-0100-00009A000000}"/>
    <hyperlink ref="V43" r:id="rId156" xr:uid="{00000000-0004-0000-0100-00009B000000}"/>
    <hyperlink ref="Z11" r:id="rId157" xr:uid="{00000000-0004-0000-0100-00009C000000}"/>
    <hyperlink ref="V20" r:id="rId158" xr:uid="{00000000-0004-0000-0100-00009D000000}"/>
    <hyperlink ref="U27" r:id="rId159" xr:uid="{00000000-0004-0000-0100-00009E000000}"/>
    <hyperlink ref="Y21" r:id="rId160" xr:uid="{00000000-0004-0000-0100-00009F000000}"/>
    <hyperlink ref="Z21" r:id="rId161" xr:uid="{00000000-0004-0000-0100-0000A0000000}"/>
    <hyperlink ref="AA21" r:id="rId162" xr:uid="{00000000-0004-0000-0100-0000A1000000}"/>
    <hyperlink ref="Y18" r:id="rId163" xr:uid="{00000000-0004-0000-0100-0000A2000000}"/>
    <hyperlink ref="Y19" r:id="rId164" xr:uid="{00000000-0004-0000-0100-0000A3000000}"/>
    <hyperlink ref="V50" r:id="rId165" xr:uid="{00000000-0004-0000-0100-0000A4000000}"/>
    <hyperlink ref="U48" r:id="rId166" xr:uid="{00000000-0004-0000-0100-0000A5000000}"/>
    <hyperlink ref="AC12" r:id="rId167" xr:uid="{00000000-0004-0000-0100-0000A6000000}"/>
    <hyperlink ref="W24" r:id="rId168" xr:uid="{00000000-0004-0000-0100-0000A7000000}"/>
    <hyperlink ref="X39" r:id="rId169" xr:uid="{00000000-0004-0000-0100-0000A8000000}"/>
    <hyperlink ref="X40" r:id="rId170" xr:uid="{00000000-0004-0000-0100-0000A9000000}"/>
    <hyperlink ref="X28" r:id="rId171" xr:uid="{00000000-0004-0000-0100-0000AA000000}"/>
    <hyperlink ref="U35" r:id="rId172" xr:uid="{00000000-0004-0000-0100-0000AB000000}"/>
    <hyperlink ref="W38" r:id="rId173" xr:uid="{00000000-0004-0000-0100-0000AC000000}"/>
    <hyperlink ref="AB52" r:id="rId174" xr:uid="{00000000-0004-0000-0100-0000AD000000}"/>
    <hyperlink ref="AC52" r:id="rId175" xr:uid="{00000000-0004-0000-0100-0000AE000000}"/>
    <hyperlink ref="AD52" r:id="rId176" xr:uid="{00000000-0004-0000-0100-0000AF000000}"/>
    <hyperlink ref="AE52" r:id="rId177" xr:uid="{00000000-0004-0000-0100-0000B0000000}"/>
    <hyperlink ref="Y28" r:id="rId178" xr:uid="{00000000-0004-0000-0100-0000B1000000}"/>
    <hyperlink ref="Z28" r:id="rId179" xr:uid="{00000000-0004-0000-0100-0000B2000000}"/>
    <hyperlink ref="AA28" r:id="rId180" xr:uid="{00000000-0004-0000-0100-0000B3000000}"/>
    <hyperlink ref="V34" r:id="rId181" xr:uid="{00000000-0004-0000-0100-0000B4000000}"/>
    <hyperlink ref="X24" r:id="rId182" xr:uid="{00000000-0004-0000-0100-0000B5000000}"/>
    <hyperlink ref="V39" r:id="rId183" xr:uid="{00000000-0004-0000-0100-0000B6000000}"/>
    <hyperlink ref="W39" r:id="rId184" xr:uid="{00000000-0004-0000-0100-0000B7000000}"/>
    <hyperlink ref="U39" r:id="rId185" xr:uid="{00000000-0004-0000-0100-0000B8000000}"/>
    <hyperlink ref="U51" r:id="rId186" xr:uid="{00000000-0004-0000-0100-0000B9000000}"/>
    <hyperlink ref="Z18" r:id="rId187" xr:uid="{00000000-0004-0000-0100-0000BA000000}"/>
    <hyperlink ref="Z19" r:id="rId188" xr:uid="{00000000-0004-0000-0100-0000BB000000}"/>
    <hyperlink ref="V35" r:id="rId189" xr:uid="{00000000-0004-0000-0100-0000BC000000}"/>
    <hyperlink ref="W34" r:id="rId190" display="Acta de reunión ANH-Exopetrol" xr:uid="{00000000-0004-0000-0100-0000BD000000}"/>
    <hyperlink ref="Y34" r:id="rId191" xr:uid="{00000000-0004-0000-0100-0000BE000000}"/>
    <hyperlink ref="X34" r:id="rId192" xr:uid="{00000000-0004-0000-0100-0000BF000000}"/>
    <hyperlink ref="AA18" r:id="rId193" display="H.- No.2014 H21\Carta_Ecopetrol_Plan Unificado de Explotación_Campo Akacias_15-may-18.pdf" xr:uid="{00000000-0004-0000-0100-0000C0000000}"/>
    <hyperlink ref="AA19" r:id="rId194" display="H.- No.2014 H21\Carta_Ecopetrol_Plan Unificado de Explotación_Campo Akacias_15-may-18.pdf" xr:uid="{00000000-0004-0000-0100-0000C1000000}"/>
    <hyperlink ref="X38" r:id="rId195" xr:uid="{00000000-0004-0000-0100-0000C2000000}"/>
    <hyperlink ref="U53" r:id="rId196" xr:uid="{00000000-0004-0000-0100-0000C3000000}"/>
    <hyperlink ref="X27" r:id="rId197" xr:uid="{00000000-0004-0000-0100-0000C4000000}"/>
    <hyperlink ref="V53" r:id="rId198" xr:uid="{00000000-0004-0000-0100-0000C5000000}"/>
    <hyperlink ref="U55" r:id="rId199" xr:uid="{00000000-0004-0000-0100-0000C6000000}"/>
    <hyperlink ref="Y38" r:id="rId200" xr:uid="{9A2516DD-0D09-4FE5-825D-3A0F81E845E5}"/>
    <hyperlink ref="AB19" r:id="rId201" xr:uid="{37AE81FE-3ACB-401E-A08C-48BB268644CF}"/>
    <hyperlink ref="AH14" r:id="rId202" xr:uid="{39E55484-20AE-49EA-B8AA-ED2385452F03}"/>
    <hyperlink ref="U64" r:id="rId203" xr:uid="{D4613199-4FD5-433B-9592-7D1CD90339DB}"/>
    <hyperlink ref="U65" r:id="rId204" xr:uid="{AF07C4DF-ECED-42D5-BFD3-E8379BF1F84B}"/>
    <hyperlink ref="V65" r:id="rId205" xr:uid="{76A946E6-2E95-4E9A-90C1-73E8C2A5619F}"/>
    <hyperlink ref="W65" r:id="rId206" xr:uid="{01461E45-3820-4266-A811-CAB4B69ACD21}"/>
    <hyperlink ref="T63" r:id="rId207" xr:uid="{1CCC6D2D-657E-4C6D-9D4C-ABF514A4B587}"/>
    <hyperlink ref="T61" r:id="rId208" xr:uid="{7C492485-4D2E-4ED5-83E9-435602BF1B14}"/>
    <hyperlink ref="AB18" r:id="rId209" xr:uid="{D3EDD644-D57C-44C3-8864-91171B706D19}"/>
    <hyperlink ref="AC18" r:id="rId210" xr:uid="{070E98D0-E180-4503-9A04-50C657E0B0E7}"/>
    <hyperlink ref="AD18" r:id="rId211" xr:uid="{C0D89AA2-6EF1-42CD-9873-751FD58FC802}"/>
    <hyperlink ref="Z34" r:id="rId212" xr:uid="{99CE1260-DA51-4F56-AC38-53F7278A5B8F}"/>
    <hyperlink ref="AA34" r:id="rId213" xr:uid="{B32D4F9E-681F-45DC-BE69-C0C3ABF74A6C}"/>
    <hyperlink ref="W35" r:id="rId214" xr:uid="{04407793-8037-4020-8532-DAF35AEC5619}"/>
    <hyperlink ref="U67" r:id="rId215" xr:uid="{99A3F2F3-964A-4E97-93E9-A82A24A236E5}"/>
    <hyperlink ref="V67" r:id="rId216" xr:uid="{B2696131-DFC6-4B4E-A9CD-BB8B69D6CD45}"/>
    <hyperlink ref="W67" r:id="rId217" xr:uid="{454DD638-B3C2-49A6-AC0F-AF26CD92AC3E}"/>
  </hyperlinks>
  <pageMargins left="0.19685039370078741" right="0.11811023622047245" top="0.59055118110236227" bottom="0.59055118110236227" header="0.51181102362204722" footer="0.31496062992125984"/>
  <pageSetup scale="55" orientation="landscape" r:id="rId218"/>
  <headerFooter alignWithMargins="0"/>
  <legacyDrawing r:id="rId2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6"/>
  <sheetViews>
    <sheetView showGridLines="0" tabSelected="1" zoomScale="70" zoomScaleNormal="70" workbookViewId="0">
      <selection activeCell="F22" sqref="F22"/>
    </sheetView>
  </sheetViews>
  <sheetFormatPr baseColWidth="10" defaultColWidth="11.42578125" defaultRowHeight="15" x14ac:dyDescent="0.2"/>
  <cols>
    <col min="1" max="1" width="35.7109375" style="124" customWidth="1"/>
    <col min="2" max="2" width="28.7109375" style="124" customWidth="1"/>
    <col min="3" max="3" width="25" style="124" customWidth="1"/>
    <col min="4" max="4" width="21.42578125" style="124" customWidth="1"/>
    <col min="5" max="5" width="22.5703125" style="124" customWidth="1"/>
    <col min="6" max="6" width="22" style="124" customWidth="1"/>
    <col min="7" max="7" width="20.7109375" style="124" customWidth="1"/>
    <col min="8" max="8" width="84.7109375" style="124" customWidth="1"/>
    <col min="9" max="9" width="35.140625" style="125" customWidth="1"/>
    <col min="10" max="10" width="53.42578125" style="124" customWidth="1"/>
    <col min="11" max="14" width="11.42578125" style="124"/>
    <col min="15" max="15" width="44.85546875" style="124" customWidth="1"/>
    <col min="16" max="16384" width="11.42578125" style="124"/>
  </cols>
  <sheetData>
    <row r="1" spans="1:10" ht="51" customHeight="1" x14ac:dyDescent="0.2">
      <c r="A1" s="196" t="s">
        <v>500</v>
      </c>
      <c r="B1" s="197"/>
      <c r="C1" s="197"/>
      <c r="D1" s="197"/>
      <c r="E1" s="197"/>
      <c r="F1" s="197"/>
      <c r="G1" s="198"/>
      <c r="H1" s="126"/>
      <c r="I1" s="127"/>
      <c r="J1" s="126"/>
    </row>
    <row r="2" spans="1:10" ht="69.75" customHeight="1" x14ac:dyDescent="0.2">
      <c r="A2" s="199" t="s">
        <v>589</v>
      </c>
      <c r="B2" s="200"/>
      <c r="C2" s="200"/>
      <c r="D2" s="200"/>
      <c r="E2" s="200"/>
      <c r="F2" s="200"/>
      <c r="G2" s="201"/>
      <c r="H2" s="126"/>
      <c r="I2" s="127"/>
      <c r="J2" s="126"/>
    </row>
    <row r="5" spans="1:10" ht="15.75" thickBot="1" x14ac:dyDescent="0.25"/>
    <row r="6" spans="1:10" ht="15.75" x14ac:dyDescent="0.2">
      <c r="A6" s="202" t="s">
        <v>553</v>
      </c>
      <c r="B6" s="202" t="s">
        <v>554</v>
      </c>
      <c r="C6" s="156" t="s">
        <v>555</v>
      </c>
      <c r="D6" s="202" t="s">
        <v>557</v>
      </c>
      <c r="E6" s="202" t="s">
        <v>558</v>
      </c>
      <c r="F6" s="202" t="s">
        <v>559</v>
      </c>
      <c r="G6" s="202" t="s">
        <v>560</v>
      </c>
      <c r="H6" s="156" t="s">
        <v>561</v>
      </c>
    </row>
    <row r="7" spans="1:10" ht="32.25" thickBot="1" x14ac:dyDescent="0.25">
      <c r="A7" s="203"/>
      <c r="B7" s="203"/>
      <c r="C7" s="157" t="s">
        <v>556</v>
      </c>
      <c r="D7" s="203"/>
      <c r="E7" s="203"/>
      <c r="F7" s="203"/>
      <c r="G7" s="203"/>
      <c r="H7" s="157" t="s">
        <v>562</v>
      </c>
    </row>
    <row r="8" spans="1:10" ht="47.25" customHeight="1" thickBot="1" x14ac:dyDescent="0.25">
      <c r="A8" s="158" t="s">
        <v>370</v>
      </c>
      <c r="B8" s="159">
        <v>1</v>
      </c>
      <c r="C8" s="159">
        <v>1</v>
      </c>
      <c r="D8" s="159">
        <v>0</v>
      </c>
      <c r="E8" s="159">
        <v>0</v>
      </c>
      <c r="F8" s="160">
        <f>C8/(B8-D8+E8)</f>
        <v>1</v>
      </c>
      <c r="G8" s="160">
        <f>C8/B8</f>
        <v>1</v>
      </c>
      <c r="H8" s="161"/>
    </row>
    <row r="9" spans="1:10" ht="30.75" thickBot="1" x14ac:dyDescent="0.25">
      <c r="A9" s="158" t="s">
        <v>42</v>
      </c>
      <c r="B9" s="159">
        <v>4</v>
      </c>
      <c r="C9" s="159">
        <v>3</v>
      </c>
      <c r="D9" s="159">
        <v>0</v>
      </c>
      <c r="E9" s="159">
        <v>1</v>
      </c>
      <c r="F9" s="160">
        <f>C9/(B9-D9+E9)</f>
        <v>0.6</v>
      </c>
      <c r="G9" s="160">
        <f>+C9/B9</f>
        <v>0.75</v>
      </c>
      <c r="H9" s="162" t="s">
        <v>563</v>
      </c>
    </row>
    <row r="10" spans="1:10" ht="96.75" customHeight="1" thickBot="1" x14ac:dyDescent="0.25">
      <c r="A10" s="158" t="s">
        <v>66</v>
      </c>
      <c r="B10" s="159">
        <v>6</v>
      </c>
      <c r="C10" s="159">
        <v>4</v>
      </c>
      <c r="D10" s="159">
        <v>0</v>
      </c>
      <c r="E10" s="159">
        <v>2</v>
      </c>
      <c r="F10" s="160">
        <f>C10/(B10-D10+E10)</f>
        <v>0.5</v>
      </c>
      <c r="G10" s="160">
        <f>C10/B10</f>
        <v>0.66666666666666663</v>
      </c>
      <c r="H10" s="162" t="s">
        <v>564</v>
      </c>
    </row>
    <row r="11" spans="1:10" x14ac:dyDescent="0.2">
      <c r="A11" s="190" t="s">
        <v>120</v>
      </c>
      <c r="B11" s="193">
        <v>21</v>
      </c>
      <c r="C11" s="193">
        <v>19</v>
      </c>
      <c r="D11" s="193">
        <v>0</v>
      </c>
      <c r="E11" s="193">
        <v>2</v>
      </c>
      <c r="F11" s="187">
        <f>+C11/(B11-D11+E11)</f>
        <v>0.82608695652173914</v>
      </c>
      <c r="G11" s="187">
        <f>+C11/B11</f>
        <v>0.90476190476190477</v>
      </c>
      <c r="H11" s="163" t="s">
        <v>565</v>
      </c>
    </row>
    <row r="12" spans="1:10" ht="30" x14ac:dyDescent="0.2">
      <c r="A12" s="191"/>
      <c r="B12" s="194"/>
      <c r="C12" s="194"/>
      <c r="D12" s="194"/>
      <c r="E12" s="194"/>
      <c r="F12" s="188"/>
      <c r="G12" s="188"/>
      <c r="H12" s="163" t="s">
        <v>566</v>
      </c>
    </row>
    <row r="13" spans="1:10" ht="38.25" customHeight="1" thickBot="1" x14ac:dyDescent="0.25">
      <c r="A13" s="192"/>
      <c r="B13" s="195"/>
      <c r="C13" s="195"/>
      <c r="D13" s="195"/>
      <c r="E13" s="195"/>
      <c r="F13" s="189"/>
      <c r="G13" s="189"/>
      <c r="H13" s="162" t="s">
        <v>567</v>
      </c>
    </row>
    <row r="14" spans="1:10" ht="87.75" customHeight="1" thickBot="1" x14ac:dyDescent="0.25">
      <c r="A14" s="158" t="s">
        <v>340</v>
      </c>
      <c r="B14" s="159">
        <v>17</v>
      </c>
      <c r="C14" s="159">
        <v>17</v>
      </c>
      <c r="D14" s="159">
        <v>0</v>
      </c>
      <c r="E14" s="159">
        <v>0</v>
      </c>
      <c r="F14" s="160">
        <f>C14/(B14-D14+E14)</f>
        <v>1</v>
      </c>
      <c r="G14" s="160">
        <f>+C14/B14</f>
        <v>1</v>
      </c>
      <c r="H14" s="164"/>
    </row>
    <row r="15" spans="1:10" ht="93.75" customHeight="1" thickBot="1" x14ac:dyDescent="0.25">
      <c r="A15" s="165" t="s">
        <v>516</v>
      </c>
      <c r="B15" s="159">
        <v>8</v>
      </c>
      <c r="C15" s="159">
        <v>2</v>
      </c>
      <c r="D15" s="159">
        <v>6</v>
      </c>
      <c r="E15" s="159">
        <v>0</v>
      </c>
      <c r="F15" s="160">
        <f>C15/(B15-D15+E15)</f>
        <v>1</v>
      </c>
      <c r="G15" s="160">
        <f>+C15/B15</f>
        <v>0.25</v>
      </c>
      <c r="H15" s="164" t="s">
        <v>568</v>
      </c>
    </row>
    <row r="16" spans="1:10" ht="16.5" thickBot="1" x14ac:dyDescent="0.25">
      <c r="A16" s="166" t="s">
        <v>569</v>
      </c>
      <c r="B16" s="167">
        <v>57</v>
      </c>
      <c r="C16" s="167">
        <f>SUM(C8:C15)</f>
        <v>46</v>
      </c>
      <c r="D16" s="167">
        <f>SUM(D8:D15)</f>
        <v>6</v>
      </c>
      <c r="E16" s="167">
        <f>SUM(E8:E15)</f>
        <v>5</v>
      </c>
      <c r="F16" s="168">
        <v>0.92</v>
      </c>
      <c r="G16" s="168">
        <f>+C16/B16</f>
        <v>0.80701754385964908</v>
      </c>
      <c r="H16" s="161"/>
    </row>
  </sheetData>
  <mergeCells count="15">
    <mergeCell ref="A1:G1"/>
    <mergeCell ref="A2:G2"/>
    <mergeCell ref="A6:A7"/>
    <mergeCell ref="B6:B7"/>
    <mergeCell ref="D6:D7"/>
    <mergeCell ref="E6:E7"/>
    <mergeCell ref="F6:F7"/>
    <mergeCell ref="G6:G7"/>
    <mergeCell ref="F11:F13"/>
    <mergeCell ref="G11:G13"/>
    <mergeCell ref="A11:A13"/>
    <mergeCell ref="B11:B13"/>
    <mergeCell ref="C11:C13"/>
    <mergeCell ref="D11:D13"/>
    <mergeCell ref="E11:E13"/>
  </mergeCells>
  <pageMargins left="0.23622047244094491" right="0.23622047244094491" top="0.74803149606299213" bottom="0.74803149606299213" header="0.31496062992125984" footer="0.31496062992125984"/>
  <pageSetup paperSize="14" scale="7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5BD60-58EE-415C-ADB9-A2FEF870037D}">
  <dimension ref="A3:J11"/>
  <sheetViews>
    <sheetView workbookViewId="0">
      <selection activeCell="A17" sqref="A17"/>
    </sheetView>
  </sheetViews>
  <sheetFormatPr baseColWidth="10" defaultRowHeight="12.75" x14ac:dyDescent="0.2"/>
  <cols>
    <col min="1" max="1" width="43.85546875" bestFit="1" customWidth="1"/>
    <col min="2" max="2" width="23" bestFit="1" customWidth="1"/>
    <col min="3" max="8" width="4.42578125" bestFit="1" customWidth="1"/>
    <col min="9" max="9" width="5.42578125" bestFit="1" customWidth="1"/>
    <col min="10" max="10" width="13.140625" bestFit="1" customWidth="1"/>
  </cols>
  <sheetData>
    <row r="3" spans="1:10" x14ac:dyDescent="0.2">
      <c r="A3" s="174" t="s">
        <v>588</v>
      </c>
      <c r="B3" s="174" t="s">
        <v>587</v>
      </c>
    </row>
    <row r="4" spans="1:10" x14ac:dyDescent="0.2">
      <c r="A4" s="174" t="s">
        <v>586</v>
      </c>
      <c r="B4" s="177">
        <v>0</v>
      </c>
      <c r="C4" s="177">
        <v>0.25</v>
      </c>
      <c r="D4" s="177">
        <v>0.33333333333333331</v>
      </c>
      <c r="E4" s="177">
        <v>0.5</v>
      </c>
      <c r="F4" s="177">
        <v>0.7</v>
      </c>
      <c r="G4" s="177">
        <v>0.8</v>
      </c>
      <c r="H4" s="177">
        <v>0.9</v>
      </c>
      <c r="I4" s="177">
        <v>1</v>
      </c>
      <c r="J4" s="177" t="s">
        <v>569</v>
      </c>
    </row>
    <row r="5" spans="1:10" x14ac:dyDescent="0.2">
      <c r="A5" s="175" t="s">
        <v>370</v>
      </c>
      <c r="B5" s="176"/>
      <c r="C5" s="176"/>
      <c r="D5" s="176"/>
      <c r="E5" s="176"/>
      <c r="F5" s="176"/>
      <c r="G5" s="176"/>
      <c r="H5" s="176"/>
      <c r="I5" s="176">
        <v>1</v>
      </c>
      <c r="J5" s="176">
        <v>1</v>
      </c>
    </row>
    <row r="6" spans="1:10" x14ac:dyDescent="0.2">
      <c r="A6" s="175" t="s">
        <v>42</v>
      </c>
      <c r="B6" s="176"/>
      <c r="C6" s="176"/>
      <c r="D6" s="176"/>
      <c r="E6" s="176">
        <v>1</v>
      </c>
      <c r="F6" s="176"/>
      <c r="G6" s="176"/>
      <c r="H6" s="176"/>
      <c r="I6" s="176">
        <v>3</v>
      </c>
      <c r="J6" s="176">
        <v>4</v>
      </c>
    </row>
    <row r="7" spans="1:10" x14ac:dyDescent="0.2">
      <c r="A7" s="175" t="s">
        <v>66</v>
      </c>
      <c r="B7" s="176"/>
      <c r="C7" s="176"/>
      <c r="D7" s="176"/>
      <c r="E7" s="176"/>
      <c r="F7" s="176"/>
      <c r="G7" s="176"/>
      <c r="H7" s="176">
        <v>2</v>
      </c>
      <c r="I7" s="176">
        <v>4</v>
      </c>
      <c r="J7" s="176">
        <v>6</v>
      </c>
    </row>
    <row r="8" spans="1:10" x14ac:dyDescent="0.2">
      <c r="A8" s="175" t="s">
        <v>120</v>
      </c>
      <c r="B8" s="176"/>
      <c r="C8" s="176"/>
      <c r="D8" s="176"/>
      <c r="E8" s="176"/>
      <c r="F8" s="176">
        <v>1</v>
      </c>
      <c r="G8" s="176">
        <v>1</v>
      </c>
      <c r="H8" s="176"/>
      <c r="I8" s="176">
        <v>19</v>
      </c>
      <c r="J8" s="176">
        <v>21</v>
      </c>
    </row>
    <row r="9" spans="1:10" x14ac:dyDescent="0.2">
      <c r="A9" s="175" t="s">
        <v>340</v>
      </c>
      <c r="B9" s="176"/>
      <c r="C9" s="176"/>
      <c r="D9" s="176"/>
      <c r="E9" s="176"/>
      <c r="F9" s="176"/>
      <c r="G9" s="176"/>
      <c r="H9" s="176"/>
      <c r="I9" s="176">
        <v>17</v>
      </c>
      <c r="J9" s="176">
        <v>17</v>
      </c>
    </row>
    <row r="10" spans="1:10" x14ac:dyDescent="0.2">
      <c r="A10" s="175" t="s">
        <v>516</v>
      </c>
      <c r="B10" s="176">
        <v>3</v>
      </c>
      <c r="C10" s="176">
        <v>1</v>
      </c>
      <c r="D10" s="176">
        <v>1</v>
      </c>
      <c r="E10" s="176">
        <v>1</v>
      </c>
      <c r="F10" s="176"/>
      <c r="G10" s="176"/>
      <c r="H10" s="176"/>
      <c r="I10" s="176">
        <v>2</v>
      </c>
      <c r="J10" s="176">
        <v>8</v>
      </c>
    </row>
    <row r="11" spans="1:10" x14ac:dyDescent="0.2">
      <c r="A11" s="175" t="s">
        <v>569</v>
      </c>
      <c r="B11" s="176">
        <v>3</v>
      </c>
      <c r="C11" s="176">
        <v>1</v>
      </c>
      <c r="D11" s="176">
        <v>1</v>
      </c>
      <c r="E11" s="176">
        <v>2</v>
      </c>
      <c r="F11" s="176">
        <v>1</v>
      </c>
      <c r="G11" s="176">
        <v>1</v>
      </c>
      <c r="H11" s="176">
        <v>2</v>
      </c>
      <c r="I11" s="176">
        <v>46</v>
      </c>
      <c r="J11" s="176">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437EB-FB65-430E-B795-2DB52674B81D}">
  <dimension ref="C3:S6"/>
  <sheetViews>
    <sheetView workbookViewId="0">
      <selection activeCell="F5" sqref="F5"/>
    </sheetView>
  </sheetViews>
  <sheetFormatPr baseColWidth="10" defaultRowHeight="12.75" x14ac:dyDescent="0.2"/>
  <cols>
    <col min="5" max="5" width="48.5703125" customWidth="1"/>
    <col min="6" max="6" width="69.5703125" customWidth="1"/>
    <col min="7" max="7" width="66.28515625" customWidth="1"/>
    <col min="8" max="8" width="52.42578125" customWidth="1"/>
    <col min="17" max="17" width="92.28515625" customWidth="1"/>
  </cols>
  <sheetData>
    <row r="3" spans="3:19" ht="60" x14ac:dyDescent="0.2">
      <c r="C3" s="64" t="s">
        <v>12</v>
      </c>
      <c r="D3" s="64" t="s">
        <v>128</v>
      </c>
      <c r="E3" s="64" t="s">
        <v>13</v>
      </c>
      <c r="F3" s="64" t="s">
        <v>14</v>
      </c>
      <c r="G3" s="64" t="s">
        <v>15</v>
      </c>
      <c r="H3" s="64" t="s">
        <v>16</v>
      </c>
      <c r="I3" s="64" t="s">
        <v>17</v>
      </c>
      <c r="J3" s="27" t="s">
        <v>18</v>
      </c>
      <c r="K3" s="27" t="s">
        <v>19</v>
      </c>
      <c r="L3" s="27" t="s">
        <v>20</v>
      </c>
      <c r="M3" s="27" t="s">
        <v>250</v>
      </c>
      <c r="N3" s="27" t="s">
        <v>21</v>
      </c>
      <c r="O3" s="27" t="s">
        <v>22</v>
      </c>
      <c r="P3" s="64" t="s">
        <v>23</v>
      </c>
      <c r="Q3" s="64" t="s">
        <v>24</v>
      </c>
      <c r="R3" s="64" t="s">
        <v>25</v>
      </c>
      <c r="S3" s="64" t="s">
        <v>26</v>
      </c>
    </row>
    <row r="4" spans="3:19" ht="133.5" customHeight="1" x14ac:dyDescent="0.2">
      <c r="C4" s="79" t="s">
        <v>37</v>
      </c>
      <c r="D4" s="84" t="s">
        <v>88</v>
      </c>
      <c r="E4" s="93" t="s">
        <v>342</v>
      </c>
      <c r="F4" s="93" t="s">
        <v>89</v>
      </c>
      <c r="G4" s="93" t="s">
        <v>90</v>
      </c>
      <c r="H4" s="93" t="s">
        <v>363</v>
      </c>
      <c r="I4" s="93" t="s">
        <v>92</v>
      </c>
      <c r="J4" s="84">
        <v>1</v>
      </c>
      <c r="K4" s="81">
        <v>42370</v>
      </c>
      <c r="L4" s="81">
        <v>42551</v>
      </c>
      <c r="M4" s="82" t="s">
        <v>393</v>
      </c>
      <c r="N4" s="83">
        <f t="shared" ref="N4:N6" si="0">ROUND(((L4-K4)/7),0)</f>
        <v>26</v>
      </c>
      <c r="O4" s="84">
        <v>1</v>
      </c>
      <c r="P4" s="85">
        <v>0.9</v>
      </c>
      <c r="Q4" s="131" t="s">
        <v>507</v>
      </c>
      <c r="R4" s="93" t="s">
        <v>79</v>
      </c>
      <c r="S4" s="93" t="s">
        <v>66</v>
      </c>
    </row>
    <row r="5" spans="3:19" ht="165.75" customHeight="1" x14ac:dyDescent="0.2">
      <c r="C5" s="79" t="s">
        <v>37</v>
      </c>
      <c r="D5" s="84" t="s">
        <v>200</v>
      </c>
      <c r="E5" s="93" t="s">
        <v>169</v>
      </c>
      <c r="F5" s="93" t="s">
        <v>170</v>
      </c>
      <c r="G5" s="93" t="s">
        <v>171</v>
      </c>
      <c r="H5" s="93" t="s">
        <v>171</v>
      </c>
      <c r="I5" s="93" t="s">
        <v>172</v>
      </c>
      <c r="J5" s="84">
        <v>4</v>
      </c>
      <c r="K5" s="95">
        <v>42736</v>
      </c>
      <c r="L5" s="95">
        <v>43100</v>
      </c>
      <c r="M5" s="82" t="s">
        <v>393</v>
      </c>
      <c r="N5" s="83">
        <f t="shared" si="0"/>
        <v>52</v>
      </c>
      <c r="O5" s="84">
        <v>2</v>
      </c>
      <c r="P5" s="85">
        <f t="shared" ref="P5" si="1">+O5/J5</f>
        <v>0.5</v>
      </c>
      <c r="Q5" s="129" t="s">
        <v>498</v>
      </c>
      <c r="R5" s="93" t="s">
        <v>47</v>
      </c>
      <c r="S5" s="93" t="s">
        <v>120</v>
      </c>
    </row>
    <row r="6" spans="3:19" ht="186" customHeight="1" x14ac:dyDescent="0.2">
      <c r="C6" s="79" t="s">
        <v>37</v>
      </c>
      <c r="D6" s="84" t="s">
        <v>200</v>
      </c>
      <c r="E6" s="93" t="s">
        <v>169</v>
      </c>
      <c r="F6" s="93" t="s">
        <v>170</v>
      </c>
      <c r="G6" s="93" t="s">
        <v>173</v>
      </c>
      <c r="H6" s="93" t="s">
        <v>174</v>
      </c>
      <c r="I6" s="93" t="s">
        <v>175</v>
      </c>
      <c r="J6" s="84">
        <v>1</v>
      </c>
      <c r="K6" s="95">
        <v>42736</v>
      </c>
      <c r="L6" s="95">
        <v>43100</v>
      </c>
      <c r="M6" s="82" t="s">
        <v>393</v>
      </c>
      <c r="N6" s="83">
        <f t="shared" si="0"/>
        <v>52</v>
      </c>
      <c r="O6" s="84">
        <v>0.3</v>
      </c>
      <c r="P6" s="85">
        <v>0.9</v>
      </c>
      <c r="Q6" s="129" t="s">
        <v>503</v>
      </c>
      <c r="R6" s="93" t="s">
        <v>47</v>
      </c>
      <c r="S6" s="93" t="s">
        <v>120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 xsi:nil="true"/>
  </documentManagement>
</p:properties>
</file>

<file path=customXml/itemProps1.xml><?xml version="1.0" encoding="utf-8"?>
<ds:datastoreItem xmlns:ds="http://schemas.openxmlformats.org/officeDocument/2006/customXml" ds:itemID="{089D38E4-3DDA-4013-8DDB-1BB7777D42DF}"/>
</file>

<file path=customXml/itemProps2.xml><?xml version="1.0" encoding="utf-8"?>
<ds:datastoreItem xmlns:ds="http://schemas.openxmlformats.org/officeDocument/2006/customXml" ds:itemID="{9682E402-CAAD-4E06-8BF6-36352C2DE35D}"/>
</file>

<file path=customXml/itemProps3.xml><?xml version="1.0" encoding="utf-8"?>
<ds:datastoreItem xmlns:ds="http://schemas.openxmlformats.org/officeDocument/2006/customXml" ds:itemID="{670C4590-A028-4DC0-BC01-C2F3E899B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Hallazgos PM</vt:lpstr>
      <vt:lpstr>estadística</vt:lpstr>
      <vt:lpstr>T. dinámica</vt:lpstr>
      <vt:lpstr>Hoja2</vt:lpstr>
      <vt:lpstr>estadística!Área_de_impresión</vt:lpstr>
      <vt:lpstr>'Hallazgos PM'!Área_de_impresión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vigente CGR -corte a diciembre 2018</dc:title>
  <dc:creator>Rosario Ramos Diaz</dc:creator>
  <cp:lastModifiedBy>Norma Lucia Avila Quintero</cp:lastModifiedBy>
  <cp:lastPrinted>2017-04-04T14:18:36Z</cp:lastPrinted>
  <dcterms:created xsi:type="dcterms:W3CDTF">2016-04-13T20:53:05Z</dcterms:created>
  <dcterms:modified xsi:type="dcterms:W3CDTF">2019-02-04T13:19:16Z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ies>
</file>