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40" windowHeight="6255" tabRatio="400" firstSheet="6" activeTab="6"/>
  </bookViews>
  <sheets>
    <sheet name="EJEC VIG " sheetId="1" state="hidden" r:id="rId1"/>
    <sheet name="VIGENCIA" sheetId="2" state="hidden" r:id="rId2"/>
    <sheet name="EJEC RESERV" sheetId="3" state="hidden" r:id="rId3"/>
    <sheet name="RESERVA" sheetId="4" state="hidden" r:id="rId4"/>
    <sheet name="EJEC CXP" sheetId="5" state="hidden" r:id="rId5"/>
    <sheet name="CXP" sheetId="6" state="hidden" r:id="rId6"/>
    <sheet name="VIGENCIA SIIF" sheetId="7" r:id="rId7"/>
  </sheets>
  <definedNames>
    <definedName name="_xlnm.Print_Area" localSheetId="5">'CXP'!$A$1:$M$42</definedName>
    <definedName name="_xlnm.Print_Area" localSheetId="3">'RESERVA'!#REF!</definedName>
    <definedName name="_xlnm.Print_Area" localSheetId="1">'VIGENCIA'!$A$1:$P$172</definedName>
    <definedName name="_xlnm.Print_Area" localSheetId="6">'VIGENCIA SIIF'!$A$1:$L$148</definedName>
    <definedName name="MAESTRO" localSheetId="4">'EJEC CXP'!$A$14:$M$64</definedName>
    <definedName name="MAESTRO" localSheetId="2">'EJEC RESERV'!$A$14:$O$14</definedName>
    <definedName name="MAESTRO" localSheetId="0">'EJEC VIG '!$A$12:$W$12</definedName>
    <definedName name="MAESTRO_19" localSheetId="2">'EJEC RESERV'!$A$14:$O$144</definedName>
    <definedName name="MAESTRO_32" localSheetId="4">'EJEC CXP'!$A$14:$M$14</definedName>
    <definedName name="MAESTRO_98" localSheetId="0">'EJEC VIG '!$A$12:$W$170</definedName>
    <definedName name="MAESTRO_99" localSheetId="0">'EJEC VIG '!$A$12:$W$12</definedName>
    <definedName name="_xlnm.Print_Titles" localSheetId="5">'CXP'!$2:$11</definedName>
    <definedName name="_xlnm.Print_Titles" localSheetId="1">'VIGENCIA'!$1:$11</definedName>
    <definedName name="_xlnm.Print_Titles" localSheetId="6">'VIGENCIA SIIF'!$1:$7</definedName>
  </definedNames>
  <calcPr fullCalcOnLoad="1"/>
</workbook>
</file>

<file path=xl/sharedStrings.xml><?xml version="1.0" encoding="utf-8"?>
<sst xmlns="http://schemas.openxmlformats.org/spreadsheetml/2006/main" count="4790" uniqueCount="718">
  <si>
    <t>REPUBLICA DE COLOMBIA</t>
  </si>
  <si>
    <t>MINISTERIO DE HACIENDA Y CREDITO PUBLICO</t>
  </si>
  <si>
    <t>INFORME DE EJECUCION DEL PRESUPUESTO DE GASTOS</t>
  </si>
  <si>
    <t xml:space="preserve">MES RESPORTADO: </t>
  </si>
  <si>
    <t>VIGENCIA FISCAL:</t>
  </si>
  <si>
    <t>FECHA:</t>
  </si>
  <si>
    <t>APROPIACION</t>
  </si>
  <si>
    <t>CDP</t>
  </si>
  <si>
    <t>COMPROMISOS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</si>
  <si>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</si>
  <si>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</si>
  <si>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</si>
  <si>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</si>
  <si>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</si>
  <si>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</si>
  <si>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</si>
  <si>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</si>
  <si>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</si>
  <si>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</si>
  <si>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</si>
  <si>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</si>
  <si>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</si>
  <si>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</si>
  <si>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</si>
  <si>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</si>
  <si>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</si>
  <si>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</si>
  <si>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</si>
  <si>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</si>
  <si>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</si>
  <si>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</si>
  <si>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</si>
  <si>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4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</si>
  <si>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</si>
  <si>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</si>
  <si>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</si>
  <si>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</si>
  <si>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</si>
  <si>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</si>
  <si>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</si>
  <si>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</si>
  <si>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</si>
  <si>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</si>
  <si>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</si>
  <si>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</si>
  <si>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9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</si>
  <si>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</si>
  <si>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</si>
  <si>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</si>
  <si>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</si>
  <si>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</si>
  <si>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SECCION: 00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</si>
  <si>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</si>
  <si>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</si>
  <si>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</si>
  <si>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</si>
  <si>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</si>
  <si>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</si>
  <si>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</si>
  <si>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</si>
  <si>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</si>
  <si>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</si>
  <si>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</si>
  <si>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</si>
  <si>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</si>
  <si>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</si>
  <si>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</si>
  <si>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</si>
  <si>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</si>
  <si>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SECCION PRNCIPAL:2111</t>
  </si>
  <si>
    <t>RECURSOS ADIMINISTRADOS ( X )    ó     RECURSOS NACION: ()</t>
  </si>
  <si>
    <t>JEFE DE PRESUPUESTO</t>
  </si>
  <si>
    <t>MINISTERIO DE HACIENDA Y CRÉDITO PÚBLICO</t>
  </si>
  <si>
    <t>SECCION:2111</t>
  </si>
  <si>
    <t>ACUMULADO</t>
  </si>
  <si>
    <t>OTRAS TRANSFERENCIAS</t>
  </si>
  <si>
    <t>8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</si>
  <si>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</si>
  <si>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</si>
  <si>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</si>
  <si>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</si>
  <si>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</si>
  <si>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</si>
  <si>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</si>
  <si>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</si>
  <si>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</si>
  <si>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</si>
  <si>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</si>
  <si>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</si>
  <si>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</si>
  <si>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</si>
  <si>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</si>
  <si>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</si>
  <si>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</si>
  <si>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</si>
  <si>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</si>
  <si>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</si>
  <si>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</si>
  <si>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</si>
  <si>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</si>
  <si>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</si>
  <si>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</si>
  <si>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</si>
  <si>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15</t>
  </si>
  <si>
    <t>16</t>
  </si>
  <si>
    <t>47</t>
  </si>
  <si>
    <t>Gastos de Personal</t>
  </si>
  <si>
    <t>Horas Extras</t>
  </si>
  <si>
    <t>Indemnización por Vacaciones</t>
  </si>
  <si>
    <t>3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</si>
  <si>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</si>
  <si>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</si>
  <si>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</si>
  <si>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</si>
  <si>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</si>
  <si>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</si>
  <si>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</si>
  <si>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6</t>
  </si>
  <si>
    <t>7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</si>
  <si>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</si>
  <si>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</si>
  <si>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</si>
  <si>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</si>
  <si>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</si>
  <si>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</si>
  <si>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Sanciones</t>
  </si>
  <si>
    <t>90</t>
  </si>
  <si>
    <t>50</t>
  </si>
  <si>
    <t>51</t>
  </si>
  <si>
    <t>Compra de Equipo</t>
  </si>
  <si>
    <t>Herramientas</t>
  </si>
  <si>
    <t>Audiovisuales y Accesorios</t>
  </si>
  <si>
    <t>Equipos de Sistemas</t>
  </si>
  <si>
    <t>Equipo de Cafetería</t>
  </si>
  <si>
    <t>Otras Compras de Equipos</t>
  </si>
  <si>
    <t>25</t>
  </si>
  <si>
    <t>Enseres y Equipos de Oficina</t>
  </si>
  <si>
    <t>Equipos y Máquinas para Oficina</t>
  </si>
  <si>
    <t>Mobiliario y Enseres</t>
  </si>
  <si>
    <t>Materiales y Suministros</t>
  </si>
  <si>
    <t>17</t>
  </si>
  <si>
    <t>18</t>
  </si>
  <si>
    <t>Combustibles y Lubricantes</t>
  </si>
  <si>
    <t>Productos de Aseo y Limpieza</t>
  </si>
  <si>
    <t>Utensilios de Cafetería</t>
  </si>
  <si>
    <t>Otros Materiales y Suministros</t>
  </si>
  <si>
    <t>21</t>
  </si>
  <si>
    <t>23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</si>
  <si>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</si>
  <si>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</si>
  <si>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</si>
  <si>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</si>
  <si>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</si>
  <si>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</si>
  <si>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</si>
  <si>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</si>
  <si>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</si>
  <si>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10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</si>
  <si>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</si>
  <si>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</si>
  <si>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</si>
  <si>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</si>
  <si>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</si>
  <si>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</si>
  <si>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Adquisición de Libros y Revistas</t>
  </si>
  <si>
    <t>Publicidad y Propaganda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</si>
  <si>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</si>
  <si>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</si>
  <si>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</si>
  <si>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</si>
  <si>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</si>
  <si>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</si>
  <si>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</si>
  <si>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13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</si>
  <si>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</si>
  <si>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</si>
  <si>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</si>
  <si>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</si>
  <si>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</si>
  <si>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</si>
  <si>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</si>
  <si>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11</t>
  </si>
  <si>
    <t>Viáticos y Gastos de Viaje al Interior</t>
  </si>
  <si>
    <t>Capacitación, Bienestar Social y Estímulos</t>
  </si>
  <si>
    <t>Elementos para Bienestar Social</t>
  </si>
  <si>
    <t>Elementos para Capacitación</t>
  </si>
  <si>
    <t>Servicios para Bienestar Social</t>
  </si>
  <si>
    <t>Servicios para Capacitación</t>
  </si>
  <si>
    <t>Otros Elementos para Capacitación</t>
  </si>
  <si>
    <t>Otros Servicios para Capacitación</t>
  </si>
  <si>
    <t>40</t>
  </si>
  <si>
    <t>Otros Gastos por adquisición de Bienes</t>
  </si>
  <si>
    <t>41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</si>
  <si>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</si>
  <si>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</si>
  <si>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</si>
  <si>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</si>
  <si>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</si>
  <si>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</si>
  <si>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</si>
  <si>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</si>
  <si>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</si>
  <si>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</si>
  <si>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>DESTINATARIOS DE LAS OTRAS TRANSFERENCIAS</t>
  </si>
  <si>
    <t>PROVISION PARA GASTOS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</si>
  <si>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</si>
  <si>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</si>
  <si>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</si>
  <si>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Software</t>
  </si>
  <si>
    <t>Viáticos y Gastos de Viaje al Exterior</t>
  </si>
  <si>
    <t>Gastos Imprevistos</t>
  </si>
  <si>
    <t>Gastos Imprevistos Bienes</t>
  </si>
  <si>
    <t>Gastos Imprevistos Servicios</t>
  </si>
  <si>
    <t>EXCEDENTES</t>
  </si>
  <si>
    <t>SERVICIOS PERSONALES ASOCIADOS A NOMINA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</si>
  <si>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</si>
  <si>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</si>
  <si>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</si>
  <si>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</si>
  <si>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</si>
  <si>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</si>
  <si>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</si>
  <si>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</si>
  <si>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</si>
  <si>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</si>
  <si>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</si>
  <si>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</si>
  <si>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</si>
  <si>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APROPIACIONES DE LA VIGENCIA</t>
  </si>
  <si>
    <t>SECCIÓN  2111</t>
  </si>
  <si>
    <t>UNIDAD EJECUTORA 00</t>
  </si>
  <si>
    <t>VIGENCIA</t>
  </si>
  <si>
    <t>CODIFICACIÓN</t>
  </si>
  <si>
    <t>APROPIACIÓN</t>
  </si>
  <si>
    <t>CDPS</t>
  </si>
  <si>
    <t>PRESUPUESTAL</t>
  </si>
  <si>
    <t>ACUMULADAS</t>
  </si>
  <si>
    <t>cta</t>
  </si>
  <si>
    <t>scta</t>
  </si>
  <si>
    <t>obj</t>
  </si>
  <si>
    <t>ordinal</t>
  </si>
  <si>
    <t>sub</t>
  </si>
  <si>
    <t>apinicial</t>
  </si>
  <si>
    <t>dspmes</t>
  </si>
  <si>
    <t>dspacum</t>
  </si>
  <si>
    <t>cmpmes</t>
  </si>
  <si>
    <t>cmpacum</t>
  </si>
  <si>
    <t>orgmes</t>
  </si>
  <si>
    <t>orgacum</t>
  </si>
  <si>
    <t>girmes</t>
  </si>
  <si>
    <t>giracum</t>
  </si>
  <si>
    <t>res_indres</t>
  </si>
  <si>
    <t>A</t>
  </si>
  <si>
    <t>N</t>
  </si>
  <si>
    <t>00</t>
  </si>
  <si>
    <t>101</t>
  </si>
  <si>
    <t>SUELDOS DE PERSONAL DE NOMINA</t>
  </si>
  <si>
    <t>10101</t>
  </si>
  <si>
    <t>SUELDOS</t>
  </si>
  <si>
    <t>1010101</t>
  </si>
  <si>
    <t>S</t>
  </si>
  <si>
    <t>SUELDOS DE VACACIONES</t>
  </si>
  <si>
    <t>1010102</t>
  </si>
  <si>
    <t>INCAPACIDADES Y LICENCIAS DE MATERNIDAD</t>
  </si>
  <si>
    <t>1010104</t>
  </si>
  <si>
    <t>PRIMA TECNICA</t>
  </si>
  <si>
    <t>10104</t>
  </si>
  <si>
    <t>PRIMA TECNICA SALARIAL</t>
  </si>
  <si>
    <t>1010401</t>
  </si>
  <si>
    <t>PRIMA TECNICA NO SALARIAL</t>
  </si>
  <si>
    <t>1010402</t>
  </si>
  <si>
    <t>OTROS</t>
  </si>
  <si>
    <t>10105</t>
  </si>
  <si>
    <t>BONIFICACION POR SERVICIOS PRESTADOS</t>
  </si>
  <si>
    <t>1010502</t>
  </si>
  <si>
    <t>BONIFICACION ESPECIAL DE RECREACION</t>
  </si>
  <si>
    <t>1010505</t>
  </si>
  <si>
    <t>SUBSIDIO DE ALIMENTACION</t>
  </si>
  <si>
    <t>1010512</t>
  </si>
  <si>
    <t>PRIMA DE SERVICIO</t>
  </si>
  <si>
    <t>1010514</t>
  </si>
  <si>
    <t>PRIMA DE VACACIONES</t>
  </si>
  <si>
    <t>1010515</t>
  </si>
  <si>
    <t>PRIMA DE NAVIDAD</t>
  </si>
  <si>
    <t>1010516</t>
  </si>
  <si>
    <t>PRIMA DE COORDINACION</t>
  </si>
  <si>
    <t>1010547</t>
  </si>
  <si>
    <t>OTROS GASTOS PERSONALES (DISTRIBUCION PREVIO CONCEPTO DGPPN)</t>
  </si>
  <si>
    <t>10108</t>
  </si>
  <si>
    <t>1010801</t>
  </si>
  <si>
    <t>HORAS EXTRAS, DIAS FESTIVOS E INDEMNIZACION POR VACACIONES</t>
  </si>
  <si>
    <t>10109</t>
  </si>
  <si>
    <t>HORAS EXTRAS,DIAS FESTIVOS</t>
  </si>
  <si>
    <t>1010901</t>
  </si>
  <si>
    <t>INDEMNIZACION POR VACACIONES</t>
  </si>
  <si>
    <t>1010903</t>
  </si>
  <si>
    <t>102</t>
  </si>
  <si>
    <t>HONORARIOS</t>
  </si>
  <si>
    <t>10212</t>
  </si>
  <si>
    <t>REMUNERACION SERVICIOS TECNICOS</t>
  </si>
  <si>
    <t>10214</t>
  </si>
  <si>
    <t>CONTRIBUCIONES INHERENTES A LA NOMINA SECTOR PRIVADO Y PUBLICO</t>
  </si>
  <si>
    <t>105</t>
  </si>
  <si>
    <t>ADMINISTRADAS POR EL SECTOR PRIVADO</t>
  </si>
  <si>
    <t>10501</t>
  </si>
  <si>
    <t>CAJAS DE COMPENSACION PRIVADAS</t>
  </si>
  <si>
    <t>1050101</t>
  </si>
  <si>
    <t>FONDOS ADMINISTRADORES DE PENSIONES PRIVADOS</t>
  </si>
  <si>
    <t>1050103</t>
  </si>
  <si>
    <t>EMPRESAS PRIVADAS PROMOTORAS DE SALUD</t>
  </si>
  <si>
    <t>1050104</t>
  </si>
  <si>
    <t>ADMINISTRADORAS PRIVADAS DE APORTES PARA ACCIDENTES DE TRABAJO Y ENFERMEDADES PROFESIONALES</t>
  </si>
  <si>
    <t>1050105</t>
  </si>
  <si>
    <t>ADMINISTRADAS POR EL SECTOR PUBLICO</t>
  </si>
  <si>
    <t>10502</t>
  </si>
  <si>
    <t>FONDO NACIONAL DEL AHORRO</t>
  </si>
  <si>
    <t>1050202</t>
  </si>
  <si>
    <t>FONDOS ADMINISTRADORES DE PENSIONES PUBLICOS</t>
  </si>
  <si>
    <t>1050203</t>
  </si>
  <si>
    <t>APORTES AL ICBF</t>
  </si>
  <si>
    <t>10506</t>
  </si>
  <si>
    <t>APORTES AL SENA</t>
  </si>
  <si>
    <t>10507</t>
  </si>
  <si>
    <t>IMPUESTOS Y MULTAS</t>
  </si>
  <si>
    <t>203</t>
  </si>
  <si>
    <t>IMPUESTOS Y CONTRIBUCIONES</t>
  </si>
  <si>
    <t>20350</t>
  </si>
  <si>
    <t>IMPUESTO DE VEHICULOS</t>
  </si>
  <si>
    <t>2035002</t>
  </si>
  <si>
    <t>IMPUESTO PREDIAL</t>
  </si>
  <si>
    <t>2035003</t>
  </si>
  <si>
    <t>NOTARIADO</t>
  </si>
  <si>
    <t>2035008</t>
  </si>
  <si>
    <t>OTROS IMPUESTOS</t>
  </si>
  <si>
    <t>2035090</t>
  </si>
  <si>
    <t>MULTAS Y SANCIONES</t>
  </si>
  <si>
    <t>20351</t>
  </si>
  <si>
    <t>SANCIONES</t>
  </si>
  <si>
    <t>2035102</t>
  </si>
  <si>
    <t>ADQUISICION DE BIENES Y SERVICIOS</t>
  </si>
  <si>
    <t>204</t>
  </si>
  <si>
    <t>COMPRA DE EQUIPO</t>
  </si>
  <si>
    <t>20401</t>
  </si>
  <si>
    <t>HERRAMIENTAS</t>
  </si>
  <si>
    <t>2040103</t>
  </si>
  <si>
    <t>AUDIOVISUALES Y ACCESORIOS</t>
  </si>
  <si>
    <t>2040104</t>
  </si>
  <si>
    <t>EQUIPO DE SISTEMAS</t>
  </si>
  <si>
    <t>2040106</t>
  </si>
  <si>
    <t>SOFTWARE</t>
  </si>
  <si>
    <t>2040108</t>
  </si>
  <si>
    <t>EQUIPO DE CAFETERIA</t>
  </si>
  <si>
    <t>2040109</t>
  </si>
  <si>
    <t>OTRAS COMPRAS DE EQUIPOS</t>
  </si>
  <si>
    <t>2040125</t>
  </si>
  <si>
    <t>ENSERES Y EQUIPOS DE OFICINA</t>
  </si>
  <si>
    <t>20402</t>
  </si>
  <si>
    <t>EQUIPOS Y MAQUINAS PARA OFICINA</t>
  </si>
  <si>
    <t>2040201</t>
  </si>
  <si>
    <t>MOBILIARIO Y ENSERES</t>
  </si>
  <si>
    <t>2040202</t>
  </si>
  <si>
    <t>MATERIALES Y SUMINISTROS</t>
  </si>
  <si>
    <t>20404</t>
  </si>
  <si>
    <t>COMBUSTIBLES Y LUBRICANTES</t>
  </si>
  <si>
    <t>2040401</t>
  </si>
  <si>
    <t>PAPELERIA, UTILES DE ESCRITORIO Y OFICINA</t>
  </si>
  <si>
    <t>2040415</t>
  </si>
  <si>
    <t>PRODUCTOS DE ASEO Y LIMPIEZA</t>
  </si>
  <si>
    <t>2040417</t>
  </si>
  <si>
    <t>PRODUCTOS DE CAFETERIA Y RESTAURANTE</t>
  </si>
  <si>
    <t>2040418</t>
  </si>
  <si>
    <t>UTENSILIOS DE CAFETERIA</t>
  </si>
  <si>
    <t>2040421</t>
  </si>
  <si>
    <t>OTROS MATERIALES Y SUMINISTROS</t>
  </si>
  <si>
    <t>2040423</t>
  </si>
  <si>
    <t>MANTENIMIENTO</t>
  </si>
  <si>
    <t>20405</t>
  </si>
  <si>
    <t>MANTENIMIENTO DE BIENES INMUEBLES</t>
  </si>
  <si>
    <t>2040501</t>
  </si>
  <si>
    <t>MANTENIMIENTO DE BIENES MUEBLES, EQUIPOS Y ENSERES</t>
  </si>
  <si>
    <t>2040502</t>
  </si>
  <si>
    <t>MANTENIMIENTO EQUIPO COMUNICACIÓN Y COMPUTACIÓN</t>
  </si>
  <si>
    <t>2040505</t>
  </si>
  <si>
    <t>MANTENIMIENTO EQUIPO DE NAVEGACION Y TRANSPORTE</t>
  </si>
  <si>
    <t>2040506</t>
  </si>
  <si>
    <t>SERVICIO DE ASEO</t>
  </si>
  <si>
    <t>2040508</t>
  </si>
  <si>
    <t>SERVICIO DE CAFETERIA Y RESTAURANTE</t>
  </si>
  <si>
    <t>2040509</t>
  </si>
  <si>
    <t>SERVICIO DE SEGURIDAD Y VIGILANCIA</t>
  </si>
  <si>
    <t>2040510</t>
  </si>
  <si>
    <t>MANTENIMIENTO DE OTROS BIENES</t>
  </si>
  <si>
    <t>2040512</t>
  </si>
  <si>
    <t>COMUNICACIONES Y TRANSPORTES</t>
  </si>
  <si>
    <t>20406</t>
  </si>
  <si>
    <t>CORREO</t>
  </si>
  <si>
    <t>2040602</t>
  </si>
  <si>
    <t>EMBALAJE Y ACARREO</t>
  </si>
  <si>
    <t>2040603</t>
  </si>
  <si>
    <t>SERVICIOS DE TRANSMISION DE INFORMACION</t>
  </si>
  <si>
    <t>2040605</t>
  </si>
  <si>
    <t>TRANSPORTE</t>
  </si>
  <si>
    <t>2040607</t>
  </si>
  <si>
    <t>OTROS COMUNICACIONES Y TRANSPORTE</t>
  </si>
  <si>
    <t>2040608</t>
  </si>
  <si>
    <t>IMPRESOS Y PUBLICACIONES</t>
  </si>
  <si>
    <t>20407</t>
  </si>
  <si>
    <t>ADQUISICION DE LIBROS Y REVISTAS</t>
  </si>
  <si>
    <t>2040701</t>
  </si>
  <si>
    <t>PUBLICIDAD Y PROPAGANDA</t>
  </si>
  <si>
    <t>2040704</t>
  </si>
  <si>
    <t>SUSCRIPCIONES</t>
  </si>
  <si>
    <t>2040705</t>
  </si>
  <si>
    <t>OTROS GASTOS POR IMPRESOS Y PUBLICACIONES</t>
  </si>
  <si>
    <t>2040706</t>
  </si>
  <si>
    <t>SERVICIOS PÚBLICOS</t>
  </si>
  <si>
    <t>20408</t>
  </si>
  <si>
    <t>ACUEDUCTO ALCANTARILLADO Y ASEO</t>
  </si>
  <si>
    <t>2040801</t>
  </si>
  <si>
    <t>ENERGIA</t>
  </si>
  <si>
    <t>2040802</t>
  </si>
  <si>
    <t>TELEFONÍA MÓVIL CELULAR</t>
  </si>
  <si>
    <t>2040805</t>
  </si>
  <si>
    <t>TELÉFONO, FAX Y OTROS</t>
  </si>
  <si>
    <t>2040806</t>
  </si>
  <si>
    <t>SEGUROS</t>
  </si>
  <si>
    <t>20409</t>
  </si>
  <si>
    <t>SEGURO DE INFIDELIDAD Y RIESGOS FINANCIEROS</t>
  </si>
  <si>
    <t>2040905</t>
  </si>
  <si>
    <t>OTROS SEGUROS</t>
  </si>
  <si>
    <t>2040913</t>
  </si>
  <si>
    <t>ARRENDAMIENTOS</t>
  </si>
  <si>
    <t>20410</t>
  </si>
  <si>
    <t>ARRENDAMIENTOS BIENES MUEBLES</t>
  </si>
  <si>
    <t>2041001</t>
  </si>
  <si>
    <t>VIÁTICOS Y GASTOS DE VIAJE</t>
  </si>
  <si>
    <t>20411</t>
  </si>
  <si>
    <t>VIATICOS Y GASTOS DE VIAJE AL EXTERIOR</t>
  </si>
  <si>
    <t>2041101</t>
  </si>
  <si>
    <t>VIATICOS Y GASTOS DE VIAJE AL INTERIOR</t>
  </si>
  <si>
    <t>2041102</t>
  </si>
  <si>
    <t>GASTOS IMPREVISTOS</t>
  </si>
  <si>
    <t>20417</t>
  </si>
  <si>
    <t>GASTOS IMPREVISTOS BIENES</t>
  </si>
  <si>
    <t>2041701</t>
  </si>
  <si>
    <t>GASTOS IMPREVISTOS SERVICIOS</t>
  </si>
  <si>
    <t>2041702</t>
  </si>
  <si>
    <t>CAPACITACIÓN, BIENESTAR SOCIAL Y ESTÍMULOS</t>
  </si>
  <si>
    <t>20421</t>
  </si>
  <si>
    <t>ELEMENTOS PARA BIENESTAR SOCIAL</t>
  </si>
  <si>
    <t>2042101</t>
  </si>
  <si>
    <t>ELEMENTOS PARA CAPACITACION</t>
  </si>
  <si>
    <t>2042102</t>
  </si>
  <si>
    <t>SERVICIOS DE BIENESTAR SOCIAL</t>
  </si>
  <si>
    <t>2042104</t>
  </si>
  <si>
    <t>SERVICIOS DE CAPACITACION</t>
  </si>
  <si>
    <t>2042105</t>
  </si>
  <si>
    <t>OTROS ELEMENTOS PARA CAPACITACION, BIENESTAR SOCIAL Y ESTIMULOS</t>
  </si>
  <si>
    <t>2042110</t>
  </si>
  <si>
    <t>OTROS SERVICIOS PARA CAPACITACION, BIENESTAR SOCIAL Y ESTIMULOS</t>
  </si>
  <si>
    <t>2042111</t>
  </si>
  <si>
    <t>OTROS GASTOS POR ADQUISICION DE BIENES</t>
  </si>
  <si>
    <t>20440</t>
  </si>
  <si>
    <t>OTROS GASTOS POR ADQUISICION DE SERVICIOS</t>
  </si>
  <si>
    <t>20441</t>
  </si>
  <si>
    <t>2044113</t>
  </si>
  <si>
    <t>TRANSFERENCIAS AL SECTOR PUBLICO</t>
  </si>
  <si>
    <t>302</t>
  </si>
  <si>
    <t>30201</t>
  </si>
  <si>
    <t>3020101</t>
  </si>
  <si>
    <t>EXCEDENTES FINANCIEROS-TRANSFERIR A LA NACION</t>
  </si>
  <si>
    <t>3020117</t>
  </si>
  <si>
    <t>306</t>
  </si>
  <si>
    <t>26</t>
  </si>
  <si>
    <t>PROVISION PARA GASTOS INSTITUCIONALES Y/O SECTORIALES CONTINGENTES PREVIO CONCEPTO DGPN</t>
  </si>
  <si>
    <t>3060326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</si>
  <si>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</si>
  <si>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</si>
  <si>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</si>
  <si>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</si>
  <si>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</si>
  <si>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</si>
  <si>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</si>
  <si>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OTROS GASTOS DE COMERCIALIZACION</t>
  </si>
  <si>
    <t>501020103</t>
  </si>
  <si>
    <t>111</t>
  </si>
  <si>
    <t>CONSTRUCCIÓN Y DOTACIÓN DE LA INFRAESTRUCTURA PARA LAS SEDES DE LA ANH-BIP LITOTECA NACIONAL</t>
  </si>
  <si>
    <t>111506</t>
  </si>
  <si>
    <t>1115061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</si>
  <si>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</si>
  <si>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</si>
  <si>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</si>
  <si>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</si>
  <si>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</si>
  <si>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</si>
  <si>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</si>
  <si>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</si>
  <si>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</si>
  <si>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41050631047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</si>
  <si>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</si>
  <si>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</si>
  <si>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</si>
  <si>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</si>
  <si>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</si>
  <si>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</si>
  <si>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</si>
  <si>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</si>
  <si>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</si>
  <si>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</si>
  <si>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</si>
  <si>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</si>
  <si>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</si>
  <si>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</si>
  <si>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</si>
  <si>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</si>
  <si>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</si>
  <si>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</si>
  <si>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</si>
  <si>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</si>
  <si>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</si>
  <si>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</si>
  <si>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</si>
  <si>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</si>
  <si>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</si>
  <si>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</si>
  <si>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</si>
  <si>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</si>
  <si>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</si>
  <si>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</si>
  <si>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</si>
  <si>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</si>
  <si>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</si>
  <si>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</si>
  <si>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</si>
  <si>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</si>
  <si>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</si>
  <si>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</si>
  <si>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</si>
  <si>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</si>
  <si>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</si>
  <si>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</si>
  <si>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</si>
  <si>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</si>
  <si>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</si>
  <si>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</si>
  <si>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</si>
  <si>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</si>
  <si>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</si>
  <si>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</si>
  <si>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</si>
  <si>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</si>
  <si>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</si>
  <si>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</si>
  <si>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</si>
  <si>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</si>
  <si>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</si>
  <si>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</si>
  <si>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</si>
  <si>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</si>
  <si>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</si>
  <si>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</si>
  <si>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</si>
  <si>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</si>
  <si>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</si>
  <si>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</si>
  <si>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</si>
  <si>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</si>
  <si>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</si>
  <si>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</si>
  <si>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</si>
  <si>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FECHA</t>
  </si>
  <si>
    <t>Cuenta</t>
  </si>
  <si>
    <t>Subcuenta</t>
  </si>
  <si>
    <t>Objeto Gasto</t>
  </si>
  <si>
    <t>Ordinal</t>
  </si>
  <si>
    <t>Subordinal</t>
  </si>
  <si>
    <t>Recurso</t>
  </si>
  <si>
    <t>Nombre Cuenta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</si>
  <si>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</si>
  <si>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</si>
  <si>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</si>
  <si>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</si>
  <si>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</si>
  <si>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</si>
  <si>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</si>
  <si>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MAYO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</si>
  <si>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</si>
  <si>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</si>
  <si>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</si>
  <si>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</si>
  <si>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</si>
  <si>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</si>
  <si>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</si>
  <si>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</si>
  <si>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</si>
  <si>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</si>
  <si>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</si>
  <si>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</si>
  <si>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</si>
  <si>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</si>
  <si>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</si>
  <si>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MULTAS</t>
  </si>
  <si>
    <t>2035101</t>
  </si>
  <si>
    <t>PROGRAMA-SOPORTE PARA EL BANCO DE INFORMACION PETROLERA</t>
  </si>
  <si>
    <t>BANCO DE INFORMACION PETROLERA, EPIS Y CINTOTECA NELSON RODRIGUEZ PINILLA</t>
  </si>
  <si>
    <t>50102010101</t>
  </si>
  <si>
    <t>LITOTECA NACIONAL</t>
  </si>
  <si>
    <t>50102010102</t>
  </si>
  <si>
    <t>PROGRAMA-INTERVENTORIAS, AUDITORIAS Y EVALUACION DE PLANES Y PROGRAMAS</t>
  </si>
  <si>
    <t>ORGANIZACION DE EVENTOS</t>
  </si>
  <si>
    <t>501020104</t>
  </si>
  <si>
    <t>501020106</t>
  </si>
  <si>
    <t>SERVICIOS</t>
  </si>
  <si>
    <t>501020107</t>
  </si>
  <si>
    <t>VIGILANCIA Y SEGURIDAD</t>
  </si>
  <si>
    <t>501020108</t>
  </si>
  <si>
    <t>BODEGAJE</t>
  </si>
  <si>
    <t>501020119</t>
  </si>
  <si>
    <t>501020121</t>
  </si>
  <si>
    <t>501020124</t>
  </si>
  <si>
    <t>CONSTRUCCIÓN Y DOTACIÓN DE LA INFRAESTRUCTURA PARA LAS SEDES DE LA ANH-BIP Y LITOTECA NACIONAL</t>
  </si>
  <si>
    <t>111506114</t>
  </si>
  <si>
    <t>11150611444</t>
  </si>
  <si>
    <t>PROMOCION Y ASISTENCIA AL INVERSIONISTA</t>
  </si>
  <si>
    <t>31050610737</t>
  </si>
  <si>
    <t>ASESORIAS EN COMUNICACIONES INTEGRALES DE MARKETING</t>
  </si>
  <si>
    <t>31050610738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</si>
  <si>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</si>
  <si>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</si>
  <si>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</si>
  <si>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</si>
  <si>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</si>
  <si>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</si>
  <si>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</si>
  <si>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</si>
  <si>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</si>
  <si>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</si>
  <si>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</si>
  <si>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</si>
  <si>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</si>
  <si>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</si>
  <si>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</si>
  <si>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</si>
  <si>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</si>
  <si>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</si>
  <si>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</si>
  <si>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</si>
  <si>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</si>
  <si>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</si>
  <si>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</si>
  <si>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</si>
  <si>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</si>
  <si>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</si>
  <si>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</si>
  <si>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</si>
  <si>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</si>
  <si>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</si>
  <si>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</si>
  <si>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</si>
  <si>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</si>
  <si>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</si>
  <si>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</si>
  <si>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</si>
  <si>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</si>
  <si>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</si>
  <si>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</si>
  <si>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</si>
  <si>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</si>
  <si>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</si>
  <si>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</si>
  <si>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</si>
  <si>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</si>
  <si>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</si>
  <si>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</si>
  <si>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</si>
  <si>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</si>
  <si>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</si>
  <si>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</si>
  <si>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</si>
  <si>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</si>
  <si>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</si>
  <si>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</si>
  <si>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</si>
  <si>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</si>
  <si>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</si>
  <si>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</si>
  <si>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</si>
  <si>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</si>
  <si>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</si>
  <si>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</si>
  <si>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</si>
  <si>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</si>
  <si>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</si>
  <si>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</si>
  <si>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</si>
  <si>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</si>
  <si>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</si>
  <si>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</si>
  <si>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</si>
  <si>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</si>
  <si>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</si>
  <si>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</si>
  <si>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</si>
  <si>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</si>
  <si>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SENTENCIAS Y CONCILIACIONES</t>
  </si>
  <si>
    <t>Fondos Administradores de Pensiones Publicos</t>
  </si>
  <si>
    <t>Vehiculos</t>
  </si>
  <si>
    <t>92</t>
  </si>
  <si>
    <t>Bonificacion de direccion</t>
  </si>
  <si>
    <t>Gas</t>
  </si>
  <si>
    <t>Equipos</t>
  </si>
  <si>
    <t>460</t>
  </si>
  <si>
    <t>FORMACION DEL CAPITAL HUMANO</t>
  </si>
  <si>
    <t>ENERO</t>
  </si>
  <si>
    <t>% EJE 
RP / APROP.VIG</t>
  </si>
  <si>
    <t>% EJECUCION 
OBLIG / APR.VIG</t>
  </si>
  <si>
    <t>EJECUCION PRESUPUESTAL VIGENCIA 2013</t>
  </si>
  <si>
    <t>OTROS GASTOS PERSONALES (Distribución Previo Concepto DGPPN)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</si>
</sst>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d/mm/yyyy;@"/>
    <numFmt numFmtId="174" formatCode="General_)"/>
    <numFmt numFmtId="175" formatCode="0.000000000"/>
    <numFmt numFmtId="176" formatCode="#,##0.0"/>
    <numFmt numFmtId="177" formatCode="_ * #,##0_ ;_ * \-#,##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2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  <font>
      <b/>
      <sz val="12"/>
      <color indexed="2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4" fillId="12" borderId="0" applyNumberFormat="0" applyBorder="0" applyAlignment="0" applyProtection="0"/>
    <xf numFmtId="0" fontId="25" fillId="2" borderId="1" applyNumberFormat="0" applyAlignment="0" applyProtection="0"/>
    <xf numFmtId="0" fontId="26" fillId="13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2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2" fillId="2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0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3" fontId="9" fillId="0" borderId="0" xfId="48" applyFont="1" applyFill="1" applyBorder="1" applyAlignment="1">
      <alignment/>
    </xf>
    <xf numFmtId="43" fontId="9" fillId="0" borderId="13" xfId="48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wrapText="1"/>
    </xf>
    <xf numFmtId="40" fontId="8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5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3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38" fontId="13" fillId="0" borderId="25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7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 horizontal="right"/>
    </xf>
    <xf numFmtId="38" fontId="13" fillId="0" borderId="28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53" applyFont="1">
      <alignment/>
      <protection/>
    </xf>
    <xf numFmtId="170" fontId="8" fillId="0" borderId="0" xfId="49" applyFont="1" applyBorder="1" applyAlignment="1">
      <alignment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right"/>
      <protection/>
    </xf>
    <xf numFmtId="170" fontId="8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5" fillId="0" borderId="0" xfId="53" applyFont="1" applyFill="1" applyAlignment="1">
      <alignment horizontal="center"/>
      <protection/>
    </xf>
    <xf numFmtId="49" fontId="8" fillId="0" borderId="12" xfId="53" applyNumberFormat="1" applyFont="1" applyBorder="1" applyAlignment="1">
      <alignment/>
      <protection/>
    </xf>
    <xf numFmtId="49" fontId="8" fillId="0" borderId="19" xfId="53" applyNumberFormat="1" applyFont="1" applyBorder="1">
      <alignment/>
      <protection/>
    </xf>
    <xf numFmtId="0" fontId="8" fillId="0" borderId="14" xfId="53" applyFont="1" applyBorder="1" quotePrefix="1">
      <alignment/>
      <protection/>
    </xf>
    <xf numFmtId="0" fontId="8" fillId="0" borderId="14" xfId="53" applyFont="1" applyBorder="1" applyAlignment="1" quotePrefix="1">
      <alignment horizontal="right"/>
      <protection/>
    </xf>
    <xf numFmtId="0" fontId="8" fillId="0" borderId="14" xfId="53" applyFont="1" applyBorder="1" applyAlignment="1">
      <alignment horizontal="right"/>
      <protection/>
    </xf>
    <xf numFmtId="0" fontId="8" fillId="0" borderId="14" xfId="53" applyFont="1" applyBorder="1">
      <alignment/>
      <protection/>
    </xf>
    <xf numFmtId="170" fontId="8" fillId="0" borderId="14" xfId="49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horizontal="right"/>
      <protection/>
    </xf>
    <xf numFmtId="17" fontId="13" fillId="0" borderId="0" xfId="49" applyNumberFormat="1" applyFont="1" applyBorder="1" applyAlignment="1">
      <alignment horizontal="center"/>
    </xf>
    <xf numFmtId="169" fontId="13" fillId="0" borderId="0" xfId="49" applyNumberFormat="1" applyFont="1" applyBorder="1" applyAlignment="1">
      <alignment horizontal="right"/>
    </xf>
    <xf numFmtId="171" fontId="13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13" fillId="0" borderId="0" xfId="49" applyNumberFormat="1" applyFont="1" applyBorder="1" applyAlignment="1">
      <alignment horizontal="center"/>
    </xf>
    <xf numFmtId="1" fontId="13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2" fontId="13" fillId="0" borderId="0" xfId="49" applyNumberFormat="1" applyFont="1" applyBorder="1" applyAlignment="1">
      <alignment horizontal="right"/>
    </xf>
    <xf numFmtId="173" fontId="11" fillId="0" borderId="14" xfId="0" applyNumberFormat="1" applyFont="1" applyFill="1" applyBorder="1" applyAlignment="1">
      <alignment/>
    </xf>
    <xf numFmtId="10" fontId="13" fillId="0" borderId="29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 horizontal="right"/>
    </xf>
    <xf numFmtId="10" fontId="13" fillId="0" borderId="30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/>
    </xf>
    <xf numFmtId="10" fontId="9" fillId="0" borderId="13" xfId="48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8" fillId="0" borderId="0" xfId="53" applyFont="1" applyBorder="1">
      <alignment/>
      <protection/>
    </xf>
    <xf numFmtId="10" fontId="8" fillId="0" borderId="13" xfId="53" applyNumberFormat="1" applyFont="1" applyBorder="1">
      <alignment/>
      <protection/>
    </xf>
    <xf numFmtId="10" fontId="0" fillId="0" borderId="13" xfId="53" applyNumberFormat="1" applyFont="1" applyBorder="1">
      <alignment/>
      <protection/>
    </xf>
    <xf numFmtId="170" fontId="8" fillId="0" borderId="14" xfId="49" applyFont="1" applyBorder="1" applyAlignment="1">
      <alignment/>
    </xf>
    <xf numFmtId="10" fontId="8" fillId="0" borderId="15" xfId="53" applyNumberFormat="1" applyFont="1" applyBorder="1">
      <alignment/>
      <protection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0" fontId="4" fillId="0" borderId="11" xfId="0" applyNumberFormat="1" applyFont="1" applyFill="1" applyBorder="1" applyAlignment="1">
      <alignment/>
    </xf>
    <xf numFmtId="38" fontId="13" fillId="0" borderId="29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2" fontId="8" fillId="0" borderId="0" xfId="48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4" fillId="0" borderId="2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5" fontId="11" fillId="0" borderId="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38" fontId="0" fillId="0" borderId="27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64" fontId="13" fillId="0" borderId="0" xfId="46" applyFont="1" applyAlignment="1">
      <alignment/>
    </xf>
    <xf numFmtId="164" fontId="0" fillId="0" borderId="0" xfId="46" applyFont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" fontId="0" fillId="7" borderId="23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49" fontId="6" fillId="7" borderId="11" xfId="0" applyNumberFormat="1" applyFont="1" applyFill="1" applyBorder="1" applyAlignment="1">
      <alignment wrapText="1"/>
    </xf>
    <xf numFmtId="38" fontId="0" fillId="7" borderId="11" xfId="0" applyNumberFormat="1" applyFont="1" applyFill="1" applyBorder="1" applyAlignment="1">
      <alignment/>
    </xf>
    <xf numFmtId="49" fontId="6" fillId="7" borderId="11" xfId="0" applyNumberFormat="1" applyFont="1" applyFill="1" applyBorder="1" applyAlignment="1">
      <alignment horizontal="left" wrapText="1"/>
    </xf>
    <xf numFmtId="1" fontId="17" fillId="7" borderId="23" xfId="0" applyNumberFormat="1" applyFont="1" applyFill="1" applyBorder="1" applyAlignment="1">
      <alignment horizontal="center"/>
    </xf>
    <xf numFmtId="1" fontId="17" fillId="7" borderId="11" xfId="0" applyNumberFormat="1" applyFont="1" applyFill="1" applyBorder="1" applyAlignment="1">
      <alignment horizontal="center"/>
    </xf>
    <xf numFmtId="49" fontId="17" fillId="7" borderId="11" xfId="0" applyNumberFormat="1" applyFont="1" applyFill="1" applyBorder="1" applyAlignment="1">
      <alignment horizontal="center"/>
    </xf>
    <xf numFmtId="49" fontId="18" fillId="7" borderId="11" xfId="0" applyNumberFormat="1" applyFont="1" applyFill="1" applyBorder="1" applyAlignment="1">
      <alignment wrapText="1"/>
    </xf>
    <xf numFmtId="3" fontId="18" fillId="7" borderId="11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wrapText="1"/>
    </xf>
    <xf numFmtId="0" fontId="0" fillId="7" borderId="11" xfId="0" applyFont="1" applyFill="1" applyBorder="1" applyAlignment="1">
      <alignment horizontal="center" wrapText="1"/>
    </xf>
    <xf numFmtId="40" fontId="6" fillId="7" borderId="11" xfId="0" applyNumberFormat="1" applyFont="1" applyFill="1" applyBorder="1" applyAlignment="1">
      <alignment/>
    </xf>
    <xf numFmtId="49" fontId="0" fillId="7" borderId="32" xfId="0" applyNumberFormat="1" applyFont="1" applyFill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49" fontId="0" fillId="7" borderId="31" xfId="0" applyNumberFormat="1" applyFont="1" applyFill="1" applyBorder="1" applyAlignment="1">
      <alignment horizontal="center"/>
    </xf>
    <xf numFmtId="49" fontId="6" fillId="7" borderId="31" xfId="0" applyNumberFormat="1" applyFont="1" applyFill="1" applyBorder="1" applyAlignment="1">
      <alignment horizontal="left" wrapText="1"/>
    </xf>
    <xf numFmtId="38" fontId="0" fillId="7" borderId="31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4" fontId="15" fillId="0" borderId="40" xfId="0" applyNumberFormat="1" applyFont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10" fontId="0" fillId="7" borderId="26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13" fillId="7" borderId="26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1" fontId="13" fillId="7" borderId="23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wrapText="1"/>
    </xf>
    <xf numFmtId="38" fontId="13" fillId="7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15" fillId="0" borderId="26" xfId="0" applyNumberFormat="1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>
      <alignment horizontal="right"/>
    </xf>
    <xf numFmtId="4" fontId="15" fillId="0" borderId="30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wrapText="1"/>
    </xf>
    <xf numFmtId="10" fontId="0" fillId="0" borderId="41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165" fontId="11" fillId="0" borderId="14" xfId="0" applyNumberFormat="1" applyFont="1" applyFill="1" applyBorder="1" applyAlignment="1">
      <alignment horizontal="left"/>
    </xf>
    <xf numFmtId="3" fontId="11" fillId="0" borderId="13" xfId="0" applyNumberFormat="1" applyFont="1" applyFill="1" applyBorder="1" applyAlignment="1">
      <alignment horizontal="right"/>
    </xf>
    <xf numFmtId="173" fontId="11" fillId="0" borderId="15" xfId="0" applyNumberFormat="1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right"/>
    </xf>
    <xf numFmtId="49" fontId="11" fillId="0" borderId="20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/>
    </xf>
    <xf numFmtId="10" fontId="11" fillId="0" borderId="25" xfId="55" applyNumberFormat="1" applyFont="1" applyFill="1" applyBorder="1" applyAlignment="1">
      <alignment/>
    </xf>
    <xf numFmtId="10" fontId="11" fillId="0" borderId="29" xfId="55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left" wrapText="1"/>
    </xf>
    <xf numFmtId="38" fontId="11" fillId="0" borderId="11" xfId="0" applyNumberFormat="1" applyFont="1" applyFill="1" applyBorder="1" applyAlignment="1">
      <alignment/>
    </xf>
    <xf numFmtId="10" fontId="11" fillId="0" borderId="11" xfId="55" applyNumberFormat="1" applyFont="1" applyFill="1" applyBorder="1" applyAlignment="1">
      <alignment/>
    </xf>
    <xf numFmtId="10" fontId="11" fillId="0" borderId="26" xfId="55" applyNumberFormat="1" applyFont="1" applyFill="1" applyBorder="1" applyAlignment="1">
      <alignment/>
    </xf>
    <xf numFmtId="0" fontId="39" fillId="0" borderId="0" xfId="0" applyFont="1" applyFill="1" applyAlignment="1">
      <alignment/>
    </xf>
    <xf numFmtId="49" fontId="11" fillId="0" borderId="11" xfId="0" applyNumberFormat="1" applyFont="1" applyFill="1" applyBorder="1" applyAlignment="1">
      <alignment wrapText="1"/>
    </xf>
    <xf numFmtId="1" fontId="8" fillId="0" borderId="23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wrapText="1"/>
    </xf>
    <xf numFmtId="38" fontId="8" fillId="0" borderId="11" xfId="0" applyNumberFormat="1" applyFont="1" applyFill="1" applyBorder="1" applyAlignment="1">
      <alignment/>
    </xf>
    <xf numFmtId="10" fontId="8" fillId="0" borderId="11" xfId="55" applyNumberFormat="1" applyFont="1" applyFill="1" applyBorder="1" applyAlignment="1">
      <alignment/>
    </xf>
    <xf numFmtId="10" fontId="8" fillId="0" borderId="26" xfId="55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 wrapText="1"/>
    </xf>
    <xf numFmtId="1" fontId="40" fillId="0" borderId="23" xfId="0" applyNumberFormat="1" applyFont="1" applyFill="1" applyBorder="1" applyAlignment="1">
      <alignment horizontal="center"/>
    </xf>
    <xf numFmtId="1" fontId="40" fillId="0" borderId="11" xfId="0" applyNumberFormat="1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wrapText="1"/>
    </xf>
    <xf numFmtId="3" fontId="11" fillId="0" borderId="11" xfId="0" applyNumberFormat="1" applyFont="1" applyFill="1" applyBorder="1" applyAlignment="1">
      <alignment wrapText="1"/>
    </xf>
    <xf numFmtId="10" fontId="11" fillId="0" borderId="11" xfId="55" applyNumberFormat="1" applyFont="1" applyFill="1" applyBorder="1" applyAlignment="1">
      <alignment wrapText="1"/>
    </xf>
    <xf numFmtId="10" fontId="11" fillId="0" borderId="26" xfId="55" applyNumberFormat="1" applyFont="1" applyFill="1" applyBorder="1" applyAlignment="1">
      <alignment wrapText="1"/>
    </xf>
    <xf numFmtId="166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38" fontId="11" fillId="0" borderId="11" xfId="0" applyNumberFormat="1" applyFont="1" applyFill="1" applyBorder="1" applyAlignment="1">
      <alignment/>
    </xf>
    <xf numFmtId="10" fontId="11" fillId="0" borderId="11" xfId="55" applyNumberFormat="1" applyFont="1" applyFill="1" applyBorder="1" applyAlignment="1">
      <alignment/>
    </xf>
    <xf numFmtId="10" fontId="11" fillId="0" borderId="26" xfId="55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66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0" fontId="11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40" fontId="8" fillId="0" borderId="11" xfId="0" applyNumberFormat="1" applyFont="1" applyFill="1" applyBorder="1" applyAlignment="1">
      <alignment/>
    </xf>
    <xf numFmtId="38" fontId="11" fillId="0" borderId="11" xfId="0" applyNumberFormat="1" applyFont="1" applyFill="1" applyBorder="1" applyAlignment="1">
      <alignment horizontal="right"/>
    </xf>
    <xf numFmtId="10" fontId="11" fillId="0" borderId="11" xfId="55" applyNumberFormat="1" applyFont="1" applyFill="1" applyBorder="1" applyAlignment="1">
      <alignment horizontal="right"/>
    </xf>
    <xf numFmtId="10" fontId="11" fillId="0" borderId="26" xfId="55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0" fontId="11" fillId="0" borderId="23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1" fontId="11" fillId="0" borderId="43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left" wrapText="1"/>
    </xf>
    <xf numFmtId="38" fontId="11" fillId="0" borderId="43" xfId="0" applyNumberFormat="1" applyFont="1" applyFill="1" applyBorder="1" applyAlignment="1">
      <alignment/>
    </xf>
    <xf numFmtId="10" fontId="11" fillId="0" borderId="43" xfId="55" applyNumberFormat="1" applyFont="1" applyFill="1" applyBorder="1" applyAlignment="1">
      <alignment/>
    </xf>
    <xf numFmtId="10" fontId="11" fillId="0" borderId="36" xfId="55" applyNumberFormat="1" applyFont="1" applyFill="1" applyBorder="1" applyAlignment="1">
      <alignment/>
    </xf>
    <xf numFmtId="49" fontId="8" fillId="0" borderId="44" xfId="0" applyNumberFormat="1" applyFont="1" applyFill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left" wrapText="1"/>
    </xf>
    <xf numFmtId="38" fontId="8" fillId="0" borderId="44" xfId="0" applyNumberFormat="1" applyFont="1" applyFill="1" applyBorder="1" applyAlignment="1">
      <alignment/>
    </xf>
    <xf numFmtId="10" fontId="8" fillId="0" borderId="44" xfId="55" applyNumberFormat="1" applyFont="1" applyFill="1" applyBorder="1" applyAlignment="1">
      <alignment/>
    </xf>
    <xf numFmtId="10" fontId="8" fillId="0" borderId="41" xfId="55" applyNumberFormat="1" applyFont="1" applyFill="1" applyBorder="1" applyAlignment="1">
      <alignment/>
    </xf>
    <xf numFmtId="38" fontId="11" fillId="0" borderId="28" xfId="0" applyNumberFormat="1" applyFont="1" applyFill="1" applyBorder="1" applyAlignment="1">
      <alignment horizontal="right"/>
    </xf>
    <xf numFmtId="10" fontId="11" fillId="0" borderId="28" xfId="55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13" fillId="0" borderId="4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wrapText="1"/>
    </xf>
    <xf numFmtId="49" fontId="4" fillId="0" borderId="51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right" wrapText="1"/>
    </xf>
    <xf numFmtId="0" fontId="4" fillId="0" borderId="52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center"/>
    </xf>
    <xf numFmtId="40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3" fillId="0" borderId="20" xfId="53" applyFont="1" applyFill="1" applyBorder="1" applyAlignment="1">
      <alignment horizontal="center" vertical="justify"/>
      <protection/>
    </xf>
    <xf numFmtId="0" fontId="13" fillId="0" borderId="21" xfId="53" applyFont="1" applyFill="1" applyBorder="1" applyAlignment="1">
      <alignment horizontal="center" vertical="justify"/>
      <protection/>
    </xf>
    <xf numFmtId="0" fontId="13" fillId="0" borderId="22" xfId="53" applyFont="1" applyFill="1" applyBorder="1" applyAlignment="1">
      <alignment horizontal="center" vertical="justify"/>
      <protection/>
    </xf>
    <xf numFmtId="0" fontId="13" fillId="18" borderId="20" xfId="53" applyFont="1" applyFill="1" applyBorder="1" applyAlignment="1">
      <alignment horizontal="center" vertical="justify"/>
      <protection/>
    </xf>
    <xf numFmtId="0" fontId="13" fillId="18" borderId="21" xfId="53" applyFont="1" applyFill="1" applyBorder="1" applyAlignment="1">
      <alignment horizontal="center" vertical="justify"/>
      <protection/>
    </xf>
    <xf numFmtId="0" fontId="13" fillId="18" borderId="22" xfId="53" applyFont="1" applyFill="1" applyBorder="1" applyAlignment="1">
      <alignment horizontal="center" vertical="justify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0" fontId="13" fillId="0" borderId="20" xfId="53" applyNumberFormat="1" applyFont="1" applyFill="1" applyBorder="1" applyAlignment="1">
      <alignment horizontal="center" vertical="justify"/>
      <protection/>
    </xf>
    <xf numFmtId="10" fontId="13" fillId="0" borderId="21" xfId="53" applyNumberFormat="1" applyFont="1" applyFill="1" applyBorder="1" applyAlignment="1">
      <alignment horizontal="center" vertical="justify"/>
      <protection/>
    </xf>
    <xf numFmtId="10" fontId="13" fillId="0" borderId="22" xfId="53" applyNumberFormat="1" applyFont="1" applyFill="1" applyBorder="1" applyAlignment="1">
      <alignment horizontal="center" vertical="justify"/>
      <protection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53" xfId="0" applyNumberFormat="1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0" fontId="11" fillId="0" borderId="5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49" fontId="11" fillId="0" borderId="49" xfId="0" applyNumberFormat="1" applyFont="1" applyFill="1" applyBorder="1" applyAlignment="1">
      <alignment horizontal="center" wrapText="1"/>
    </xf>
    <xf numFmtId="49" fontId="11" fillId="0" borderId="50" xfId="0" applyNumberFormat="1" applyFont="1" applyFill="1" applyBorder="1" applyAlignment="1">
      <alignment horizontal="center" wrapText="1"/>
    </xf>
    <xf numFmtId="49" fontId="11" fillId="0" borderId="51" xfId="0" applyNumberFormat="1" applyFont="1" applyFill="1" applyBorder="1" applyAlignment="1">
      <alignment horizontal="center" wrapText="1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165" fontId="11" fillId="0" borderId="20" xfId="0" applyNumberFormat="1" applyFont="1" applyFill="1" applyBorder="1" applyAlignment="1">
      <alignment horizontal="center" vertical="center"/>
    </xf>
    <xf numFmtId="165" fontId="11" fillId="0" borderId="21" xfId="0" applyNumberFormat="1" applyFont="1" applyFill="1" applyBorder="1" applyAlignment="1">
      <alignment horizontal="center" vertical="center"/>
    </xf>
    <xf numFmtId="1" fontId="11" fillId="0" borderId="46" xfId="0" applyNumberFormat="1" applyFont="1" applyFill="1" applyBorder="1" applyAlignment="1">
      <alignment horizontal="center" vertical="center"/>
    </xf>
    <xf numFmtId="1" fontId="11" fillId="0" borderId="47" xfId="0" applyNumberFormat="1" applyFont="1" applyFill="1" applyBorder="1" applyAlignment="1">
      <alignment horizontal="center" vertical="center"/>
    </xf>
    <xf numFmtId="1" fontId="11" fillId="0" borderId="48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2" name="Text Box 19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3" name="Text Box 176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4" name="Text Box 177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6" name="Text Box 179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7" name="Text Box 180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9" name="Text Box 182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10" name="Text Box 183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34</xdr:row>
      <xdr:rowOff>171450</xdr:rowOff>
    </xdr:from>
    <xdr:ext cx="171450" cy="381000"/>
    <xdr:sp fLocksText="0">
      <xdr:nvSpPr>
        <xdr:cNvPr id="1" name="Text Box 2"/>
        <xdr:cNvSpPr txBox="1">
          <a:spLocks noChangeArrowheads="1"/>
        </xdr:cNvSpPr>
      </xdr:nvSpPr>
      <xdr:spPr>
        <a:xfrm>
          <a:off x="2895600" y="34004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266700"/>
    <xdr:sp fLocksText="0">
      <xdr:nvSpPr>
        <xdr:cNvPr id="2" name="Text Box 3"/>
        <xdr:cNvSpPr txBox="1">
          <a:spLocks noChangeArrowheads="1"/>
        </xdr:cNvSpPr>
      </xdr:nvSpPr>
      <xdr:spPr>
        <a:xfrm>
          <a:off x="2895600" y="38290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34</xdr:row>
      <xdr:rowOff>171450</xdr:rowOff>
    </xdr:from>
    <xdr:ext cx="171450" cy="381000"/>
    <xdr:sp fLocksText="0">
      <xdr:nvSpPr>
        <xdr:cNvPr id="3" name="Text Box 5"/>
        <xdr:cNvSpPr txBox="1">
          <a:spLocks noChangeArrowheads="1"/>
        </xdr:cNvSpPr>
      </xdr:nvSpPr>
      <xdr:spPr>
        <a:xfrm>
          <a:off x="2895600" y="34004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266700"/>
    <xdr:sp fLocksText="0">
      <xdr:nvSpPr>
        <xdr:cNvPr id="4" name="Text Box 6"/>
        <xdr:cNvSpPr txBox="1">
          <a:spLocks noChangeArrowheads="1"/>
        </xdr:cNvSpPr>
      </xdr:nvSpPr>
      <xdr:spPr>
        <a:xfrm>
          <a:off x="2895600" y="38290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34</xdr:row>
      <xdr:rowOff>171450</xdr:rowOff>
    </xdr:from>
    <xdr:ext cx="171450" cy="381000"/>
    <xdr:sp fLocksText="0">
      <xdr:nvSpPr>
        <xdr:cNvPr id="5" name="Text Box 8"/>
        <xdr:cNvSpPr txBox="1">
          <a:spLocks noChangeArrowheads="1"/>
        </xdr:cNvSpPr>
      </xdr:nvSpPr>
      <xdr:spPr>
        <a:xfrm>
          <a:off x="2895600" y="34004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266700"/>
    <xdr:sp fLocksText="0">
      <xdr:nvSpPr>
        <xdr:cNvPr id="6" name="Text Box 9"/>
        <xdr:cNvSpPr txBox="1">
          <a:spLocks noChangeArrowheads="1"/>
        </xdr:cNvSpPr>
      </xdr:nvSpPr>
      <xdr:spPr>
        <a:xfrm>
          <a:off x="2895600" y="38290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34</xdr:row>
      <xdr:rowOff>171450</xdr:rowOff>
    </xdr:from>
    <xdr:ext cx="171450" cy="381000"/>
    <xdr:sp fLocksText="0">
      <xdr:nvSpPr>
        <xdr:cNvPr id="7" name="Text Box 11"/>
        <xdr:cNvSpPr txBox="1">
          <a:spLocks noChangeArrowheads="1"/>
        </xdr:cNvSpPr>
      </xdr:nvSpPr>
      <xdr:spPr>
        <a:xfrm>
          <a:off x="2895600" y="34004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39</xdr:row>
      <xdr:rowOff>0</xdr:rowOff>
    </xdr:from>
    <xdr:ext cx="171450" cy="266700"/>
    <xdr:sp fLocksText="0">
      <xdr:nvSpPr>
        <xdr:cNvPr id="8" name="Text Box 12"/>
        <xdr:cNvSpPr txBox="1">
          <a:spLocks noChangeArrowheads="1"/>
        </xdr:cNvSpPr>
      </xdr:nvSpPr>
      <xdr:spPr>
        <a:xfrm>
          <a:off x="2895600" y="38290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70"/>
  <sheetViews>
    <sheetView zoomScale="80" zoomScaleNormal="80" zoomScalePageLayoutView="0" workbookViewId="0" topLeftCell="G1">
      <selection activeCell="I19" sqref="I19"/>
    </sheetView>
  </sheetViews>
  <sheetFormatPr defaultColWidth="11.421875" defaultRowHeight="12.75"/>
  <cols>
    <col min="1" max="1" width="5.8515625" style="181" customWidth="1"/>
    <col min="2" max="2" width="7.00390625" style="181" customWidth="1"/>
    <col min="3" max="3" width="5.8515625" style="181" customWidth="1"/>
    <col min="4" max="4" width="9.421875" style="181" customWidth="1"/>
    <col min="5" max="5" width="6.28125" style="181" customWidth="1"/>
    <col min="6" max="6" width="10.28125" style="181" customWidth="1"/>
    <col min="7" max="7" width="36.7109375" style="181" customWidth="1"/>
    <col min="8" max="8" width="18.57421875" style="181" customWidth="1"/>
    <col min="9" max="9" width="17.57421875" style="181" customWidth="1"/>
    <col min="10" max="10" width="18.57421875" style="181" bestFit="1" customWidth="1"/>
    <col min="11" max="11" width="16.57421875" style="181" customWidth="1"/>
    <col min="12" max="16" width="18.57421875" style="181" customWidth="1"/>
    <col min="17" max="17" width="10.8515625" style="181" customWidth="1"/>
    <col min="18" max="18" width="13.140625" style="181" customWidth="1"/>
    <col min="19" max="19" width="36.7109375" style="181" customWidth="1"/>
    <col min="20" max="20" width="8.28125" style="181" customWidth="1"/>
    <col min="21" max="21" width="36.7109375" style="181" customWidth="1"/>
    <col min="22" max="22" width="12.00390625" style="181" customWidth="1"/>
    <col min="23" max="23" width="12.8515625" style="181" bestFit="1" customWidth="1"/>
    <col min="24" max="16384" width="11.421875" style="181" customWidth="1"/>
  </cols>
  <sheetData>
    <row r="1" spans="1:17" s="182" customFormat="1" ht="12.75">
      <c r="A1" s="347" t="s">
        <v>225</v>
      </c>
      <c r="B1" s="348"/>
      <c r="C1" s="348"/>
      <c r="D1" s="348"/>
      <c r="E1" s="348"/>
      <c r="F1" s="349"/>
      <c r="G1" s="347"/>
      <c r="H1" s="348"/>
      <c r="I1" s="348"/>
      <c r="J1" s="348"/>
      <c r="K1" s="348"/>
      <c r="L1" s="348"/>
      <c r="M1" s="348"/>
      <c r="N1" s="348"/>
      <c r="O1" s="348"/>
      <c r="P1" s="349"/>
      <c r="Q1" s="261"/>
    </row>
    <row r="2" spans="1:17" s="182" customFormat="1" ht="12.75">
      <c r="A2" s="350" t="s">
        <v>226</v>
      </c>
      <c r="B2" s="351"/>
      <c r="C2" s="351"/>
      <c r="D2" s="351"/>
      <c r="E2" s="351"/>
      <c r="F2" s="352"/>
      <c r="G2" s="350"/>
      <c r="H2" s="351"/>
      <c r="I2" s="351"/>
      <c r="J2" s="351"/>
      <c r="K2" s="351"/>
      <c r="L2" s="351"/>
      <c r="M2" s="351"/>
      <c r="N2" s="351"/>
      <c r="O2" s="351"/>
      <c r="P2" s="352"/>
      <c r="Q2" s="261"/>
    </row>
    <row r="3" spans="1:17" s="182" customFormat="1" ht="12.75">
      <c r="A3" s="350" t="s">
        <v>227</v>
      </c>
      <c r="B3" s="351"/>
      <c r="C3" s="351"/>
      <c r="D3" s="351"/>
      <c r="E3" s="351"/>
      <c r="F3" s="352"/>
      <c r="G3" s="350"/>
      <c r="H3" s="351"/>
      <c r="I3" s="351"/>
      <c r="J3" s="351"/>
      <c r="K3" s="351"/>
      <c r="L3" s="351"/>
      <c r="M3" s="351"/>
      <c r="N3" s="351"/>
      <c r="O3" s="351"/>
      <c r="P3" s="352"/>
      <c r="Q3" s="261"/>
    </row>
    <row r="4" spans="1:17" s="182" customFormat="1" ht="12.75">
      <c r="A4" s="350" t="s">
        <v>228</v>
      </c>
      <c r="B4" s="351"/>
      <c r="C4" s="351"/>
      <c r="D4" s="351"/>
      <c r="E4" s="351"/>
      <c r="F4" s="352"/>
      <c r="G4" s="350"/>
      <c r="H4" s="351"/>
      <c r="I4" s="351"/>
      <c r="J4" s="351"/>
      <c r="K4" s="351"/>
      <c r="L4" s="351"/>
      <c r="M4" s="351"/>
      <c r="N4" s="351"/>
      <c r="O4" s="351"/>
      <c r="P4" s="352"/>
      <c r="Q4" s="261"/>
    </row>
    <row r="5" spans="1:17" s="182" customFormat="1" ht="12.75">
      <c r="A5" s="240"/>
      <c r="B5" s="183"/>
      <c r="C5" s="183"/>
      <c r="D5" s="183"/>
      <c r="E5" s="183"/>
      <c r="F5" s="179"/>
      <c r="G5" s="240"/>
      <c r="H5" s="183"/>
      <c r="I5" s="183"/>
      <c r="J5" s="183"/>
      <c r="K5" s="183"/>
      <c r="L5" s="183"/>
      <c r="M5" s="183"/>
      <c r="N5" s="183"/>
      <c r="O5" s="183"/>
      <c r="P5" s="179"/>
      <c r="Q5" s="261"/>
    </row>
    <row r="6" spans="1:17" s="187" customFormat="1" ht="12.75">
      <c r="A6" s="241" t="s">
        <v>68</v>
      </c>
      <c r="B6" s="183"/>
      <c r="C6" s="183"/>
      <c r="D6" s="183"/>
      <c r="E6" s="183"/>
      <c r="F6" s="242"/>
      <c r="G6" s="243"/>
      <c r="H6" s="185"/>
      <c r="I6" s="185"/>
      <c r="J6" s="185"/>
      <c r="K6" s="184"/>
      <c r="L6" s="184"/>
      <c r="M6" s="184"/>
      <c r="N6" s="183" t="s">
        <v>570</v>
      </c>
      <c r="O6" s="186">
        <v>38880</v>
      </c>
      <c r="P6" s="242"/>
      <c r="Q6" s="262"/>
    </row>
    <row r="7" spans="1:17" s="187" customFormat="1" ht="12.75">
      <c r="A7" s="241" t="s">
        <v>229</v>
      </c>
      <c r="B7" s="183"/>
      <c r="C7" s="183"/>
      <c r="D7" s="183"/>
      <c r="E7" s="183"/>
      <c r="F7" s="242"/>
      <c r="G7" s="243"/>
      <c r="H7" s="185"/>
      <c r="I7" s="185"/>
      <c r="J7" s="185"/>
      <c r="K7" s="184"/>
      <c r="L7" s="184"/>
      <c r="M7" s="184"/>
      <c r="N7" s="183" t="s">
        <v>24</v>
      </c>
      <c r="O7" s="183" t="s">
        <v>585</v>
      </c>
      <c r="P7" s="242"/>
      <c r="Q7" s="262"/>
    </row>
    <row r="8" spans="1:17" s="187" customFormat="1" ht="12.75">
      <c r="A8" s="241" t="s">
        <v>230</v>
      </c>
      <c r="B8" s="183"/>
      <c r="C8" s="183"/>
      <c r="D8" s="183"/>
      <c r="E8" s="183"/>
      <c r="F8" s="242"/>
      <c r="G8" s="243"/>
      <c r="H8" s="188"/>
      <c r="I8" s="188"/>
      <c r="J8" s="188"/>
      <c r="K8" s="189"/>
      <c r="L8" s="184"/>
      <c r="M8" s="184"/>
      <c r="N8" s="183" t="s">
        <v>231</v>
      </c>
      <c r="O8" s="183">
        <v>2006</v>
      </c>
      <c r="P8" s="242"/>
      <c r="Q8" s="262"/>
    </row>
    <row r="9" spans="1:17" s="182" customFormat="1" ht="12.75" customHeight="1">
      <c r="A9" s="241" t="s">
        <v>232</v>
      </c>
      <c r="B9" s="183"/>
      <c r="C9" s="183"/>
      <c r="D9" s="183"/>
      <c r="E9" s="183"/>
      <c r="F9" s="244"/>
      <c r="G9" s="240" t="s">
        <v>233</v>
      </c>
      <c r="H9" s="70" t="s">
        <v>233</v>
      </c>
      <c r="I9" s="70" t="s">
        <v>7</v>
      </c>
      <c r="J9" s="70" t="s">
        <v>234</v>
      </c>
      <c r="K9" s="183" t="s">
        <v>8</v>
      </c>
      <c r="L9" s="183" t="s">
        <v>8</v>
      </c>
      <c r="M9" s="183" t="s">
        <v>9</v>
      </c>
      <c r="N9" s="183" t="s">
        <v>9</v>
      </c>
      <c r="O9" s="183" t="s">
        <v>10</v>
      </c>
      <c r="P9" s="179" t="s">
        <v>11</v>
      </c>
      <c r="Q9" s="261"/>
    </row>
    <row r="10" spans="1:17" s="182" customFormat="1" ht="12.75">
      <c r="A10" s="241" t="s">
        <v>235</v>
      </c>
      <c r="B10" s="183"/>
      <c r="C10" s="183"/>
      <c r="D10" s="183"/>
      <c r="E10" s="183"/>
      <c r="F10" s="244"/>
      <c r="G10" s="240" t="s">
        <v>23</v>
      </c>
      <c r="H10" s="70" t="s">
        <v>23</v>
      </c>
      <c r="I10" s="70" t="s">
        <v>24</v>
      </c>
      <c r="J10" s="70" t="s">
        <v>74</v>
      </c>
      <c r="K10" s="183" t="s">
        <v>24</v>
      </c>
      <c r="L10" s="183" t="s">
        <v>25</v>
      </c>
      <c r="M10" s="183" t="s">
        <v>24</v>
      </c>
      <c r="N10" s="183" t="s">
        <v>236</v>
      </c>
      <c r="O10" s="183" t="s">
        <v>24</v>
      </c>
      <c r="P10" s="179" t="s">
        <v>25</v>
      </c>
      <c r="Q10" s="261"/>
    </row>
    <row r="11" spans="1:17" s="182" customFormat="1" ht="10.5" customHeight="1">
      <c r="A11" s="253" t="s">
        <v>571</v>
      </c>
      <c r="B11" s="254" t="s">
        <v>572</v>
      </c>
      <c r="C11" s="254" t="s">
        <v>573</v>
      </c>
      <c r="D11" s="254" t="s">
        <v>574</v>
      </c>
      <c r="E11" s="254" t="s">
        <v>575</v>
      </c>
      <c r="F11" s="255" t="s">
        <v>576</v>
      </c>
      <c r="G11" s="256" t="s">
        <v>577</v>
      </c>
      <c r="H11" s="254">
        <v>1</v>
      </c>
      <c r="I11" s="254">
        <v>2</v>
      </c>
      <c r="J11" s="254">
        <v>3</v>
      </c>
      <c r="K11" s="254">
        <v>4</v>
      </c>
      <c r="L11" s="254">
        <v>5</v>
      </c>
      <c r="M11" s="254">
        <v>6</v>
      </c>
      <c r="N11" s="254">
        <v>7</v>
      </c>
      <c r="O11" s="254">
        <v>8</v>
      </c>
      <c r="P11" s="257">
        <v>9</v>
      </c>
      <c r="Q11" s="263"/>
    </row>
    <row r="12" spans="1:24" ht="12.75">
      <c r="A12" s="180" t="s">
        <v>237</v>
      </c>
      <c r="B12" s="180" t="s">
        <v>238</v>
      </c>
      <c r="C12" s="180" t="s">
        <v>239</v>
      </c>
      <c r="D12" s="180" t="s">
        <v>240</v>
      </c>
      <c r="E12" s="180" t="s">
        <v>241</v>
      </c>
      <c r="F12" s="180" t="s">
        <v>218</v>
      </c>
      <c r="G12" s="180" t="s">
        <v>217</v>
      </c>
      <c r="H12" s="180" t="s">
        <v>242</v>
      </c>
      <c r="I12" s="180" t="s">
        <v>243</v>
      </c>
      <c r="J12" s="180" t="s">
        <v>244</v>
      </c>
      <c r="K12" s="180" t="s">
        <v>245</v>
      </c>
      <c r="L12" s="180" t="s">
        <v>246</v>
      </c>
      <c r="M12" s="180" t="s">
        <v>247</v>
      </c>
      <c r="N12" s="180" t="s">
        <v>248</v>
      </c>
      <c r="O12" s="180" t="s">
        <v>249</v>
      </c>
      <c r="P12" s="180" t="s">
        <v>250</v>
      </c>
      <c r="Q12" s="180" t="s">
        <v>219</v>
      </c>
      <c r="R12" s="180" t="s">
        <v>220</v>
      </c>
      <c r="S12" s="180" t="s">
        <v>221</v>
      </c>
      <c r="T12" s="180" t="s">
        <v>222</v>
      </c>
      <c r="U12" s="180" t="s">
        <v>223</v>
      </c>
      <c r="V12" s="180" t="s">
        <v>224</v>
      </c>
      <c r="W12" s="180" t="s">
        <v>251</v>
      </c>
      <c r="X12" s="180"/>
    </row>
    <row r="13" spans="1:23" ht="12.75">
      <c r="A13" s="181" t="s">
        <v>30</v>
      </c>
      <c r="B13" s="181" t="s">
        <v>58</v>
      </c>
      <c r="C13" s="181" t="s">
        <v>58</v>
      </c>
      <c r="D13" s="181" t="s">
        <v>58</v>
      </c>
      <c r="E13" s="181" t="s">
        <v>200</v>
      </c>
      <c r="F13" s="181" t="s">
        <v>52</v>
      </c>
      <c r="G13" s="181" t="s">
        <v>28</v>
      </c>
      <c r="H13" s="181">
        <v>9215000000</v>
      </c>
      <c r="I13" s="181">
        <v>36105700</v>
      </c>
      <c r="J13" s="181">
        <v>5960366564</v>
      </c>
      <c r="K13" s="181">
        <v>443467470</v>
      </c>
      <c r="L13" s="181">
        <v>2046087764</v>
      </c>
      <c r="M13" s="181">
        <v>491123657.4</v>
      </c>
      <c r="N13" s="181">
        <v>1303992461.4</v>
      </c>
      <c r="O13" s="181">
        <v>464658919.56</v>
      </c>
      <c r="P13" s="181">
        <v>1164853263.56</v>
      </c>
      <c r="Q13" s="181" t="s">
        <v>600</v>
      </c>
      <c r="R13" s="181" t="s">
        <v>30</v>
      </c>
      <c r="S13" s="181" t="s">
        <v>28</v>
      </c>
      <c r="T13" s="181" t="s">
        <v>252</v>
      </c>
      <c r="U13" s="181" t="s">
        <v>28</v>
      </c>
      <c r="V13" s="181">
        <v>2</v>
      </c>
      <c r="W13" s="181" t="s">
        <v>253</v>
      </c>
    </row>
    <row r="14" spans="1:23" ht="12.75">
      <c r="A14" s="181" t="s">
        <v>30</v>
      </c>
      <c r="B14" s="181" t="s">
        <v>58</v>
      </c>
      <c r="C14" s="181" t="s">
        <v>30</v>
      </c>
      <c r="D14" s="181" t="s">
        <v>58</v>
      </c>
      <c r="E14" s="181" t="s">
        <v>254</v>
      </c>
      <c r="F14" s="181" t="s">
        <v>52</v>
      </c>
      <c r="G14" s="181" t="s">
        <v>214</v>
      </c>
      <c r="H14" s="181">
        <v>4908200000</v>
      </c>
      <c r="I14" s="181">
        <v>18878100</v>
      </c>
      <c r="J14" s="181">
        <v>3794562972</v>
      </c>
      <c r="K14" s="181">
        <v>317844102</v>
      </c>
      <c r="L14" s="181">
        <v>851758837</v>
      </c>
      <c r="M14" s="181">
        <v>300918588</v>
      </c>
      <c r="N14" s="181">
        <v>834833323</v>
      </c>
      <c r="O14" s="181">
        <v>304236307</v>
      </c>
      <c r="P14" s="181">
        <v>811429183</v>
      </c>
      <c r="Q14" s="181" t="s">
        <v>600</v>
      </c>
      <c r="R14" s="181" t="s">
        <v>255</v>
      </c>
      <c r="S14" s="181" t="s">
        <v>214</v>
      </c>
      <c r="T14" s="181" t="s">
        <v>252</v>
      </c>
      <c r="U14" s="181" t="s">
        <v>214</v>
      </c>
      <c r="V14" s="181">
        <v>3</v>
      </c>
      <c r="W14" s="181" t="s">
        <v>253</v>
      </c>
    </row>
    <row r="15" spans="1:23" ht="12.75">
      <c r="A15" s="181" t="s">
        <v>30</v>
      </c>
      <c r="B15" s="181" t="s">
        <v>58</v>
      </c>
      <c r="C15" s="181" t="s">
        <v>30</v>
      </c>
      <c r="D15" s="181" t="s">
        <v>30</v>
      </c>
      <c r="E15" s="181" t="s">
        <v>254</v>
      </c>
      <c r="F15" s="181" t="s">
        <v>52</v>
      </c>
      <c r="G15" s="181" t="s">
        <v>256</v>
      </c>
      <c r="H15" s="181">
        <v>3231400000</v>
      </c>
      <c r="I15" s="181">
        <v>12925700</v>
      </c>
      <c r="J15" s="181">
        <v>2598210572</v>
      </c>
      <c r="K15" s="181">
        <v>265589884</v>
      </c>
      <c r="L15" s="181">
        <v>716844151</v>
      </c>
      <c r="M15" s="181">
        <v>254293706</v>
      </c>
      <c r="N15" s="181">
        <v>705547973</v>
      </c>
      <c r="O15" s="181">
        <v>257611425</v>
      </c>
      <c r="P15" s="181">
        <v>682143833</v>
      </c>
      <c r="Q15" s="181" t="s">
        <v>600</v>
      </c>
      <c r="R15" s="181" t="s">
        <v>257</v>
      </c>
      <c r="S15" s="181" t="s">
        <v>256</v>
      </c>
      <c r="T15" s="181" t="s">
        <v>252</v>
      </c>
      <c r="U15" s="181" t="s">
        <v>256</v>
      </c>
      <c r="V15" s="181">
        <v>4</v>
      </c>
      <c r="W15" s="181" t="s">
        <v>253</v>
      </c>
    </row>
    <row r="16" spans="1:23" ht="12.75">
      <c r="A16" s="181" t="s">
        <v>30</v>
      </c>
      <c r="B16" s="181" t="s">
        <v>58</v>
      </c>
      <c r="C16" s="181" t="s">
        <v>30</v>
      </c>
      <c r="D16" s="181" t="s">
        <v>30</v>
      </c>
      <c r="E16" s="181" t="s">
        <v>30</v>
      </c>
      <c r="F16" s="181" t="s">
        <v>52</v>
      </c>
      <c r="G16" s="181" t="s">
        <v>258</v>
      </c>
      <c r="H16" s="181">
        <v>2815592348</v>
      </c>
      <c r="I16" s="181">
        <v>11262400</v>
      </c>
      <c r="J16" s="181">
        <v>2263901150.4</v>
      </c>
      <c r="K16" s="181">
        <v>255392977</v>
      </c>
      <c r="L16" s="181">
        <v>695660780</v>
      </c>
      <c r="M16" s="181">
        <v>245708573</v>
      </c>
      <c r="N16" s="181">
        <v>685976376</v>
      </c>
      <c r="O16" s="181">
        <v>249026292</v>
      </c>
      <c r="P16" s="181">
        <v>662572236</v>
      </c>
      <c r="Q16" s="181" t="s">
        <v>600</v>
      </c>
      <c r="R16" s="181" t="s">
        <v>259</v>
      </c>
      <c r="S16" s="181" t="s">
        <v>258</v>
      </c>
      <c r="T16" s="181" t="s">
        <v>252</v>
      </c>
      <c r="U16" s="181" t="s">
        <v>258</v>
      </c>
      <c r="V16" s="181">
        <v>5</v>
      </c>
      <c r="W16" s="181" t="s">
        <v>260</v>
      </c>
    </row>
    <row r="17" spans="1:23" ht="12.75">
      <c r="A17" s="181" t="s">
        <v>30</v>
      </c>
      <c r="B17" s="181" t="s">
        <v>58</v>
      </c>
      <c r="C17" s="181" t="s">
        <v>30</v>
      </c>
      <c r="D17" s="181" t="s">
        <v>30</v>
      </c>
      <c r="E17" s="181" t="s">
        <v>91</v>
      </c>
      <c r="F17" s="181" t="s">
        <v>52</v>
      </c>
      <c r="G17" s="181" t="s">
        <v>261</v>
      </c>
      <c r="H17" s="181">
        <v>374920682</v>
      </c>
      <c r="I17" s="181">
        <v>1499700</v>
      </c>
      <c r="J17" s="181">
        <v>301436245.6</v>
      </c>
      <c r="K17" s="181">
        <v>7045049</v>
      </c>
      <c r="L17" s="181">
        <v>12427928</v>
      </c>
      <c r="M17" s="181">
        <v>5574460</v>
      </c>
      <c r="N17" s="181">
        <v>10957339</v>
      </c>
      <c r="O17" s="181">
        <v>5574460</v>
      </c>
      <c r="P17" s="181">
        <v>10957339</v>
      </c>
      <c r="Q17" s="181" t="s">
        <v>600</v>
      </c>
      <c r="R17" s="181" t="s">
        <v>262</v>
      </c>
      <c r="S17" s="181" t="s">
        <v>261</v>
      </c>
      <c r="T17" s="181" t="s">
        <v>252</v>
      </c>
      <c r="U17" s="181" t="s">
        <v>261</v>
      </c>
      <c r="V17" s="181">
        <v>5</v>
      </c>
      <c r="W17" s="181" t="s">
        <v>260</v>
      </c>
    </row>
    <row r="18" spans="1:23" ht="12.75">
      <c r="A18" s="181" t="s">
        <v>30</v>
      </c>
      <c r="B18" s="181" t="s">
        <v>58</v>
      </c>
      <c r="C18" s="181" t="s">
        <v>30</v>
      </c>
      <c r="D18" s="181" t="s">
        <v>30</v>
      </c>
      <c r="E18" s="181" t="s">
        <v>32</v>
      </c>
      <c r="F18" s="181" t="s">
        <v>52</v>
      </c>
      <c r="G18" s="181" t="s">
        <v>263</v>
      </c>
      <c r="H18" s="181">
        <v>40886970</v>
      </c>
      <c r="I18" s="181">
        <v>163600</v>
      </c>
      <c r="J18" s="181">
        <v>32873176</v>
      </c>
      <c r="K18" s="181">
        <v>3151858</v>
      </c>
      <c r="L18" s="181">
        <v>8755443</v>
      </c>
      <c r="M18" s="181">
        <v>3010673</v>
      </c>
      <c r="N18" s="181">
        <v>8614258</v>
      </c>
      <c r="O18" s="181">
        <v>3010673</v>
      </c>
      <c r="P18" s="181">
        <v>8614258</v>
      </c>
      <c r="Q18" s="181" t="s">
        <v>600</v>
      </c>
      <c r="R18" s="181" t="s">
        <v>264</v>
      </c>
      <c r="S18" s="181" t="s">
        <v>263</v>
      </c>
      <c r="T18" s="181" t="s">
        <v>252</v>
      </c>
      <c r="U18" s="181" t="s">
        <v>263</v>
      </c>
      <c r="V18" s="181">
        <v>5</v>
      </c>
      <c r="W18" s="181" t="s">
        <v>260</v>
      </c>
    </row>
    <row r="19" spans="1:23" ht="12.75">
      <c r="A19" s="181" t="s">
        <v>30</v>
      </c>
      <c r="B19" s="181" t="s">
        <v>58</v>
      </c>
      <c r="C19" s="181" t="s">
        <v>30</v>
      </c>
      <c r="D19" s="181" t="s">
        <v>32</v>
      </c>
      <c r="E19" s="181" t="s">
        <v>58</v>
      </c>
      <c r="F19" s="181" t="s">
        <v>52</v>
      </c>
      <c r="G19" s="181" t="s">
        <v>265</v>
      </c>
      <c r="H19" s="181">
        <v>509100000</v>
      </c>
      <c r="I19" s="181">
        <v>2036500</v>
      </c>
      <c r="J19" s="181">
        <v>409316500</v>
      </c>
      <c r="K19" s="181">
        <v>29610274</v>
      </c>
      <c r="L19" s="181">
        <v>77013283</v>
      </c>
      <c r="M19" s="181">
        <v>27763386</v>
      </c>
      <c r="N19" s="181">
        <v>75166395</v>
      </c>
      <c r="O19" s="181">
        <v>27763386</v>
      </c>
      <c r="P19" s="181">
        <v>75166395</v>
      </c>
      <c r="Q19" s="181" t="s">
        <v>600</v>
      </c>
      <c r="R19" s="181" t="s">
        <v>266</v>
      </c>
      <c r="S19" s="181" t="s">
        <v>265</v>
      </c>
      <c r="T19" s="181" t="s">
        <v>252</v>
      </c>
      <c r="U19" s="181" t="s">
        <v>265</v>
      </c>
      <c r="V19" s="181">
        <v>4</v>
      </c>
      <c r="W19" s="181" t="s">
        <v>253</v>
      </c>
    </row>
    <row r="20" spans="1:23" ht="12.75">
      <c r="A20" s="181" t="s">
        <v>30</v>
      </c>
      <c r="B20" s="181" t="s">
        <v>58</v>
      </c>
      <c r="C20" s="181" t="s">
        <v>30</v>
      </c>
      <c r="D20" s="181" t="s">
        <v>32</v>
      </c>
      <c r="E20" s="181" t="s">
        <v>30</v>
      </c>
      <c r="F20" s="181" t="s">
        <v>52</v>
      </c>
      <c r="G20" s="181" t="s">
        <v>267</v>
      </c>
      <c r="H20" s="181">
        <v>434475925</v>
      </c>
      <c r="I20" s="181">
        <v>1738000</v>
      </c>
      <c r="J20" s="181">
        <v>349318740</v>
      </c>
      <c r="K20" s="181">
        <v>23526544</v>
      </c>
      <c r="L20" s="181">
        <v>63408754</v>
      </c>
      <c r="M20" s="181">
        <v>21948073</v>
      </c>
      <c r="N20" s="181">
        <v>61830283</v>
      </c>
      <c r="O20" s="181">
        <v>21948073</v>
      </c>
      <c r="P20" s="181">
        <v>61830283</v>
      </c>
      <c r="Q20" s="181" t="s">
        <v>600</v>
      </c>
      <c r="R20" s="181" t="s">
        <v>268</v>
      </c>
      <c r="S20" s="181" t="s">
        <v>267</v>
      </c>
      <c r="T20" s="181" t="s">
        <v>252</v>
      </c>
      <c r="U20" s="181" t="s">
        <v>267</v>
      </c>
      <c r="V20" s="181">
        <v>5</v>
      </c>
      <c r="W20" s="181" t="s">
        <v>260</v>
      </c>
    </row>
    <row r="21" spans="1:23" ht="12.75">
      <c r="A21" s="181" t="s">
        <v>30</v>
      </c>
      <c r="B21" s="181" t="s">
        <v>58</v>
      </c>
      <c r="C21" s="181" t="s">
        <v>30</v>
      </c>
      <c r="D21" s="181" t="s">
        <v>32</v>
      </c>
      <c r="E21" s="181" t="s">
        <v>91</v>
      </c>
      <c r="F21" s="181" t="s">
        <v>52</v>
      </c>
      <c r="G21" s="181" t="s">
        <v>269</v>
      </c>
      <c r="H21" s="181">
        <v>74624075</v>
      </c>
      <c r="I21" s="181">
        <v>298500</v>
      </c>
      <c r="J21" s="181">
        <v>59997760</v>
      </c>
      <c r="K21" s="181">
        <v>6083730</v>
      </c>
      <c r="L21" s="181">
        <v>13604529</v>
      </c>
      <c r="M21" s="181">
        <v>5815313</v>
      </c>
      <c r="N21" s="181">
        <v>13336112</v>
      </c>
      <c r="O21" s="181">
        <v>5815313</v>
      </c>
      <c r="P21" s="181">
        <v>13336112</v>
      </c>
      <c r="Q21" s="181" t="s">
        <v>600</v>
      </c>
      <c r="R21" s="181" t="s">
        <v>270</v>
      </c>
      <c r="S21" s="181" t="s">
        <v>269</v>
      </c>
      <c r="T21" s="181" t="s">
        <v>252</v>
      </c>
      <c r="U21" s="181" t="s">
        <v>269</v>
      </c>
      <c r="V21" s="181">
        <v>5</v>
      </c>
      <c r="W21" s="181" t="s">
        <v>260</v>
      </c>
    </row>
    <row r="22" spans="1:23" ht="12.75">
      <c r="A22" s="181" t="s">
        <v>30</v>
      </c>
      <c r="B22" s="181" t="s">
        <v>58</v>
      </c>
      <c r="C22" s="181" t="s">
        <v>30</v>
      </c>
      <c r="D22" s="181" t="s">
        <v>34</v>
      </c>
      <c r="E22" s="181" t="s">
        <v>254</v>
      </c>
      <c r="F22" s="181" t="s">
        <v>52</v>
      </c>
      <c r="G22" s="181" t="s">
        <v>271</v>
      </c>
      <c r="H22" s="181">
        <v>835200000</v>
      </c>
      <c r="I22" s="181">
        <v>3341100</v>
      </c>
      <c r="J22" s="181">
        <v>671501100</v>
      </c>
      <c r="K22" s="181">
        <v>20156792</v>
      </c>
      <c r="L22" s="181">
        <v>50860224</v>
      </c>
      <c r="M22" s="181">
        <v>16938507</v>
      </c>
      <c r="N22" s="181">
        <v>47641939</v>
      </c>
      <c r="O22" s="181">
        <v>16938507</v>
      </c>
      <c r="P22" s="181">
        <v>47641939</v>
      </c>
      <c r="Q22" s="181" t="s">
        <v>600</v>
      </c>
      <c r="R22" s="181" t="s">
        <v>272</v>
      </c>
      <c r="S22" s="181" t="s">
        <v>271</v>
      </c>
      <c r="T22" s="181" t="s">
        <v>252</v>
      </c>
      <c r="U22" s="181" t="s">
        <v>271</v>
      </c>
      <c r="V22" s="181">
        <v>4</v>
      </c>
      <c r="W22" s="181" t="s">
        <v>253</v>
      </c>
    </row>
    <row r="23" spans="1:23" ht="12.75">
      <c r="A23" s="181" t="s">
        <v>30</v>
      </c>
      <c r="B23" s="181" t="s">
        <v>58</v>
      </c>
      <c r="C23" s="181" t="s">
        <v>30</v>
      </c>
      <c r="D23" s="181" t="s">
        <v>34</v>
      </c>
      <c r="E23" s="181" t="s">
        <v>91</v>
      </c>
      <c r="F23" s="181" t="s">
        <v>52</v>
      </c>
      <c r="G23" s="181" t="s">
        <v>273</v>
      </c>
      <c r="H23" s="181">
        <v>94559947</v>
      </c>
      <c r="I23" s="181">
        <v>378300</v>
      </c>
      <c r="J23" s="181">
        <v>76026257.6</v>
      </c>
      <c r="K23" s="181">
        <v>9836699</v>
      </c>
      <c r="L23" s="181">
        <v>28030170</v>
      </c>
      <c r="M23" s="181">
        <v>9531173</v>
      </c>
      <c r="N23" s="181">
        <v>27724644</v>
      </c>
      <c r="O23" s="181">
        <v>9531173</v>
      </c>
      <c r="P23" s="181">
        <v>27724644</v>
      </c>
      <c r="Q23" s="181" t="s">
        <v>600</v>
      </c>
      <c r="R23" s="181" t="s">
        <v>274</v>
      </c>
      <c r="S23" s="181" t="s">
        <v>273</v>
      </c>
      <c r="T23" s="181" t="s">
        <v>252</v>
      </c>
      <c r="U23" s="181" t="s">
        <v>273</v>
      </c>
      <c r="V23" s="181">
        <v>5</v>
      </c>
      <c r="W23" s="181" t="s">
        <v>260</v>
      </c>
    </row>
    <row r="24" spans="1:23" ht="12.75">
      <c r="A24" s="181" t="s">
        <v>30</v>
      </c>
      <c r="B24" s="181" t="s">
        <v>58</v>
      </c>
      <c r="C24" s="181" t="s">
        <v>30</v>
      </c>
      <c r="D24" s="181" t="s">
        <v>34</v>
      </c>
      <c r="E24" s="181" t="s">
        <v>34</v>
      </c>
      <c r="F24" s="181" t="s">
        <v>52</v>
      </c>
      <c r="G24" s="181" t="s">
        <v>275</v>
      </c>
      <c r="H24" s="181">
        <v>18010923</v>
      </c>
      <c r="I24" s="181">
        <v>72100</v>
      </c>
      <c r="J24" s="181">
        <v>14480838.4</v>
      </c>
      <c r="K24" s="181">
        <v>542342</v>
      </c>
      <c r="L24" s="181">
        <v>1178727</v>
      </c>
      <c r="M24" s="181">
        <v>472788</v>
      </c>
      <c r="N24" s="181">
        <v>1109173</v>
      </c>
      <c r="O24" s="181">
        <v>472788</v>
      </c>
      <c r="P24" s="181">
        <v>1109173</v>
      </c>
      <c r="Q24" s="181" t="s">
        <v>600</v>
      </c>
      <c r="R24" s="181" t="s">
        <v>276</v>
      </c>
      <c r="S24" s="181" t="s">
        <v>275</v>
      </c>
      <c r="T24" s="181" t="s">
        <v>252</v>
      </c>
      <c r="U24" s="181" t="s">
        <v>275</v>
      </c>
      <c r="V24" s="181">
        <v>5</v>
      </c>
      <c r="W24" s="181" t="s">
        <v>260</v>
      </c>
    </row>
    <row r="25" spans="1:23" ht="12.75">
      <c r="A25" s="181" t="s">
        <v>30</v>
      </c>
      <c r="B25" s="181" t="s">
        <v>58</v>
      </c>
      <c r="C25" s="181" t="s">
        <v>30</v>
      </c>
      <c r="D25" s="181" t="s">
        <v>34</v>
      </c>
      <c r="E25" s="181" t="s">
        <v>47</v>
      </c>
      <c r="F25" s="181" t="s">
        <v>52</v>
      </c>
      <c r="G25" s="181" t="s">
        <v>277</v>
      </c>
      <c r="H25" s="181">
        <v>1658316</v>
      </c>
      <c r="I25" s="181">
        <v>6700</v>
      </c>
      <c r="J25" s="181">
        <v>1333352.8</v>
      </c>
      <c r="K25" s="181">
        <v>130363</v>
      </c>
      <c r="L25" s="181">
        <v>348835</v>
      </c>
      <c r="M25" s="181">
        <v>124537</v>
      </c>
      <c r="N25" s="181">
        <v>343009</v>
      </c>
      <c r="O25" s="181">
        <v>124537</v>
      </c>
      <c r="P25" s="181">
        <v>343009</v>
      </c>
      <c r="Q25" s="181" t="s">
        <v>600</v>
      </c>
      <c r="R25" s="181" t="s">
        <v>278</v>
      </c>
      <c r="S25" s="181" t="s">
        <v>277</v>
      </c>
      <c r="T25" s="181" t="s">
        <v>252</v>
      </c>
      <c r="U25" s="181" t="s">
        <v>277</v>
      </c>
      <c r="V25" s="181">
        <v>5</v>
      </c>
      <c r="W25" s="181" t="s">
        <v>260</v>
      </c>
    </row>
    <row r="26" spans="1:23" ht="12.75">
      <c r="A26" s="181" t="s">
        <v>30</v>
      </c>
      <c r="B26" s="181" t="s">
        <v>58</v>
      </c>
      <c r="C26" s="181" t="s">
        <v>30</v>
      </c>
      <c r="D26" s="181" t="s">
        <v>34</v>
      </c>
      <c r="E26" s="181" t="s">
        <v>37</v>
      </c>
      <c r="F26" s="181" t="s">
        <v>52</v>
      </c>
      <c r="G26" s="181" t="s">
        <v>279</v>
      </c>
      <c r="H26" s="181">
        <v>139095430</v>
      </c>
      <c r="I26" s="181">
        <v>556400</v>
      </c>
      <c r="J26" s="181">
        <v>111832744</v>
      </c>
      <c r="K26" s="181">
        <v>556400</v>
      </c>
      <c r="L26" s="181">
        <v>2232727</v>
      </c>
      <c r="M26" s="181">
        <v>6705</v>
      </c>
      <c r="N26" s="181">
        <v>1683032</v>
      </c>
      <c r="O26" s="181">
        <v>6705</v>
      </c>
      <c r="P26" s="181">
        <v>1683032</v>
      </c>
      <c r="Q26" s="181" t="s">
        <v>600</v>
      </c>
      <c r="R26" s="181" t="s">
        <v>280</v>
      </c>
      <c r="S26" s="181" t="s">
        <v>279</v>
      </c>
      <c r="T26" s="181" t="s">
        <v>252</v>
      </c>
      <c r="U26" s="181" t="s">
        <v>279</v>
      </c>
      <c r="V26" s="181">
        <v>5</v>
      </c>
      <c r="W26" s="181" t="s">
        <v>260</v>
      </c>
    </row>
    <row r="27" spans="1:23" ht="12.75">
      <c r="A27" s="181" t="s">
        <v>30</v>
      </c>
      <c r="B27" s="181" t="s">
        <v>58</v>
      </c>
      <c r="C27" s="181" t="s">
        <v>30</v>
      </c>
      <c r="D27" s="181" t="s">
        <v>34</v>
      </c>
      <c r="E27" s="181" t="s">
        <v>103</v>
      </c>
      <c r="F27" s="181" t="s">
        <v>52</v>
      </c>
      <c r="G27" s="181" t="s">
        <v>281</v>
      </c>
      <c r="H27" s="181">
        <v>165671015</v>
      </c>
      <c r="I27" s="181">
        <v>662700</v>
      </c>
      <c r="J27" s="181">
        <v>133199512</v>
      </c>
      <c r="K27" s="181">
        <v>4443621</v>
      </c>
      <c r="L27" s="181">
        <v>9617217</v>
      </c>
      <c r="M27" s="181">
        <v>3801616</v>
      </c>
      <c r="N27" s="181">
        <v>8975212</v>
      </c>
      <c r="O27" s="181">
        <v>3801616</v>
      </c>
      <c r="P27" s="181">
        <v>8975212</v>
      </c>
      <c r="Q27" s="181" t="s">
        <v>600</v>
      </c>
      <c r="R27" s="181" t="s">
        <v>282</v>
      </c>
      <c r="S27" s="181" t="s">
        <v>281</v>
      </c>
      <c r="T27" s="181" t="s">
        <v>252</v>
      </c>
      <c r="U27" s="181" t="s">
        <v>281</v>
      </c>
      <c r="V27" s="181">
        <v>5</v>
      </c>
      <c r="W27" s="181" t="s">
        <v>260</v>
      </c>
    </row>
    <row r="28" spans="1:23" ht="12.75">
      <c r="A28" s="181" t="s">
        <v>30</v>
      </c>
      <c r="B28" s="181" t="s">
        <v>58</v>
      </c>
      <c r="C28" s="181" t="s">
        <v>30</v>
      </c>
      <c r="D28" s="181" t="s">
        <v>34</v>
      </c>
      <c r="E28" s="181" t="s">
        <v>104</v>
      </c>
      <c r="F28" s="181" t="s">
        <v>52</v>
      </c>
      <c r="G28" s="181" t="s">
        <v>283</v>
      </c>
      <c r="H28" s="181">
        <v>345147161</v>
      </c>
      <c r="I28" s="181">
        <v>1380600</v>
      </c>
      <c r="J28" s="181">
        <v>277498328</v>
      </c>
      <c r="K28" s="181">
        <v>1380600</v>
      </c>
      <c r="L28" s="181">
        <v>1916725</v>
      </c>
      <c r="M28" s="181">
        <v>2145</v>
      </c>
      <c r="N28" s="181">
        <v>538270</v>
      </c>
      <c r="O28" s="181">
        <v>2145</v>
      </c>
      <c r="P28" s="181">
        <v>538270</v>
      </c>
      <c r="Q28" s="181" t="s">
        <v>600</v>
      </c>
      <c r="R28" s="181" t="s">
        <v>284</v>
      </c>
      <c r="S28" s="181" t="s">
        <v>283</v>
      </c>
      <c r="T28" s="181" t="s">
        <v>252</v>
      </c>
      <c r="U28" s="181" t="s">
        <v>283</v>
      </c>
      <c r="V28" s="181">
        <v>5</v>
      </c>
      <c r="W28" s="181" t="s">
        <v>260</v>
      </c>
    </row>
    <row r="29" spans="1:23" ht="12.75">
      <c r="A29" s="181" t="s">
        <v>30</v>
      </c>
      <c r="B29" s="181" t="s">
        <v>58</v>
      </c>
      <c r="C29" s="181" t="s">
        <v>30</v>
      </c>
      <c r="D29" s="181" t="s">
        <v>34</v>
      </c>
      <c r="E29" s="181" t="s">
        <v>105</v>
      </c>
      <c r="F29" s="181" t="s">
        <v>52</v>
      </c>
      <c r="G29" s="181" t="s">
        <v>285</v>
      </c>
      <c r="H29" s="181">
        <v>71057208</v>
      </c>
      <c r="I29" s="181">
        <v>284300</v>
      </c>
      <c r="J29" s="181">
        <v>57130067.2</v>
      </c>
      <c r="K29" s="181">
        <v>3266767</v>
      </c>
      <c r="L29" s="181">
        <v>7535823</v>
      </c>
      <c r="M29" s="181">
        <v>2999543</v>
      </c>
      <c r="N29" s="181">
        <v>7268599</v>
      </c>
      <c r="O29" s="181">
        <v>2999543</v>
      </c>
      <c r="P29" s="181">
        <v>7268599</v>
      </c>
      <c r="Q29" s="181" t="s">
        <v>600</v>
      </c>
      <c r="R29" s="181" t="s">
        <v>286</v>
      </c>
      <c r="S29" s="181" t="s">
        <v>285</v>
      </c>
      <c r="T29" s="181" t="s">
        <v>252</v>
      </c>
      <c r="U29" s="181" t="s">
        <v>285</v>
      </c>
      <c r="V29" s="181">
        <v>5</v>
      </c>
      <c r="W29" s="181" t="s">
        <v>260</v>
      </c>
    </row>
    <row r="30" spans="1:23" ht="12.75">
      <c r="A30" s="181" t="s">
        <v>30</v>
      </c>
      <c r="B30" s="181" t="s">
        <v>58</v>
      </c>
      <c r="C30" s="181" t="s">
        <v>30</v>
      </c>
      <c r="D30" s="181" t="s">
        <v>76</v>
      </c>
      <c r="E30" s="181" t="s">
        <v>58</v>
      </c>
      <c r="F30" s="181" t="s">
        <v>52</v>
      </c>
      <c r="G30" s="181" t="s">
        <v>287</v>
      </c>
      <c r="H30" s="181">
        <v>188800000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 t="s">
        <v>600</v>
      </c>
      <c r="R30" s="181" t="s">
        <v>288</v>
      </c>
      <c r="S30" s="181" t="s">
        <v>287</v>
      </c>
      <c r="T30" s="181" t="s">
        <v>252</v>
      </c>
      <c r="U30" s="181" t="s">
        <v>287</v>
      </c>
      <c r="V30" s="181">
        <v>4</v>
      </c>
      <c r="W30" s="181" t="s">
        <v>253</v>
      </c>
    </row>
    <row r="31" spans="1:23" ht="12.75">
      <c r="A31" s="181" t="s">
        <v>30</v>
      </c>
      <c r="B31" s="181" t="s">
        <v>58</v>
      </c>
      <c r="C31" s="181" t="s">
        <v>30</v>
      </c>
      <c r="D31" s="181" t="s">
        <v>76</v>
      </c>
      <c r="E31" s="181" t="s">
        <v>30</v>
      </c>
      <c r="F31" s="181" t="s">
        <v>52</v>
      </c>
      <c r="G31" s="181" t="s">
        <v>28</v>
      </c>
      <c r="H31" s="181">
        <v>188800000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 t="s">
        <v>600</v>
      </c>
      <c r="R31" s="181" t="s">
        <v>289</v>
      </c>
      <c r="S31" s="181" t="s">
        <v>28</v>
      </c>
      <c r="T31" s="181" t="s">
        <v>252</v>
      </c>
      <c r="U31" s="181" t="s">
        <v>28</v>
      </c>
      <c r="V31" s="181">
        <v>5</v>
      </c>
      <c r="W31" s="181" t="s">
        <v>260</v>
      </c>
    </row>
    <row r="32" spans="1:23" ht="12.75">
      <c r="A32" s="181" t="s">
        <v>30</v>
      </c>
      <c r="B32" s="181" t="s">
        <v>58</v>
      </c>
      <c r="C32" s="181" t="s">
        <v>30</v>
      </c>
      <c r="D32" s="181" t="s">
        <v>45</v>
      </c>
      <c r="E32" s="181" t="s">
        <v>58</v>
      </c>
      <c r="F32" s="181" t="s">
        <v>52</v>
      </c>
      <c r="G32" s="181" t="s">
        <v>290</v>
      </c>
      <c r="H32" s="181">
        <v>143700000</v>
      </c>
      <c r="I32" s="181">
        <v>574800</v>
      </c>
      <c r="J32" s="181">
        <v>115534800</v>
      </c>
      <c r="K32" s="181">
        <v>2487152</v>
      </c>
      <c r="L32" s="181">
        <v>7041179</v>
      </c>
      <c r="M32" s="181">
        <v>1922989</v>
      </c>
      <c r="N32" s="181">
        <v>6477016</v>
      </c>
      <c r="O32" s="181">
        <v>1922989</v>
      </c>
      <c r="P32" s="181">
        <v>6477016</v>
      </c>
      <c r="Q32" s="181" t="s">
        <v>600</v>
      </c>
      <c r="R32" s="181" t="s">
        <v>291</v>
      </c>
      <c r="S32" s="181" t="s">
        <v>290</v>
      </c>
      <c r="T32" s="181" t="s">
        <v>252</v>
      </c>
      <c r="U32" s="181" t="s">
        <v>290</v>
      </c>
      <c r="V32" s="181">
        <v>4</v>
      </c>
      <c r="W32" s="181" t="s">
        <v>253</v>
      </c>
    </row>
    <row r="33" spans="1:23" ht="12.75">
      <c r="A33" s="181" t="s">
        <v>30</v>
      </c>
      <c r="B33" s="181" t="s">
        <v>58</v>
      </c>
      <c r="C33" s="181" t="s">
        <v>30</v>
      </c>
      <c r="D33" s="181" t="s">
        <v>45</v>
      </c>
      <c r="E33" s="181" t="s">
        <v>30</v>
      </c>
      <c r="F33" s="181" t="s">
        <v>52</v>
      </c>
      <c r="G33" s="181" t="s">
        <v>292</v>
      </c>
      <c r="H33" s="181">
        <v>50700000</v>
      </c>
      <c r="I33" s="181">
        <v>202800</v>
      </c>
      <c r="J33" s="181">
        <v>40762800</v>
      </c>
      <c r="K33" s="181">
        <v>2115152</v>
      </c>
      <c r="L33" s="181">
        <v>4774389</v>
      </c>
      <c r="M33" s="181">
        <v>1922989</v>
      </c>
      <c r="N33" s="181">
        <v>4582226</v>
      </c>
      <c r="O33" s="181">
        <v>1922989</v>
      </c>
      <c r="P33" s="181">
        <v>4582226</v>
      </c>
      <c r="Q33" s="181" t="s">
        <v>600</v>
      </c>
      <c r="R33" s="181" t="s">
        <v>293</v>
      </c>
      <c r="S33" s="181" t="s">
        <v>292</v>
      </c>
      <c r="T33" s="181" t="s">
        <v>252</v>
      </c>
      <c r="U33" s="181" t="s">
        <v>292</v>
      </c>
      <c r="V33" s="181">
        <v>5</v>
      </c>
      <c r="W33" s="181" t="s">
        <v>260</v>
      </c>
    </row>
    <row r="34" spans="1:23" ht="12.75">
      <c r="A34" s="181" t="s">
        <v>30</v>
      </c>
      <c r="B34" s="181" t="s">
        <v>58</v>
      </c>
      <c r="C34" s="181" t="s">
        <v>30</v>
      </c>
      <c r="D34" s="181" t="s">
        <v>45</v>
      </c>
      <c r="E34" s="181" t="s">
        <v>109</v>
      </c>
      <c r="F34" s="181" t="s">
        <v>52</v>
      </c>
      <c r="G34" s="181" t="s">
        <v>294</v>
      </c>
      <c r="H34" s="181">
        <v>93000000</v>
      </c>
      <c r="I34" s="181">
        <v>372000</v>
      </c>
      <c r="J34" s="181">
        <v>74772000</v>
      </c>
      <c r="K34" s="181">
        <v>372000</v>
      </c>
      <c r="L34" s="181">
        <v>2266790</v>
      </c>
      <c r="M34" s="181">
        <v>0</v>
      </c>
      <c r="N34" s="181">
        <v>1894790</v>
      </c>
      <c r="O34" s="181">
        <v>0</v>
      </c>
      <c r="P34" s="181">
        <v>1894790</v>
      </c>
      <c r="Q34" s="181" t="s">
        <v>600</v>
      </c>
      <c r="R34" s="181" t="s">
        <v>295</v>
      </c>
      <c r="S34" s="181" t="s">
        <v>294</v>
      </c>
      <c r="T34" s="181" t="s">
        <v>252</v>
      </c>
      <c r="U34" s="181" t="s">
        <v>294</v>
      </c>
      <c r="V34" s="181">
        <v>5</v>
      </c>
      <c r="W34" s="181" t="s">
        <v>260</v>
      </c>
    </row>
    <row r="35" spans="1:23" ht="12.75">
      <c r="A35" s="181" t="s">
        <v>30</v>
      </c>
      <c r="B35" s="181" t="s">
        <v>58</v>
      </c>
      <c r="C35" s="181" t="s">
        <v>91</v>
      </c>
      <c r="D35" s="181" t="s">
        <v>254</v>
      </c>
      <c r="E35" s="181" t="s">
        <v>200</v>
      </c>
      <c r="F35" s="181" t="s">
        <v>52</v>
      </c>
      <c r="G35" s="181" t="s">
        <v>36</v>
      </c>
      <c r="H35" s="181">
        <v>2733100000</v>
      </c>
      <c r="I35" s="181">
        <v>10932400</v>
      </c>
      <c r="J35" s="181">
        <v>900153356</v>
      </c>
      <c r="K35" s="181">
        <v>11066400</v>
      </c>
      <c r="L35" s="181">
        <v>865392646</v>
      </c>
      <c r="M35" s="181">
        <v>81474150.4</v>
      </c>
      <c r="N35" s="181">
        <v>146048906.4</v>
      </c>
      <c r="O35" s="181">
        <v>48830452.56</v>
      </c>
      <c r="P35" s="181">
        <v>113405208.56</v>
      </c>
      <c r="Q35" s="181" t="s">
        <v>600</v>
      </c>
      <c r="R35" s="181" t="s">
        <v>296</v>
      </c>
      <c r="S35" s="181" t="s">
        <v>36</v>
      </c>
      <c r="T35" s="181" t="s">
        <v>252</v>
      </c>
      <c r="U35" s="181" t="s">
        <v>36</v>
      </c>
      <c r="V35" s="181">
        <v>3</v>
      </c>
      <c r="W35" s="181" t="s">
        <v>253</v>
      </c>
    </row>
    <row r="36" spans="1:23" ht="12.75">
      <c r="A36" s="181" t="s">
        <v>30</v>
      </c>
      <c r="B36" s="181" t="s">
        <v>58</v>
      </c>
      <c r="C36" s="181" t="s">
        <v>91</v>
      </c>
      <c r="D36" s="181" t="s">
        <v>47</v>
      </c>
      <c r="E36" s="181" t="s">
        <v>200</v>
      </c>
      <c r="F36" s="181" t="s">
        <v>52</v>
      </c>
      <c r="G36" s="181" t="s">
        <v>297</v>
      </c>
      <c r="H36" s="181">
        <v>2500000000</v>
      </c>
      <c r="I36" s="181">
        <v>10000000</v>
      </c>
      <c r="J36" s="181">
        <v>789734820</v>
      </c>
      <c r="K36" s="181">
        <v>10000000</v>
      </c>
      <c r="L36" s="181">
        <v>761186724</v>
      </c>
      <c r="M36" s="181">
        <v>65967447</v>
      </c>
      <c r="N36" s="181">
        <v>114784437</v>
      </c>
      <c r="O36" s="181">
        <v>34128001</v>
      </c>
      <c r="P36" s="181">
        <v>82944991</v>
      </c>
      <c r="Q36" s="181" t="s">
        <v>600</v>
      </c>
      <c r="R36" s="181" t="s">
        <v>298</v>
      </c>
      <c r="S36" s="181" t="s">
        <v>297</v>
      </c>
      <c r="T36" s="181" t="s">
        <v>252</v>
      </c>
      <c r="U36" s="181" t="s">
        <v>297</v>
      </c>
      <c r="V36" s="181">
        <v>4</v>
      </c>
      <c r="W36" s="181" t="s">
        <v>260</v>
      </c>
    </row>
    <row r="37" spans="1:23" ht="12.75">
      <c r="A37" s="181" t="s">
        <v>30</v>
      </c>
      <c r="B37" s="181" t="s">
        <v>58</v>
      </c>
      <c r="C37" s="181" t="s">
        <v>91</v>
      </c>
      <c r="D37" s="181" t="s">
        <v>37</v>
      </c>
      <c r="E37" s="181" t="s">
        <v>200</v>
      </c>
      <c r="F37" s="181" t="s">
        <v>52</v>
      </c>
      <c r="G37" s="181" t="s">
        <v>299</v>
      </c>
      <c r="H37" s="181">
        <v>233100000</v>
      </c>
      <c r="I37" s="181">
        <v>932400</v>
      </c>
      <c r="J37" s="181">
        <v>110418536</v>
      </c>
      <c r="K37" s="181">
        <v>1066400</v>
      </c>
      <c r="L37" s="181">
        <v>104205922</v>
      </c>
      <c r="M37" s="181">
        <v>15506703.4</v>
      </c>
      <c r="N37" s="181">
        <v>31264469.4</v>
      </c>
      <c r="O37" s="181">
        <v>14702451.56</v>
      </c>
      <c r="P37" s="181">
        <v>30460217.56</v>
      </c>
      <c r="Q37" s="181" t="s">
        <v>600</v>
      </c>
      <c r="R37" s="181" t="s">
        <v>300</v>
      </c>
      <c r="S37" s="181" t="s">
        <v>299</v>
      </c>
      <c r="T37" s="181" t="s">
        <v>252</v>
      </c>
      <c r="U37" s="181" t="s">
        <v>299</v>
      </c>
      <c r="V37" s="181">
        <v>4</v>
      </c>
      <c r="W37" s="181" t="s">
        <v>260</v>
      </c>
    </row>
    <row r="38" spans="1:23" ht="12.75">
      <c r="A38" s="181" t="s">
        <v>30</v>
      </c>
      <c r="B38" s="181" t="s">
        <v>58</v>
      </c>
      <c r="C38" s="181" t="s">
        <v>34</v>
      </c>
      <c r="D38" s="181" t="s">
        <v>58</v>
      </c>
      <c r="E38" s="181" t="s">
        <v>200</v>
      </c>
      <c r="F38" s="181" t="s">
        <v>52</v>
      </c>
      <c r="G38" s="181" t="s">
        <v>301</v>
      </c>
      <c r="H38" s="181">
        <v>1573700000</v>
      </c>
      <c r="I38" s="181">
        <v>6295200</v>
      </c>
      <c r="J38" s="181">
        <v>1265650236</v>
      </c>
      <c r="K38" s="181">
        <v>114556968</v>
      </c>
      <c r="L38" s="181">
        <v>328936281</v>
      </c>
      <c r="M38" s="181">
        <v>108730919</v>
      </c>
      <c r="N38" s="181">
        <v>323110232</v>
      </c>
      <c r="O38" s="181">
        <v>111592160</v>
      </c>
      <c r="P38" s="181">
        <v>240018872</v>
      </c>
      <c r="Q38" s="181" t="s">
        <v>600</v>
      </c>
      <c r="R38" s="181" t="s">
        <v>302</v>
      </c>
      <c r="S38" s="181" t="s">
        <v>301</v>
      </c>
      <c r="T38" s="181" t="s">
        <v>252</v>
      </c>
      <c r="U38" s="181" t="s">
        <v>301</v>
      </c>
      <c r="V38" s="181">
        <v>3</v>
      </c>
      <c r="W38" s="181" t="s">
        <v>253</v>
      </c>
    </row>
    <row r="39" spans="1:23" ht="12.75">
      <c r="A39" s="181" t="s">
        <v>30</v>
      </c>
      <c r="B39" s="181" t="s">
        <v>58</v>
      </c>
      <c r="C39" s="181" t="s">
        <v>34</v>
      </c>
      <c r="D39" s="181" t="s">
        <v>30</v>
      </c>
      <c r="E39" s="181" t="s">
        <v>200</v>
      </c>
      <c r="F39" s="181" t="s">
        <v>52</v>
      </c>
      <c r="G39" s="181" t="s">
        <v>303</v>
      </c>
      <c r="H39" s="181">
        <v>930723077</v>
      </c>
      <c r="I39" s="181">
        <v>3723100</v>
      </c>
      <c r="J39" s="181">
        <v>748559225.6</v>
      </c>
      <c r="K39" s="181">
        <v>66990884</v>
      </c>
      <c r="L39" s="181">
        <v>197610694</v>
      </c>
      <c r="M39" s="181">
        <v>63483393</v>
      </c>
      <c r="N39" s="181">
        <v>194103203</v>
      </c>
      <c r="O39" s="181">
        <v>66673801</v>
      </c>
      <c r="P39" s="181">
        <v>131714859</v>
      </c>
      <c r="Q39" s="181" t="s">
        <v>600</v>
      </c>
      <c r="R39" s="181" t="s">
        <v>304</v>
      </c>
      <c r="S39" s="181" t="s">
        <v>303</v>
      </c>
      <c r="T39" s="181" t="s">
        <v>252</v>
      </c>
      <c r="U39" s="181" t="s">
        <v>303</v>
      </c>
      <c r="V39" s="181">
        <v>4</v>
      </c>
      <c r="W39" s="181" t="s">
        <v>253</v>
      </c>
    </row>
    <row r="40" spans="1:23" ht="12.75">
      <c r="A40" s="181" t="s">
        <v>30</v>
      </c>
      <c r="B40" s="181" t="s">
        <v>58</v>
      </c>
      <c r="C40" s="181" t="s">
        <v>34</v>
      </c>
      <c r="D40" s="181" t="s">
        <v>30</v>
      </c>
      <c r="E40" s="181" t="s">
        <v>200</v>
      </c>
      <c r="F40" s="181" t="s">
        <v>52</v>
      </c>
      <c r="G40" s="181" t="s">
        <v>305</v>
      </c>
      <c r="H40" s="181">
        <v>166073148</v>
      </c>
      <c r="I40" s="181">
        <v>664300</v>
      </c>
      <c r="J40" s="181">
        <v>133564018.4</v>
      </c>
      <c r="K40" s="181">
        <v>12419740</v>
      </c>
      <c r="L40" s="181">
        <v>34743540</v>
      </c>
      <c r="M40" s="181">
        <v>11755440</v>
      </c>
      <c r="N40" s="181">
        <v>34079240</v>
      </c>
      <c r="O40" s="181">
        <v>11755340</v>
      </c>
      <c r="P40" s="181">
        <v>22893940</v>
      </c>
      <c r="Q40" s="181" t="s">
        <v>600</v>
      </c>
      <c r="R40" s="181" t="s">
        <v>306</v>
      </c>
      <c r="S40" s="181" t="s">
        <v>305</v>
      </c>
      <c r="T40" s="181" t="s">
        <v>252</v>
      </c>
      <c r="U40" s="181" t="s">
        <v>305</v>
      </c>
      <c r="V40" s="181">
        <v>5</v>
      </c>
      <c r="W40" s="181" t="s">
        <v>260</v>
      </c>
    </row>
    <row r="41" spans="1:23" ht="12.75">
      <c r="A41" s="181" t="s">
        <v>30</v>
      </c>
      <c r="B41" s="181" t="s">
        <v>58</v>
      </c>
      <c r="C41" s="181" t="s">
        <v>34</v>
      </c>
      <c r="D41" s="181" t="s">
        <v>30</v>
      </c>
      <c r="E41" s="181" t="s">
        <v>200</v>
      </c>
      <c r="F41" s="181" t="s">
        <v>52</v>
      </c>
      <c r="G41" s="181" t="s">
        <v>307</v>
      </c>
      <c r="H41" s="181">
        <v>387952123</v>
      </c>
      <c r="I41" s="181">
        <v>1551900</v>
      </c>
      <c r="J41" s="181">
        <v>312037180.4</v>
      </c>
      <c r="K41" s="181">
        <v>25770195</v>
      </c>
      <c r="L41" s="181">
        <v>75991336</v>
      </c>
      <c r="M41" s="181">
        <v>24318878</v>
      </c>
      <c r="N41" s="181">
        <v>74540019</v>
      </c>
      <c r="O41" s="181">
        <v>25351058</v>
      </c>
      <c r="P41" s="181">
        <v>50496824</v>
      </c>
      <c r="Q41" s="181" t="s">
        <v>600</v>
      </c>
      <c r="R41" s="181" t="s">
        <v>308</v>
      </c>
      <c r="S41" s="181" t="s">
        <v>307</v>
      </c>
      <c r="T41" s="181" t="s">
        <v>252</v>
      </c>
      <c r="U41" s="181" t="s">
        <v>307</v>
      </c>
      <c r="V41" s="181">
        <v>5</v>
      </c>
      <c r="W41" s="181" t="s">
        <v>260</v>
      </c>
    </row>
    <row r="42" spans="1:23" ht="12.75">
      <c r="A42" s="181" t="s">
        <v>30</v>
      </c>
      <c r="B42" s="181" t="s">
        <v>58</v>
      </c>
      <c r="C42" s="181" t="s">
        <v>34</v>
      </c>
      <c r="D42" s="181" t="s">
        <v>30</v>
      </c>
      <c r="E42" s="181" t="s">
        <v>200</v>
      </c>
      <c r="F42" s="181" t="s">
        <v>52</v>
      </c>
      <c r="G42" s="181" t="s">
        <v>309</v>
      </c>
      <c r="H42" s="181">
        <v>304063430</v>
      </c>
      <c r="I42" s="181">
        <v>1216300</v>
      </c>
      <c r="J42" s="181">
        <v>244554526</v>
      </c>
      <c r="K42" s="181">
        <v>21135049</v>
      </c>
      <c r="L42" s="181">
        <v>65243818</v>
      </c>
      <c r="M42" s="181">
        <v>20005945</v>
      </c>
      <c r="N42" s="181">
        <v>64114714</v>
      </c>
      <c r="O42" s="181">
        <v>22525773</v>
      </c>
      <c r="P42" s="181">
        <v>44324865</v>
      </c>
      <c r="Q42" s="181" t="s">
        <v>600</v>
      </c>
      <c r="R42" s="181" t="s">
        <v>310</v>
      </c>
      <c r="S42" s="181" t="s">
        <v>309</v>
      </c>
      <c r="T42" s="181" t="s">
        <v>252</v>
      </c>
      <c r="U42" s="181" t="s">
        <v>309</v>
      </c>
      <c r="V42" s="181">
        <v>5</v>
      </c>
      <c r="W42" s="181" t="s">
        <v>260</v>
      </c>
    </row>
    <row r="43" spans="1:23" ht="12.75">
      <c r="A43" s="181" t="s">
        <v>30</v>
      </c>
      <c r="B43" s="181" t="s">
        <v>58</v>
      </c>
      <c r="C43" s="181" t="s">
        <v>34</v>
      </c>
      <c r="D43" s="181" t="s">
        <v>30</v>
      </c>
      <c r="E43" s="181" t="s">
        <v>200</v>
      </c>
      <c r="F43" s="181" t="s">
        <v>52</v>
      </c>
      <c r="G43" s="181" t="s">
        <v>311</v>
      </c>
      <c r="H43" s="181">
        <v>72634376</v>
      </c>
      <c r="I43" s="181">
        <v>290600</v>
      </c>
      <c r="J43" s="181">
        <v>58403500.8</v>
      </c>
      <c r="K43" s="181">
        <v>7665900</v>
      </c>
      <c r="L43" s="181">
        <v>21632000</v>
      </c>
      <c r="M43" s="181">
        <v>7403130</v>
      </c>
      <c r="N43" s="181">
        <v>21369230</v>
      </c>
      <c r="O43" s="181">
        <v>7041630</v>
      </c>
      <c r="P43" s="181">
        <v>13999230</v>
      </c>
      <c r="Q43" s="181" t="s">
        <v>600</v>
      </c>
      <c r="R43" s="181" t="s">
        <v>312</v>
      </c>
      <c r="S43" s="181" t="s">
        <v>311</v>
      </c>
      <c r="T43" s="181" t="s">
        <v>252</v>
      </c>
      <c r="U43" s="181" t="s">
        <v>311</v>
      </c>
      <c r="V43" s="181">
        <v>5</v>
      </c>
      <c r="W43" s="181" t="s">
        <v>260</v>
      </c>
    </row>
    <row r="44" spans="1:23" ht="12.75">
      <c r="A44" s="181" t="s">
        <v>30</v>
      </c>
      <c r="B44" s="181" t="s">
        <v>58</v>
      </c>
      <c r="C44" s="181" t="s">
        <v>34</v>
      </c>
      <c r="D44" s="181" t="s">
        <v>91</v>
      </c>
      <c r="E44" s="181" t="s">
        <v>200</v>
      </c>
      <c r="F44" s="181" t="s">
        <v>52</v>
      </c>
      <c r="G44" s="181" t="s">
        <v>313</v>
      </c>
      <c r="H44" s="181">
        <v>433189563</v>
      </c>
      <c r="I44" s="181">
        <v>1732900</v>
      </c>
      <c r="J44" s="181">
        <v>348370422.4</v>
      </c>
      <c r="K44" s="181">
        <v>32031864</v>
      </c>
      <c r="L44" s="181">
        <v>87884767</v>
      </c>
      <c r="M44" s="181">
        <v>30496811</v>
      </c>
      <c r="N44" s="181">
        <v>86349714</v>
      </c>
      <c r="O44" s="181">
        <v>30167444</v>
      </c>
      <c r="P44" s="181">
        <v>79629198</v>
      </c>
      <c r="Q44" s="181" t="s">
        <v>600</v>
      </c>
      <c r="R44" s="181" t="s">
        <v>314</v>
      </c>
      <c r="S44" s="181" t="s">
        <v>313</v>
      </c>
      <c r="T44" s="181" t="s">
        <v>252</v>
      </c>
      <c r="U44" s="181" t="s">
        <v>313</v>
      </c>
      <c r="V44" s="181">
        <v>4</v>
      </c>
      <c r="W44" s="181" t="s">
        <v>253</v>
      </c>
    </row>
    <row r="45" spans="1:23" ht="12.75">
      <c r="A45" s="181" t="s">
        <v>30</v>
      </c>
      <c r="B45" s="181" t="s">
        <v>58</v>
      </c>
      <c r="C45" s="181" t="s">
        <v>34</v>
      </c>
      <c r="D45" s="181" t="s">
        <v>91</v>
      </c>
      <c r="E45" s="181" t="s">
        <v>200</v>
      </c>
      <c r="F45" s="181" t="s">
        <v>52</v>
      </c>
      <c r="G45" s="181" t="s">
        <v>315</v>
      </c>
      <c r="H45" s="181">
        <v>378410512</v>
      </c>
      <c r="I45" s="181">
        <v>1513700</v>
      </c>
      <c r="J45" s="181">
        <v>304327981.6</v>
      </c>
      <c r="K45" s="181">
        <v>25092148</v>
      </c>
      <c r="L45" s="181">
        <v>69054206</v>
      </c>
      <c r="M45" s="181">
        <v>23754296</v>
      </c>
      <c r="N45" s="181">
        <v>67716354</v>
      </c>
      <c r="O45" s="181">
        <v>23754296</v>
      </c>
      <c r="P45" s="181">
        <v>67716354</v>
      </c>
      <c r="Q45" s="181" t="s">
        <v>600</v>
      </c>
      <c r="R45" s="181" t="s">
        <v>316</v>
      </c>
      <c r="S45" s="181" t="s">
        <v>315</v>
      </c>
      <c r="T45" s="181" t="s">
        <v>252</v>
      </c>
      <c r="U45" s="181" t="s">
        <v>315</v>
      </c>
      <c r="V45" s="181">
        <v>5</v>
      </c>
      <c r="W45" s="181" t="s">
        <v>260</v>
      </c>
    </row>
    <row r="46" spans="1:23" ht="12.75">
      <c r="A46" s="181" t="s">
        <v>30</v>
      </c>
      <c r="B46" s="181" t="s">
        <v>58</v>
      </c>
      <c r="C46" s="181" t="s">
        <v>34</v>
      </c>
      <c r="D46" s="181" t="s">
        <v>91</v>
      </c>
      <c r="E46" s="181" t="s">
        <v>200</v>
      </c>
      <c r="F46" s="181" t="s">
        <v>52</v>
      </c>
      <c r="G46" s="181" t="s">
        <v>317</v>
      </c>
      <c r="H46" s="181">
        <v>54779051</v>
      </c>
      <c r="I46" s="181">
        <v>219200</v>
      </c>
      <c r="J46" s="181">
        <v>44042440.8</v>
      </c>
      <c r="K46" s="181">
        <v>6939716</v>
      </c>
      <c r="L46" s="181">
        <v>18830561</v>
      </c>
      <c r="M46" s="181">
        <v>6742515</v>
      </c>
      <c r="N46" s="181">
        <v>18633360</v>
      </c>
      <c r="O46" s="181">
        <v>6413148</v>
      </c>
      <c r="P46" s="181">
        <v>11912844</v>
      </c>
      <c r="Q46" s="181" t="s">
        <v>600</v>
      </c>
      <c r="R46" s="181" t="s">
        <v>318</v>
      </c>
      <c r="S46" s="181" t="s">
        <v>317</v>
      </c>
      <c r="T46" s="181" t="s">
        <v>252</v>
      </c>
      <c r="U46" s="181" t="s">
        <v>317</v>
      </c>
      <c r="V46" s="181">
        <v>5</v>
      </c>
      <c r="W46" s="181" t="s">
        <v>260</v>
      </c>
    </row>
    <row r="47" spans="1:23" ht="12.75">
      <c r="A47" s="181" t="s">
        <v>30</v>
      </c>
      <c r="B47" s="181" t="s">
        <v>58</v>
      </c>
      <c r="C47" s="181" t="s">
        <v>34</v>
      </c>
      <c r="D47" s="181" t="s">
        <v>117</v>
      </c>
      <c r="E47" s="181" t="s">
        <v>200</v>
      </c>
      <c r="F47" s="181" t="s">
        <v>52</v>
      </c>
      <c r="G47" s="181" t="s">
        <v>319</v>
      </c>
      <c r="H47" s="181">
        <v>125872204</v>
      </c>
      <c r="I47" s="181">
        <v>503500</v>
      </c>
      <c r="J47" s="181">
        <v>101232163.2</v>
      </c>
      <c r="K47" s="181">
        <v>9320800</v>
      </c>
      <c r="L47" s="181">
        <v>26065500</v>
      </c>
      <c r="M47" s="181">
        <v>8850718</v>
      </c>
      <c r="N47" s="181">
        <v>25595418</v>
      </c>
      <c r="O47" s="181">
        <v>8851018</v>
      </c>
      <c r="P47" s="181">
        <v>17205618</v>
      </c>
      <c r="Q47" s="181" t="s">
        <v>600</v>
      </c>
      <c r="R47" s="181" t="s">
        <v>320</v>
      </c>
      <c r="S47" s="181" t="s">
        <v>319</v>
      </c>
      <c r="T47" s="181" t="s">
        <v>252</v>
      </c>
      <c r="U47" s="181" t="s">
        <v>319</v>
      </c>
      <c r="V47" s="181">
        <v>4</v>
      </c>
      <c r="W47" s="181" t="s">
        <v>260</v>
      </c>
    </row>
    <row r="48" spans="1:23" ht="12.75">
      <c r="A48" s="181" t="s">
        <v>30</v>
      </c>
      <c r="B48" s="181" t="s">
        <v>58</v>
      </c>
      <c r="C48" s="181" t="s">
        <v>34</v>
      </c>
      <c r="D48" s="181" t="s">
        <v>118</v>
      </c>
      <c r="E48" s="181" t="s">
        <v>200</v>
      </c>
      <c r="F48" s="181" t="s">
        <v>52</v>
      </c>
      <c r="G48" s="181" t="s">
        <v>321</v>
      </c>
      <c r="H48" s="181">
        <v>83915156</v>
      </c>
      <c r="I48" s="181">
        <v>335700</v>
      </c>
      <c r="J48" s="181">
        <v>67488424.8</v>
      </c>
      <c r="K48" s="181">
        <v>6213420</v>
      </c>
      <c r="L48" s="181">
        <v>17375320</v>
      </c>
      <c r="M48" s="181">
        <v>5899997</v>
      </c>
      <c r="N48" s="181">
        <v>17061897</v>
      </c>
      <c r="O48" s="181">
        <v>5899897</v>
      </c>
      <c r="P48" s="181">
        <v>11469197</v>
      </c>
      <c r="Q48" s="181" t="s">
        <v>600</v>
      </c>
      <c r="R48" s="181" t="s">
        <v>322</v>
      </c>
      <c r="S48" s="181" t="s">
        <v>321</v>
      </c>
      <c r="T48" s="181" t="s">
        <v>252</v>
      </c>
      <c r="U48" s="181" t="s">
        <v>321</v>
      </c>
      <c r="V48" s="181">
        <v>4</v>
      </c>
      <c r="W48" s="181" t="s">
        <v>260</v>
      </c>
    </row>
    <row r="49" spans="1:23" ht="12.75">
      <c r="A49" s="181" t="s">
        <v>91</v>
      </c>
      <c r="B49" s="181" t="s">
        <v>58</v>
      </c>
      <c r="C49" s="181" t="s">
        <v>58</v>
      </c>
      <c r="D49" s="181" t="s">
        <v>58</v>
      </c>
      <c r="E49" s="181" t="s">
        <v>200</v>
      </c>
      <c r="F49" s="181" t="s">
        <v>52</v>
      </c>
      <c r="G49" s="181" t="s">
        <v>40</v>
      </c>
      <c r="H49" s="181">
        <v>5769600000</v>
      </c>
      <c r="I49" s="181">
        <v>206547540</v>
      </c>
      <c r="J49" s="181">
        <v>3133254462</v>
      </c>
      <c r="K49" s="181">
        <v>193049866</v>
      </c>
      <c r="L49" s="181">
        <v>3057467010</v>
      </c>
      <c r="M49" s="181">
        <v>251835074</v>
      </c>
      <c r="N49" s="181">
        <v>319905788</v>
      </c>
      <c r="O49" s="181">
        <v>101432398</v>
      </c>
      <c r="P49" s="181">
        <v>167856112</v>
      </c>
      <c r="Q49" s="181" t="s">
        <v>600</v>
      </c>
      <c r="R49" s="181" t="s">
        <v>91</v>
      </c>
      <c r="S49" s="181" t="s">
        <v>40</v>
      </c>
      <c r="T49" s="181" t="s">
        <v>252</v>
      </c>
      <c r="U49" s="181" t="s">
        <v>40</v>
      </c>
      <c r="V49" s="181">
        <v>2</v>
      </c>
      <c r="W49" s="181" t="s">
        <v>253</v>
      </c>
    </row>
    <row r="50" spans="1:23" ht="12.75">
      <c r="A50" s="181" t="s">
        <v>91</v>
      </c>
      <c r="B50" s="181" t="s">
        <v>58</v>
      </c>
      <c r="C50" s="181" t="s">
        <v>109</v>
      </c>
      <c r="D50" s="181" t="s">
        <v>58</v>
      </c>
      <c r="E50" s="181" t="s">
        <v>200</v>
      </c>
      <c r="F50" s="181" t="s">
        <v>52</v>
      </c>
      <c r="G50" s="181" t="s">
        <v>323</v>
      </c>
      <c r="H50" s="181">
        <v>656700000</v>
      </c>
      <c r="I50" s="181">
        <v>163882940</v>
      </c>
      <c r="J50" s="181">
        <v>180833159</v>
      </c>
      <c r="K50" s="181">
        <v>163882940</v>
      </c>
      <c r="L50" s="181">
        <v>180833159</v>
      </c>
      <c r="M50" s="181">
        <v>47741259</v>
      </c>
      <c r="N50" s="181">
        <v>49388259</v>
      </c>
      <c r="O50" s="181">
        <v>48801040</v>
      </c>
      <c r="P50" s="181">
        <v>48801040</v>
      </c>
      <c r="Q50" s="181" t="s">
        <v>600</v>
      </c>
      <c r="R50" s="181" t="s">
        <v>324</v>
      </c>
      <c r="S50" s="181" t="s">
        <v>323</v>
      </c>
      <c r="T50" s="181" t="s">
        <v>252</v>
      </c>
      <c r="U50" s="181" t="s">
        <v>323</v>
      </c>
      <c r="V50" s="181">
        <v>3</v>
      </c>
      <c r="W50" s="181" t="s">
        <v>253</v>
      </c>
    </row>
    <row r="51" spans="1:23" ht="12.75">
      <c r="A51" s="181" t="s">
        <v>91</v>
      </c>
      <c r="B51" s="181" t="s">
        <v>58</v>
      </c>
      <c r="C51" s="181" t="s">
        <v>109</v>
      </c>
      <c r="D51" s="181" t="s">
        <v>127</v>
      </c>
      <c r="E51" s="181" t="s">
        <v>200</v>
      </c>
      <c r="F51" s="181" t="s">
        <v>52</v>
      </c>
      <c r="G51" s="181" t="s">
        <v>325</v>
      </c>
      <c r="H51" s="181">
        <v>646700000</v>
      </c>
      <c r="I51" s="181">
        <v>163842940</v>
      </c>
      <c r="J51" s="181">
        <v>178793159</v>
      </c>
      <c r="K51" s="181">
        <v>163842940</v>
      </c>
      <c r="L51" s="181">
        <v>178793159</v>
      </c>
      <c r="M51" s="181">
        <v>47741259</v>
      </c>
      <c r="N51" s="181">
        <v>49388259</v>
      </c>
      <c r="O51" s="181">
        <v>48801040</v>
      </c>
      <c r="P51" s="181">
        <v>48801040</v>
      </c>
      <c r="Q51" s="181" t="s">
        <v>600</v>
      </c>
      <c r="R51" s="181" t="s">
        <v>326</v>
      </c>
      <c r="S51" s="181" t="s">
        <v>325</v>
      </c>
      <c r="T51" s="181" t="s">
        <v>252</v>
      </c>
      <c r="U51" s="181" t="s">
        <v>325</v>
      </c>
      <c r="V51" s="181">
        <v>4</v>
      </c>
      <c r="W51" s="181" t="s">
        <v>253</v>
      </c>
    </row>
    <row r="52" spans="1:23" ht="12.75">
      <c r="A52" s="181" t="s">
        <v>91</v>
      </c>
      <c r="B52" s="181" t="s">
        <v>58</v>
      </c>
      <c r="C52" s="181" t="s">
        <v>109</v>
      </c>
      <c r="D52" s="181" t="s">
        <v>127</v>
      </c>
      <c r="E52" s="181" t="s">
        <v>200</v>
      </c>
      <c r="F52" s="181" t="s">
        <v>52</v>
      </c>
      <c r="G52" s="181" t="s">
        <v>327</v>
      </c>
      <c r="H52" s="181">
        <v>8835341</v>
      </c>
      <c r="I52" s="181">
        <v>35400</v>
      </c>
      <c r="J52" s="181">
        <v>1682400</v>
      </c>
      <c r="K52" s="181">
        <v>35400</v>
      </c>
      <c r="L52" s="181">
        <v>1682400</v>
      </c>
      <c r="M52" s="181">
        <v>0</v>
      </c>
      <c r="N52" s="181">
        <v>1647000</v>
      </c>
      <c r="O52" s="181">
        <v>1647000</v>
      </c>
      <c r="P52" s="181">
        <v>1647000</v>
      </c>
      <c r="Q52" s="181" t="s">
        <v>600</v>
      </c>
      <c r="R52" s="181" t="s">
        <v>328</v>
      </c>
      <c r="S52" s="181" t="s">
        <v>327</v>
      </c>
      <c r="T52" s="181" t="s">
        <v>252</v>
      </c>
      <c r="U52" s="181" t="s">
        <v>327</v>
      </c>
      <c r="V52" s="181">
        <v>5</v>
      </c>
      <c r="W52" s="181" t="s">
        <v>260</v>
      </c>
    </row>
    <row r="53" spans="1:23" ht="12.75">
      <c r="A53" s="181" t="s">
        <v>91</v>
      </c>
      <c r="B53" s="181" t="s">
        <v>58</v>
      </c>
      <c r="C53" s="181" t="s">
        <v>109</v>
      </c>
      <c r="D53" s="181" t="s">
        <v>127</v>
      </c>
      <c r="E53" s="181" t="s">
        <v>200</v>
      </c>
      <c r="F53" s="181" t="s">
        <v>52</v>
      </c>
      <c r="G53" s="181" t="s">
        <v>329</v>
      </c>
      <c r="H53" s="181">
        <v>262174538</v>
      </c>
      <c r="I53" s="181">
        <v>121866700</v>
      </c>
      <c r="J53" s="181">
        <v>121866700</v>
      </c>
      <c r="K53" s="181">
        <v>121866700</v>
      </c>
      <c r="L53" s="181">
        <v>121866700</v>
      </c>
      <c r="M53" s="181">
        <v>0</v>
      </c>
      <c r="N53" s="181">
        <v>0</v>
      </c>
      <c r="O53" s="181">
        <v>0</v>
      </c>
      <c r="P53" s="181">
        <v>0</v>
      </c>
      <c r="Q53" s="181" t="s">
        <v>600</v>
      </c>
      <c r="R53" s="181" t="s">
        <v>330</v>
      </c>
      <c r="S53" s="181" t="s">
        <v>329</v>
      </c>
      <c r="T53" s="181" t="s">
        <v>252</v>
      </c>
      <c r="U53" s="181" t="s">
        <v>329</v>
      </c>
      <c r="V53" s="181">
        <v>5</v>
      </c>
      <c r="W53" s="181" t="s">
        <v>260</v>
      </c>
    </row>
    <row r="54" spans="1:23" ht="12.75">
      <c r="A54" s="181" t="s">
        <v>91</v>
      </c>
      <c r="B54" s="181" t="s">
        <v>58</v>
      </c>
      <c r="C54" s="181" t="s">
        <v>109</v>
      </c>
      <c r="D54" s="181" t="s">
        <v>127</v>
      </c>
      <c r="E54" s="181" t="s">
        <v>200</v>
      </c>
      <c r="F54" s="181" t="s">
        <v>52</v>
      </c>
      <c r="G54" s="181" t="s">
        <v>331</v>
      </c>
      <c r="H54" s="181">
        <v>10000000</v>
      </c>
      <c r="I54" s="181">
        <v>40000</v>
      </c>
      <c r="J54" s="181">
        <v>1050556</v>
      </c>
      <c r="K54" s="181">
        <v>40000</v>
      </c>
      <c r="L54" s="181">
        <v>1050556</v>
      </c>
      <c r="M54" s="181">
        <v>10556</v>
      </c>
      <c r="N54" s="181">
        <v>10556</v>
      </c>
      <c r="O54" s="181">
        <v>0</v>
      </c>
      <c r="P54" s="181">
        <v>0</v>
      </c>
      <c r="Q54" s="181" t="s">
        <v>600</v>
      </c>
      <c r="R54" s="181" t="s">
        <v>332</v>
      </c>
      <c r="S54" s="181" t="s">
        <v>331</v>
      </c>
      <c r="T54" s="181" t="s">
        <v>252</v>
      </c>
      <c r="U54" s="181" t="s">
        <v>331</v>
      </c>
      <c r="V54" s="181">
        <v>5</v>
      </c>
      <c r="W54" s="181" t="s">
        <v>260</v>
      </c>
    </row>
    <row r="55" spans="1:23" ht="12.75">
      <c r="A55" s="181" t="s">
        <v>91</v>
      </c>
      <c r="B55" s="181" t="s">
        <v>58</v>
      </c>
      <c r="C55" s="181" t="s">
        <v>109</v>
      </c>
      <c r="D55" s="181" t="s">
        <v>127</v>
      </c>
      <c r="E55" s="181" t="s">
        <v>200</v>
      </c>
      <c r="F55" s="181" t="s">
        <v>52</v>
      </c>
      <c r="G55" s="181" t="s">
        <v>333</v>
      </c>
      <c r="H55" s="181">
        <v>365690121</v>
      </c>
      <c r="I55" s="181">
        <v>41900840</v>
      </c>
      <c r="J55" s="181">
        <v>54193503</v>
      </c>
      <c r="K55" s="181">
        <v>41900840</v>
      </c>
      <c r="L55" s="181">
        <v>54193503</v>
      </c>
      <c r="M55" s="181">
        <v>47730703</v>
      </c>
      <c r="N55" s="181">
        <v>47730703</v>
      </c>
      <c r="O55" s="181">
        <v>47154040</v>
      </c>
      <c r="P55" s="181">
        <v>47154040</v>
      </c>
      <c r="Q55" s="181" t="s">
        <v>600</v>
      </c>
      <c r="R55" s="181" t="s">
        <v>334</v>
      </c>
      <c r="S55" s="181" t="s">
        <v>333</v>
      </c>
      <c r="T55" s="181" t="s">
        <v>252</v>
      </c>
      <c r="U55" s="181" t="s">
        <v>333</v>
      </c>
      <c r="V55" s="181">
        <v>5</v>
      </c>
      <c r="W55" s="181" t="s">
        <v>260</v>
      </c>
    </row>
    <row r="56" spans="1:23" ht="12.75">
      <c r="A56" s="181" t="s">
        <v>91</v>
      </c>
      <c r="B56" s="181" t="s">
        <v>58</v>
      </c>
      <c r="C56" s="181" t="s">
        <v>109</v>
      </c>
      <c r="D56" s="181" t="s">
        <v>128</v>
      </c>
      <c r="E56" s="181" t="s">
        <v>200</v>
      </c>
      <c r="F56" s="181" t="s">
        <v>52</v>
      </c>
      <c r="G56" s="181" t="s">
        <v>335</v>
      </c>
      <c r="H56" s="181">
        <v>10000000</v>
      </c>
      <c r="I56" s="181">
        <v>40000</v>
      </c>
      <c r="J56" s="181">
        <v>2040000</v>
      </c>
      <c r="K56" s="181">
        <v>40000</v>
      </c>
      <c r="L56" s="181">
        <v>2040000</v>
      </c>
      <c r="M56" s="181">
        <v>0</v>
      </c>
      <c r="N56" s="181">
        <v>0</v>
      </c>
      <c r="O56" s="181">
        <v>0</v>
      </c>
      <c r="P56" s="181">
        <v>0</v>
      </c>
      <c r="Q56" s="181" t="s">
        <v>600</v>
      </c>
      <c r="R56" s="181" t="s">
        <v>336</v>
      </c>
      <c r="S56" s="181" t="s">
        <v>335</v>
      </c>
      <c r="T56" s="181" t="s">
        <v>252</v>
      </c>
      <c r="U56" s="181" t="s">
        <v>335</v>
      </c>
      <c r="V56" s="181">
        <v>4</v>
      </c>
      <c r="W56" s="181" t="s">
        <v>253</v>
      </c>
    </row>
    <row r="57" spans="1:23" ht="12.75">
      <c r="A57" s="181" t="s">
        <v>91</v>
      </c>
      <c r="B57" s="181" t="s">
        <v>58</v>
      </c>
      <c r="C57" s="181" t="s">
        <v>109</v>
      </c>
      <c r="D57" s="181" t="s">
        <v>128</v>
      </c>
      <c r="E57" s="181" t="s">
        <v>200</v>
      </c>
      <c r="F57" s="181" t="s">
        <v>52</v>
      </c>
      <c r="G57" s="181" t="s">
        <v>601</v>
      </c>
      <c r="H57" s="181">
        <v>5000000</v>
      </c>
      <c r="I57" s="181">
        <v>20000</v>
      </c>
      <c r="J57" s="181">
        <v>2020000</v>
      </c>
      <c r="K57" s="181">
        <v>20000</v>
      </c>
      <c r="L57" s="181">
        <v>2020000</v>
      </c>
      <c r="M57" s="181">
        <v>0</v>
      </c>
      <c r="N57" s="181">
        <v>0</v>
      </c>
      <c r="O57" s="181">
        <v>0</v>
      </c>
      <c r="P57" s="181">
        <v>0</v>
      </c>
      <c r="Q57" s="181" t="s">
        <v>600</v>
      </c>
      <c r="R57" s="181" t="s">
        <v>602</v>
      </c>
      <c r="S57" s="181" t="s">
        <v>601</v>
      </c>
      <c r="T57" s="181" t="s">
        <v>252</v>
      </c>
      <c r="U57" s="181" t="s">
        <v>601</v>
      </c>
      <c r="V57" s="181">
        <v>5</v>
      </c>
      <c r="W57" s="181" t="s">
        <v>260</v>
      </c>
    </row>
    <row r="58" spans="1:23" ht="12.75">
      <c r="A58" s="181" t="s">
        <v>91</v>
      </c>
      <c r="B58" s="181" t="s">
        <v>58</v>
      </c>
      <c r="C58" s="181" t="s">
        <v>109</v>
      </c>
      <c r="D58" s="181" t="s">
        <v>128</v>
      </c>
      <c r="E58" s="181" t="s">
        <v>200</v>
      </c>
      <c r="F58" s="181" t="s">
        <v>52</v>
      </c>
      <c r="G58" s="181" t="s">
        <v>337</v>
      </c>
      <c r="H58" s="181">
        <v>5000000</v>
      </c>
      <c r="I58" s="181">
        <v>20000</v>
      </c>
      <c r="J58" s="181">
        <v>20000</v>
      </c>
      <c r="K58" s="181">
        <v>20000</v>
      </c>
      <c r="L58" s="181">
        <v>20000</v>
      </c>
      <c r="M58" s="181">
        <v>0</v>
      </c>
      <c r="N58" s="181">
        <v>0</v>
      </c>
      <c r="O58" s="181">
        <v>0</v>
      </c>
      <c r="P58" s="181">
        <v>0</v>
      </c>
      <c r="Q58" s="181" t="s">
        <v>600</v>
      </c>
      <c r="R58" s="181" t="s">
        <v>338</v>
      </c>
      <c r="S58" s="181" t="s">
        <v>337</v>
      </c>
      <c r="T58" s="181" t="s">
        <v>252</v>
      </c>
      <c r="U58" s="181" t="s">
        <v>337</v>
      </c>
      <c r="V58" s="181">
        <v>5</v>
      </c>
      <c r="W58" s="181" t="s">
        <v>260</v>
      </c>
    </row>
    <row r="59" spans="1:23" ht="12.75">
      <c r="A59" s="181" t="s">
        <v>91</v>
      </c>
      <c r="B59" s="181" t="s">
        <v>58</v>
      </c>
      <c r="C59" s="181" t="s">
        <v>32</v>
      </c>
      <c r="D59" s="181" t="s">
        <v>58</v>
      </c>
      <c r="E59" s="181" t="s">
        <v>200</v>
      </c>
      <c r="F59" s="181" t="s">
        <v>52</v>
      </c>
      <c r="G59" s="181" t="s">
        <v>339</v>
      </c>
      <c r="H59" s="181">
        <v>5112900000</v>
      </c>
      <c r="I59" s="181">
        <v>42664600</v>
      </c>
      <c r="J59" s="181">
        <v>2952421303</v>
      </c>
      <c r="K59" s="181">
        <v>29166926</v>
      </c>
      <c r="L59" s="181">
        <v>2876633851</v>
      </c>
      <c r="M59" s="181">
        <v>204093815</v>
      </c>
      <c r="N59" s="181">
        <v>270517529</v>
      </c>
      <c r="O59" s="181">
        <v>52631358</v>
      </c>
      <c r="P59" s="181">
        <v>119055072</v>
      </c>
      <c r="Q59" s="181" t="s">
        <v>600</v>
      </c>
      <c r="R59" s="181" t="s">
        <v>340</v>
      </c>
      <c r="S59" s="181" t="s">
        <v>339</v>
      </c>
      <c r="T59" s="181" t="s">
        <v>252</v>
      </c>
      <c r="U59" s="181" t="s">
        <v>339</v>
      </c>
      <c r="V59" s="181">
        <v>3</v>
      </c>
      <c r="W59" s="181" t="s">
        <v>253</v>
      </c>
    </row>
    <row r="60" spans="1:23" ht="12.75">
      <c r="A60" s="181" t="s">
        <v>91</v>
      </c>
      <c r="B60" s="181" t="s">
        <v>58</v>
      </c>
      <c r="C60" s="181" t="s">
        <v>32</v>
      </c>
      <c r="D60" s="181" t="s">
        <v>30</v>
      </c>
      <c r="E60" s="181" t="s">
        <v>200</v>
      </c>
      <c r="F60" s="181" t="s">
        <v>52</v>
      </c>
      <c r="G60" s="181" t="s">
        <v>341</v>
      </c>
      <c r="H60" s="181">
        <v>66552366</v>
      </c>
      <c r="I60" s="181">
        <v>266400</v>
      </c>
      <c r="J60" s="181">
        <v>8348392</v>
      </c>
      <c r="K60" s="181">
        <v>5842404</v>
      </c>
      <c r="L60" s="181">
        <v>8348392</v>
      </c>
      <c r="M60" s="181">
        <v>0</v>
      </c>
      <c r="N60" s="181">
        <v>105988</v>
      </c>
      <c r="O60" s="181">
        <v>0</v>
      </c>
      <c r="P60" s="181">
        <v>105988</v>
      </c>
      <c r="Q60" s="181" t="s">
        <v>600</v>
      </c>
      <c r="R60" s="181" t="s">
        <v>342</v>
      </c>
      <c r="S60" s="181" t="s">
        <v>341</v>
      </c>
      <c r="T60" s="181" t="s">
        <v>252</v>
      </c>
      <c r="U60" s="181" t="s">
        <v>341</v>
      </c>
      <c r="V60" s="181">
        <v>4</v>
      </c>
      <c r="W60" s="181" t="s">
        <v>253</v>
      </c>
    </row>
    <row r="61" spans="1:23" ht="12.75">
      <c r="A61" s="181" t="s">
        <v>91</v>
      </c>
      <c r="B61" s="181" t="s">
        <v>58</v>
      </c>
      <c r="C61" s="181" t="s">
        <v>32</v>
      </c>
      <c r="D61" s="181" t="s">
        <v>30</v>
      </c>
      <c r="E61" s="181" t="s">
        <v>200</v>
      </c>
      <c r="F61" s="181" t="s">
        <v>52</v>
      </c>
      <c r="G61" s="181" t="s">
        <v>343</v>
      </c>
      <c r="H61" s="181">
        <v>6180000</v>
      </c>
      <c r="I61" s="181">
        <v>24800</v>
      </c>
      <c r="J61" s="181">
        <v>824800</v>
      </c>
      <c r="K61" s="181">
        <v>24800</v>
      </c>
      <c r="L61" s="181">
        <v>824800</v>
      </c>
      <c r="M61" s="181">
        <v>0</v>
      </c>
      <c r="N61" s="181">
        <v>0</v>
      </c>
      <c r="O61" s="181">
        <v>0</v>
      </c>
      <c r="P61" s="181">
        <v>0</v>
      </c>
      <c r="Q61" s="181" t="s">
        <v>600</v>
      </c>
      <c r="R61" s="181" t="s">
        <v>344</v>
      </c>
      <c r="S61" s="181" t="s">
        <v>343</v>
      </c>
      <c r="T61" s="181" t="s">
        <v>252</v>
      </c>
      <c r="U61" s="181" t="s">
        <v>343</v>
      </c>
      <c r="V61" s="181">
        <v>5</v>
      </c>
      <c r="W61" s="181" t="s">
        <v>260</v>
      </c>
    </row>
    <row r="62" spans="1:23" ht="12.75">
      <c r="A62" s="181" t="s">
        <v>91</v>
      </c>
      <c r="B62" s="181" t="s">
        <v>58</v>
      </c>
      <c r="C62" s="181" t="s">
        <v>32</v>
      </c>
      <c r="D62" s="181" t="s">
        <v>30</v>
      </c>
      <c r="E62" s="181" t="s">
        <v>200</v>
      </c>
      <c r="F62" s="181" t="s">
        <v>52</v>
      </c>
      <c r="G62" s="181" t="s">
        <v>345</v>
      </c>
      <c r="H62" s="181">
        <v>5150000</v>
      </c>
      <c r="I62" s="181">
        <v>20600</v>
      </c>
      <c r="J62" s="181">
        <v>20600</v>
      </c>
      <c r="K62" s="181">
        <v>20600</v>
      </c>
      <c r="L62" s="181">
        <v>20600</v>
      </c>
      <c r="M62" s="181">
        <v>0</v>
      </c>
      <c r="N62" s="181">
        <v>0</v>
      </c>
      <c r="O62" s="181">
        <v>0</v>
      </c>
      <c r="P62" s="181">
        <v>0</v>
      </c>
      <c r="Q62" s="181" t="s">
        <v>600</v>
      </c>
      <c r="R62" s="181" t="s">
        <v>346</v>
      </c>
      <c r="S62" s="181" t="s">
        <v>345</v>
      </c>
      <c r="T62" s="181" t="s">
        <v>252</v>
      </c>
      <c r="U62" s="181" t="s">
        <v>345</v>
      </c>
      <c r="V62" s="181">
        <v>5</v>
      </c>
      <c r="W62" s="181" t="s">
        <v>260</v>
      </c>
    </row>
    <row r="63" spans="1:23" ht="12.75">
      <c r="A63" s="181" t="s">
        <v>91</v>
      </c>
      <c r="B63" s="181" t="s">
        <v>58</v>
      </c>
      <c r="C63" s="181" t="s">
        <v>32</v>
      </c>
      <c r="D63" s="181" t="s">
        <v>30</v>
      </c>
      <c r="E63" s="181" t="s">
        <v>200</v>
      </c>
      <c r="F63" s="181" t="s">
        <v>52</v>
      </c>
      <c r="G63" s="181" t="s">
        <v>347</v>
      </c>
      <c r="H63" s="181">
        <v>10000000</v>
      </c>
      <c r="I63" s="181">
        <v>40000</v>
      </c>
      <c r="J63" s="181">
        <v>840000</v>
      </c>
      <c r="K63" s="181">
        <v>40000</v>
      </c>
      <c r="L63" s="181">
        <v>840000</v>
      </c>
      <c r="M63" s="181">
        <v>0</v>
      </c>
      <c r="N63" s="181">
        <v>0</v>
      </c>
      <c r="O63" s="181">
        <v>0</v>
      </c>
      <c r="P63" s="181">
        <v>0</v>
      </c>
      <c r="Q63" s="181" t="s">
        <v>600</v>
      </c>
      <c r="R63" s="181" t="s">
        <v>348</v>
      </c>
      <c r="S63" s="181" t="s">
        <v>347</v>
      </c>
      <c r="T63" s="181" t="s">
        <v>252</v>
      </c>
      <c r="U63" s="181" t="s">
        <v>347</v>
      </c>
      <c r="V63" s="181">
        <v>5</v>
      </c>
      <c r="W63" s="181" t="s">
        <v>260</v>
      </c>
    </row>
    <row r="64" spans="1:23" ht="12.75">
      <c r="A64" s="181" t="s">
        <v>91</v>
      </c>
      <c r="B64" s="181" t="s">
        <v>58</v>
      </c>
      <c r="C64" s="181" t="s">
        <v>32</v>
      </c>
      <c r="D64" s="181" t="s">
        <v>30</v>
      </c>
      <c r="E64" s="181" t="s">
        <v>200</v>
      </c>
      <c r="F64" s="181" t="s">
        <v>52</v>
      </c>
      <c r="G64" s="181" t="s">
        <v>349</v>
      </c>
      <c r="H64" s="181">
        <v>10000000</v>
      </c>
      <c r="I64" s="181">
        <v>40000</v>
      </c>
      <c r="J64" s="181">
        <v>5616004</v>
      </c>
      <c r="K64" s="181">
        <v>5616004</v>
      </c>
      <c r="L64" s="181">
        <v>5616004</v>
      </c>
      <c r="M64" s="181">
        <v>0</v>
      </c>
      <c r="N64" s="181">
        <v>0</v>
      </c>
      <c r="O64" s="181">
        <v>0</v>
      </c>
      <c r="P64" s="181">
        <v>0</v>
      </c>
      <c r="Q64" s="181" t="s">
        <v>600</v>
      </c>
      <c r="R64" s="181" t="s">
        <v>350</v>
      </c>
      <c r="S64" s="181" t="s">
        <v>349</v>
      </c>
      <c r="T64" s="181" t="s">
        <v>252</v>
      </c>
      <c r="U64" s="181" t="s">
        <v>349</v>
      </c>
      <c r="V64" s="181">
        <v>5</v>
      </c>
      <c r="W64" s="181" t="s">
        <v>260</v>
      </c>
    </row>
    <row r="65" spans="1:23" ht="12.75">
      <c r="A65" s="181" t="s">
        <v>91</v>
      </c>
      <c r="B65" s="181" t="s">
        <v>58</v>
      </c>
      <c r="C65" s="181" t="s">
        <v>32</v>
      </c>
      <c r="D65" s="181" t="s">
        <v>30</v>
      </c>
      <c r="E65" s="181" t="s">
        <v>200</v>
      </c>
      <c r="F65" s="181" t="s">
        <v>52</v>
      </c>
      <c r="G65" s="181" t="s">
        <v>351</v>
      </c>
      <c r="H65" s="181">
        <v>2060000</v>
      </c>
      <c r="I65" s="181">
        <v>8300</v>
      </c>
      <c r="J65" s="181">
        <v>8300</v>
      </c>
      <c r="K65" s="181">
        <v>8300</v>
      </c>
      <c r="L65" s="181">
        <v>8300</v>
      </c>
      <c r="M65" s="181">
        <v>0</v>
      </c>
      <c r="N65" s="181">
        <v>0</v>
      </c>
      <c r="O65" s="181">
        <v>0</v>
      </c>
      <c r="P65" s="181">
        <v>0</v>
      </c>
      <c r="Q65" s="181" t="s">
        <v>600</v>
      </c>
      <c r="R65" s="181" t="s">
        <v>352</v>
      </c>
      <c r="S65" s="181" t="s">
        <v>351</v>
      </c>
      <c r="T65" s="181" t="s">
        <v>252</v>
      </c>
      <c r="U65" s="181" t="s">
        <v>351</v>
      </c>
      <c r="V65" s="181">
        <v>5</v>
      </c>
      <c r="W65" s="181" t="s">
        <v>260</v>
      </c>
    </row>
    <row r="66" spans="1:23" ht="12.75">
      <c r="A66" s="181" t="s">
        <v>91</v>
      </c>
      <c r="B66" s="181" t="s">
        <v>58</v>
      </c>
      <c r="C66" s="181" t="s">
        <v>32</v>
      </c>
      <c r="D66" s="181" t="s">
        <v>30</v>
      </c>
      <c r="E66" s="181" t="s">
        <v>200</v>
      </c>
      <c r="F66" s="181" t="s">
        <v>52</v>
      </c>
      <c r="G66" s="181" t="s">
        <v>353</v>
      </c>
      <c r="H66" s="181">
        <v>33162366</v>
      </c>
      <c r="I66" s="181">
        <v>132700</v>
      </c>
      <c r="J66" s="181">
        <v>1038688</v>
      </c>
      <c r="K66" s="181">
        <v>132700</v>
      </c>
      <c r="L66" s="181">
        <v>1038688</v>
      </c>
      <c r="M66" s="181">
        <v>0</v>
      </c>
      <c r="N66" s="181">
        <v>105988</v>
      </c>
      <c r="O66" s="181">
        <v>0</v>
      </c>
      <c r="P66" s="181">
        <v>105988</v>
      </c>
      <c r="Q66" s="181" t="s">
        <v>600</v>
      </c>
      <c r="R66" s="181" t="s">
        <v>354</v>
      </c>
      <c r="S66" s="181" t="s">
        <v>353</v>
      </c>
      <c r="T66" s="181" t="s">
        <v>252</v>
      </c>
      <c r="U66" s="181" t="s">
        <v>353</v>
      </c>
      <c r="V66" s="181">
        <v>5</v>
      </c>
      <c r="W66" s="181" t="s">
        <v>260</v>
      </c>
    </row>
    <row r="67" spans="1:23" ht="12.75">
      <c r="A67" s="181" t="s">
        <v>91</v>
      </c>
      <c r="B67" s="181" t="s">
        <v>58</v>
      </c>
      <c r="C67" s="181" t="s">
        <v>32</v>
      </c>
      <c r="D67" s="181" t="s">
        <v>91</v>
      </c>
      <c r="E67" s="181" t="s">
        <v>200</v>
      </c>
      <c r="F67" s="181" t="s">
        <v>52</v>
      </c>
      <c r="G67" s="181" t="s">
        <v>355</v>
      </c>
      <c r="H67" s="181">
        <v>22660000</v>
      </c>
      <c r="I67" s="181">
        <v>90700</v>
      </c>
      <c r="J67" s="181">
        <v>1690700</v>
      </c>
      <c r="K67" s="181">
        <v>90700</v>
      </c>
      <c r="L67" s="181">
        <v>1690700</v>
      </c>
      <c r="M67" s="181">
        <v>0</v>
      </c>
      <c r="N67" s="181">
        <v>0</v>
      </c>
      <c r="O67" s="181">
        <v>0</v>
      </c>
      <c r="P67" s="181">
        <v>0</v>
      </c>
      <c r="Q67" s="181" t="s">
        <v>600</v>
      </c>
      <c r="R67" s="181" t="s">
        <v>356</v>
      </c>
      <c r="S67" s="181" t="s">
        <v>355</v>
      </c>
      <c r="T67" s="181" t="s">
        <v>252</v>
      </c>
      <c r="U67" s="181" t="s">
        <v>355</v>
      </c>
      <c r="V67" s="181">
        <v>4</v>
      </c>
      <c r="W67" s="181" t="s">
        <v>253</v>
      </c>
    </row>
    <row r="68" spans="1:23" ht="12.75">
      <c r="A68" s="181" t="s">
        <v>91</v>
      </c>
      <c r="B68" s="181" t="s">
        <v>58</v>
      </c>
      <c r="C68" s="181" t="s">
        <v>32</v>
      </c>
      <c r="D68" s="181" t="s">
        <v>91</v>
      </c>
      <c r="E68" s="181" t="s">
        <v>200</v>
      </c>
      <c r="F68" s="181" t="s">
        <v>52</v>
      </c>
      <c r="G68" s="181" t="s">
        <v>357</v>
      </c>
      <c r="H68" s="181">
        <v>15450000</v>
      </c>
      <c r="I68" s="181">
        <v>61800</v>
      </c>
      <c r="J68" s="181">
        <v>1061800</v>
      </c>
      <c r="K68" s="181">
        <v>61800</v>
      </c>
      <c r="L68" s="181">
        <v>1061800</v>
      </c>
      <c r="M68" s="181">
        <v>0</v>
      </c>
      <c r="N68" s="181">
        <v>0</v>
      </c>
      <c r="O68" s="181">
        <v>0</v>
      </c>
      <c r="P68" s="181">
        <v>0</v>
      </c>
      <c r="Q68" s="181" t="s">
        <v>600</v>
      </c>
      <c r="R68" s="181" t="s">
        <v>358</v>
      </c>
      <c r="S68" s="181" t="s">
        <v>357</v>
      </c>
      <c r="T68" s="181" t="s">
        <v>252</v>
      </c>
      <c r="U68" s="181" t="s">
        <v>357</v>
      </c>
      <c r="V68" s="181">
        <v>5</v>
      </c>
      <c r="W68" s="181" t="s">
        <v>260</v>
      </c>
    </row>
    <row r="69" spans="1:23" ht="12.75">
      <c r="A69" s="181" t="s">
        <v>91</v>
      </c>
      <c r="B69" s="181" t="s">
        <v>58</v>
      </c>
      <c r="C69" s="181" t="s">
        <v>32</v>
      </c>
      <c r="D69" s="181" t="s">
        <v>91</v>
      </c>
      <c r="E69" s="181" t="s">
        <v>200</v>
      </c>
      <c r="F69" s="181" t="s">
        <v>52</v>
      </c>
      <c r="G69" s="181" t="s">
        <v>359</v>
      </c>
      <c r="H69" s="181">
        <v>7210000</v>
      </c>
      <c r="I69" s="181">
        <v>28900</v>
      </c>
      <c r="J69" s="181">
        <v>628900</v>
      </c>
      <c r="K69" s="181">
        <v>28900</v>
      </c>
      <c r="L69" s="181">
        <v>628900</v>
      </c>
      <c r="M69" s="181">
        <v>0</v>
      </c>
      <c r="N69" s="181">
        <v>0</v>
      </c>
      <c r="O69" s="181">
        <v>0</v>
      </c>
      <c r="P69" s="181">
        <v>0</v>
      </c>
      <c r="Q69" s="181" t="s">
        <v>600</v>
      </c>
      <c r="R69" s="181" t="s">
        <v>360</v>
      </c>
      <c r="S69" s="181" t="s">
        <v>359</v>
      </c>
      <c r="T69" s="181" t="s">
        <v>252</v>
      </c>
      <c r="U69" s="181" t="s">
        <v>359</v>
      </c>
      <c r="V69" s="181">
        <v>5</v>
      </c>
      <c r="W69" s="181" t="s">
        <v>260</v>
      </c>
    </row>
    <row r="70" spans="1:23" ht="12.75">
      <c r="A70" s="181" t="s">
        <v>91</v>
      </c>
      <c r="B70" s="181" t="s">
        <v>58</v>
      </c>
      <c r="C70" s="181" t="s">
        <v>32</v>
      </c>
      <c r="D70" s="181" t="s">
        <v>32</v>
      </c>
      <c r="E70" s="181" t="s">
        <v>200</v>
      </c>
      <c r="F70" s="181" t="s">
        <v>52</v>
      </c>
      <c r="G70" s="181" t="s">
        <v>361</v>
      </c>
      <c r="H70" s="181">
        <v>227178100</v>
      </c>
      <c r="I70" s="181">
        <v>909000</v>
      </c>
      <c r="J70" s="181">
        <v>10900300</v>
      </c>
      <c r="K70" s="181">
        <v>909000</v>
      </c>
      <c r="L70" s="181">
        <v>10900300</v>
      </c>
      <c r="M70" s="181">
        <v>2791300</v>
      </c>
      <c r="N70" s="181">
        <v>2791300</v>
      </c>
      <c r="O70" s="181">
        <v>0</v>
      </c>
      <c r="P70" s="181">
        <v>0</v>
      </c>
      <c r="Q70" s="181" t="s">
        <v>600</v>
      </c>
      <c r="R70" s="181" t="s">
        <v>362</v>
      </c>
      <c r="S70" s="181" t="s">
        <v>361</v>
      </c>
      <c r="T70" s="181" t="s">
        <v>252</v>
      </c>
      <c r="U70" s="181" t="s">
        <v>361</v>
      </c>
      <c r="V70" s="181">
        <v>4</v>
      </c>
      <c r="W70" s="181" t="s">
        <v>253</v>
      </c>
    </row>
    <row r="71" spans="1:23" ht="12.75">
      <c r="A71" s="181" t="s">
        <v>91</v>
      </c>
      <c r="B71" s="181" t="s">
        <v>58</v>
      </c>
      <c r="C71" s="181" t="s">
        <v>32</v>
      </c>
      <c r="D71" s="181" t="s">
        <v>32</v>
      </c>
      <c r="E71" s="181" t="s">
        <v>200</v>
      </c>
      <c r="F71" s="181" t="s">
        <v>52</v>
      </c>
      <c r="G71" s="181" t="s">
        <v>363</v>
      </c>
      <c r="H71" s="181">
        <v>38996100</v>
      </c>
      <c r="I71" s="181">
        <v>156000</v>
      </c>
      <c r="J71" s="181">
        <v>2156000</v>
      </c>
      <c r="K71" s="181">
        <v>156000</v>
      </c>
      <c r="L71" s="181">
        <v>2156000</v>
      </c>
      <c r="M71" s="181">
        <v>0</v>
      </c>
      <c r="N71" s="181">
        <v>0</v>
      </c>
      <c r="O71" s="181">
        <v>0</v>
      </c>
      <c r="P71" s="181">
        <v>0</v>
      </c>
      <c r="Q71" s="181" t="s">
        <v>600</v>
      </c>
      <c r="R71" s="181" t="s">
        <v>364</v>
      </c>
      <c r="S71" s="181" t="s">
        <v>363</v>
      </c>
      <c r="T71" s="181" t="s">
        <v>252</v>
      </c>
      <c r="U71" s="181" t="s">
        <v>363</v>
      </c>
      <c r="V71" s="181">
        <v>5</v>
      </c>
      <c r="W71" s="181" t="s">
        <v>260</v>
      </c>
    </row>
    <row r="72" spans="1:23" ht="12.75">
      <c r="A72" s="181" t="s">
        <v>91</v>
      </c>
      <c r="B72" s="181" t="s">
        <v>58</v>
      </c>
      <c r="C72" s="181" t="s">
        <v>32</v>
      </c>
      <c r="D72" s="181" t="s">
        <v>32</v>
      </c>
      <c r="E72" s="181" t="s">
        <v>200</v>
      </c>
      <c r="F72" s="181" t="s">
        <v>52</v>
      </c>
      <c r="G72" s="181" t="s">
        <v>365</v>
      </c>
      <c r="H72" s="181">
        <v>100000000</v>
      </c>
      <c r="I72" s="181">
        <v>400000</v>
      </c>
      <c r="J72" s="181">
        <v>2400000</v>
      </c>
      <c r="K72" s="181">
        <v>400000</v>
      </c>
      <c r="L72" s="181">
        <v>2400000</v>
      </c>
      <c r="M72" s="181">
        <v>0</v>
      </c>
      <c r="N72" s="181">
        <v>0</v>
      </c>
      <c r="O72" s="181">
        <v>0</v>
      </c>
      <c r="P72" s="181">
        <v>0</v>
      </c>
      <c r="Q72" s="181" t="s">
        <v>600</v>
      </c>
      <c r="R72" s="181" t="s">
        <v>366</v>
      </c>
      <c r="S72" s="181" t="s">
        <v>365</v>
      </c>
      <c r="T72" s="181" t="s">
        <v>252</v>
      </c>
      <c r="U72" s="181" t="s">
        <v>365</v>
      </c>
      <c r="V72" s="181">
        <v>5</v>
      </c>
      <c r="W72" s="181" t="s">
        <v>260</v>
      </c>
    </row>
    <row r="73" spans="1:23" ht="12.75">
      <c r="A73" s="181" t="s">
        <v>91</v>
      </c>
      <c r="B73" s="181" t="s">
        <v>58</v>
      </c>
      <c r="C73" s="181" t="s">
        <v>32</v>
      </c>
      <c r="D73" s="181" t="s">
        <v>32</v>
      </c>
      <c r="E73" s="181" t="s">
        <v>200</v>
      </c>
      <c r="F73" s="181" t="s">
        <v>52</v>
      </c>
      <c r="G73" s="181" t="s">
        <v>367</v>
      </c>
      <c r="H73" s="181">
        <v>52785000</v>
      </c>
      <c r="I73" s="181">
        <v>211200</v>
      </c>
      <c r="J73" s="181">
        <v>2936200</v>
      </c>
      <c r="K73" s="181">
        <v>211200</v>
      </c>
      <c r="L73" s="181">
        <v>2936200</v>
      </c>
      <c r="M73" s="181">
        <v>2325000</v>
      </c>
      <c r="N73" s="181">
        <v>2325000</v>
      </c>
      <c r="O73" s="181">
        <v>0</v>
      </c>
      <c r="P73" s="181">
        <v>0</v>
      </c>
      <c r="Q73" s="181" t="s">
        <v>600</v>
      </c>
      <c r="R73" s="181" t="s">
        <v>368</v>
      </c>
      <c r="S73" s="181" t="s">
        <v>367</v>
      </c>
      <c r="T73" s="181" t="s">
        <v>252</v>
      </c>
      <c r="U73" s="181" t="s">
        <v>367</v>
      </c>
      <c r="V73" s="181">
        <v>5</v>
      </c>
      <c r="W73" s="181" t="s">
        <v>260</v>
      </c>
    </row>
    <row r="74" spans="1:23" ht="12.75">
      <c r="A74" s="181" t="s">
        <v>91</v>
      </c>
      <c r="B74" s="181" t="s">
        <v>58</v>
      </c>
      <c r="C74" s="181" t="s">
        <v>32</v>
      </c>
      <c r="D74" s="181" t="s">
        <v>32</v>
      </c>
      <c r="E74" s="181" t="s">
        <v>200</v>
      </c>
      <c r="F74" s="181" t="s">
        <v>52</v>
      </c>
      <c r="G74" s="181" t="s">
        <v>369</v>
      </c>
      <c r="H74" s="181">
        <v>19251000</v>
      </c>
      <c r="I74" s="181">
        <v>77100</v>
      </c>
      <c r="J74" s="181">
        <v>477100</v>
      </c>
      <c r="K74" s="181">
        <v>77100</v>
      </c>
      <c r="L74" s="181">
        <v>477100</v>
      </c>
      <c r="M74" s="181">
        <v>0</v>
      </c>
      <c r="N74" s="181">
        <v>0</v>
      </c>
      <c r="O74" s="181">
        <v>0</v>
      </c>
      <c r="P74" s="181">
        <v>0</v>
      </c>
      <c r="Q74" s="181" t="s">
        <v>600</v>
      </c>
      <c r="R74" s="181" t="s">
        <v>370</v>
      </c>
      <c r="S74" s="181" t="s">
        <v>369</v>
      </c>
      <c r="T74" s="181" t="s">
        <v>252</v>
      </c>
      <c r="U74" s="181" t="s">
        <v>369</v>
      </c>
      <c r="V74" s="181">
        <v>5</v>
      </c>
      <c r="W74" s="181" t="s">
        <v>260</v>
      </c>
    </row>
    <row r="75" spans="1:23" ht="12.75">
      <c r="A75" s="181" t="s">
        <v>91</v>
      </c>
      <c r="B75" s="181" t="s">
        <v>58</v>
      </c>
      <c r="C75" s="181" t="s">
        <v>32</v>
      </c>
      <c r="D75" s="181" t="s">
        <v>32</v>
      </c>
      <c r="E75" s="181" t="s">
        <v>200</v>
      </c>
      <c r="F75" s="181" t="s">
        <v>52</v>
      </c>
      <c r="G75" s="181" t="s">
        <v>371</v>
      </c>
      <c r="H75" s="181">
        <v>1242000</v>
      </c>
      <c r="I75" s="181">
        <v>5000</v>
      </c>
      <c r="J75" s="181">
        <v>405000</v>
      </c>
      <c r="K75" s="181">
        <v>5000</v>
      </c>
      <c r="L75" s="181">
        <v>405000</v>
      </c>
      <c r="M75" s="181">
        <v>0</v>
      </c>
      <c r="N75" s="181">
        <v>0</v>
      </c>
      <c r="O75" s="181">
        <v>0</v>
      </c>
      <c r="P75" s="181">
        <v>0</v>
      </c>
      <c r="Q75" s="181" t="s">
        <v>600</v>
      </c>
      <c r="R75" s="181" t="s">
        <v>372</v>
      </c>
      <c r="S75" s="181" t="s">
        <v>371</v>
      </c>
      <c r="T75" s="181" t="s">
        <v>252</v>
      </c>
      <c r="U75" s="181" t="s">
        <v>371</v>
      </c>
      <c r="V75" s="181">
        <v>5</v>
      </c>
      <c r="W75" s="181" t="s">
        <v>260</v>
      </c>
    </row>
    <row r="76" spans="1:23" ht="12.75">
      <c r="A76" s="181" t="s">
        <v>91</v>
      </c>
      <c r="B76" s="181" t="s">
        <v>58</v>
      </c>
      <c r="C76" s="181" t="s">
        <v>32</v>
      </c>
      <c r="D76" s="181" t="s">
        <v>32</v>
      </c>
      <c r="E76" s="181" t="s">
        <v>200</v>
      </c>
      <c r="F76" s="181" t="s">
        <v>52</v>
      </c>
      <c r="G76" s="181" t="s">
        <v>373</v>
      </c>
      <c r="H76" s="181">
        <v>14904000</v>
      </c>
      <c r="I76" s="181">
        <v>59700</v>
      </c>
      <c r="J76" s="181">
        <v>2526000</v>
      </c>
      <c r="K76" s="181">
        <v>59700</v>
      </c>
      <c r="L76" s="181">
        <v>2526000</v>
      </c>
      <c r="M76" s="181">
        <v>466300</v>
      </c>
      <c r="N76" s="181">
        <v>466300</v>
      </c>
      <c r="O76" s="181">
        <v>0</v>
      </c>
      <c r="P76" s="181">
        <v>0</v>
      </c>
      <c r="Q76" s="181" t="s">
        <v>600</v>
      </c>
      <c r="R76" s="181" t="s">
        <v>374</v>
      </c>
      <c r="S76" s="181" t="s">
        <v>373</v>
      </c>
      <c r="T76" s="181" t="s">
        <v>252</v>
      </c>
      <c r="U76" s="181" t="s">
        <v>373</v>
      </c>
      <c r="V76" s="181">
        <v>5</v>
      </c>
      <c r="W76" s="181" t="s">
        <v>260</v>
      </c>
    </row>
    <row r="77" spans="1:23" ht="12.75">
      <c r="A77" s="181" t="s">
        <v>91</v>
      </c>
      <c r="B77" s="181" t="s">
        <v>58</v>
      </c>
      <c r="C77" s="181" t="s">
        <v>32</v>
      </c>
      <c r="D77" s="181" t="s">
        <v>34</v>
      </c>
      <c r="E77" s="181" t="s">
        <v>200</v>
      </c>
      <c r="F77" s="181" t="s">
        <v>52</v>
      </c>
      <c r="G77" s="181" t="s">
        <v>375</v>
      </c>
      <c r="H77" s="181">
        <v>920375000</v>
      </c>
      <c r="I77" s="181">
        <v>2569500</v>
      </c>
      <c r="J77" s="181">
        <v>755815025</v>
      </c>
      <c r="K77" s="181">
        <v>2569500</v>
      </c>
      <c r="L77" s="181">
        <v>724150441</v>
      </c>
      <c r="M77" s="181">
        <v>38285783</v>
      </c>
      <c r="N77" s="181">
        <v>64722701</v>
      </c>
      <c r="O77" s="181">
        <v>36704842</v>
      </c>
      <c r="P77" s="181">
        <v>63141760</v>
      </c>
      <c r="Q77" s="181" t="s">
        <v>600</v>
      </c>
      <c r="R77" s="181" t="s">
        <v>376</v>
      </c>
      <c r="S77" s="181" t="s">
        <v>375</v>
      </c>
      <c r="T77" s="181" t="s">
        <v>252</v>
      </c>
      <c r="U77" s="181" t="s">
        <v>375</v>
      </c>
      <c r="V77" s="181">
        <v>4</v>
      </c>
      <c r="W77" s="181" t="s">
        <v>253</v>
      </c>
    </row>
    <row r="78" spans="1:23" ht="12.75">
      <c r="A78" s="181" t="s">
        <v>91</v>
      </c>
      <c r="B78" s="181" t="s">
        <v>58</v>
      </c>
      <c r="C78" s="181" t="s">
        <v>32</v>
      </c>
      <c r="D78" s="181" t="s">
        <v>34</v>
      </c>
      <c r="E78" s="181" t="s">
        <v>200</v>
      </c>
      <c r="F78" s="181" t="s">
        <v>52</v>
      </c>
      <c r="G78" s="181" t="s">
        <v>377</v>
      </c>
      <c r="H78" s="181">
        <v>386000000</v>
      </c>
      <c r="I78" s="181">
        <v>1544000</v>
      </c>
      <c r="J78" s="181">
        <v>359544000</v>
      </c>
      <c r="K78" s="181">
        <v>1544000</v>
      </c>
      <c r="L78" s="181">
        <v>359544000</v>
      </c>
      <c r="M78" s="181">
        <v>28451923</v>
      </c>
      <c r="N78" s="181">
        <v>54888841</v>
      </c>
      <c r="O78" s="181">
        <v>28451923</v>
      </c>
      <c r="P78" s="181">
        <v>54888841</v>
      </c>
      <c r="Q78" s="181" t="s">
        <v>600</v>
      </c>
      <c r="R78" s="181" t="s">
        <v>378</v>
      </c>
      <c r="S78" s="181" t="s">
        <v>377</v>
      </c>
      <c r="T78" s="181" t="s">
        <v>252</v>
      </c>
      <c r="U78" s="181" t="s">
        <v>377</v>
      </c>
      <c r="V78" s="181">
        <v>5</v>
      </c>
      <c r="W78" s="181" t="s">
        <v>260</v>
      </c>
    </row>
    <row r="79" spans="1:23" ht="12.75">
      <c r="A79" s="181" t="s">
        <v>91</v>
      </c>
      <c r="B79" s="181" t="s">
        <v>58</v>
      </c>
      <c r="C79" s="181" t="s">
        <v>32</v>
      </c>
      <c r="D79" s="181" t="s">
        <v>34</v>
      </c>
      <c r="E79" s="181" t="s">
        <v>200</v>
      </c>
      <c r="F79" s="181" t="s">
        <v>52</v>
      </c>
      <c r="G79" s="181" t="s">
        <v>379</v>
      </c>
      <c r="H79" s="181">
        <v>41200000</v>
      </c>
      <c r="I79" s="181">
        <v>164800</v>
      </c>
      <c r="J79" s="181">
        <v>2234400</v>
      </c>
      <c r="K79" s="181">
        <v>164800</v>
      </c>
      <c r="L79" s="181">
        <v>2234400</v>
      </c>
      <c r="M79" s="181">
        <v>69600</v>
      </c>
      <c r="N79" s="181">
        <v>69600</v>
      </c>
      <c r="O79" s="181">
        <v>0</v>
      </c>
      <c r="P79" s="181">
        <v>0</v>
      </c>
      <c r="Q79" s="181" t="s">
        <v>600</v>
      </c>
      <c r="R79" s="181" t="s">
        <v>380</v>
      </c>
      <c r="S79" s="181" t="s">
        <v>379</v>
      </c>
      <c r="T79" s="181" t="s">
        <v>252</v>
      </c>
      <c r="U79" s="181" t="s">
        <v>379</v>
      </c>
      <c r="V79" s="181">
        <v>5</v>
      </c>
      <c r="W79" s="181" t="s">
        <v>260</v>
      </c>
    </row>
    <row r="80" spans="1:23" ht="12.75">
      <c r="A80" s="181" t="s">
        <v>91</v>
      </c>
      <c r="B80" s="181" t="s">
        <v>58</v>
      </c>
      <c r="C80" s="181" t="s">
        <v>32</v>
      </c>
      <c r="D80" s="181" t="s">
        <v>34</v>
      </c>
      <c r="E80" s="181" t="s">
        <v>200</v>
      </c>
      <c r="F80" s="181" t="s">
        <v>52</v>
      </c>
      <c r="G80" s="181" t="s">
        <v>381</v>
      </c>
      <c r="H80" s="181">
        <v>35175000</v>
      </c>
      <c r="I80" s="181">
        <v>140700</v>
      </c>
      <c r="J80" s="181">
        <v>33805284</v>
      </c>
      <c r="K80" s="181">
        <v>140700</v>
      </c>
      <c r="L80" s="181">
        <v>2140700</v>
      </c>
      <c r="M80" s="181">
        <v>0</v>
      </c>
      <c r="N80" s="181">
        <v>0</v>
      </c>
      <c r="O80" s="181">
        <v>0</v>
      </c>
      <c r="P80" s="181">
        <v>0</v>
      </c>
      <c r="Q80" s="181" t="s">
        <v>600</v>
      </c>
      <c r="R80" s="181" t="s">
        <v>382</v>
      </c>
      <c r="S80" s="181" t="s">
        <v>381</v>
      </c>
      <c r="T80" s="181" t="s">
        <v>252</v>
      </c>
      <c r="U80" s="181" t="s">
        <v>381</v>
      </c>
      <c r="V80" s="181">
        <v>5</v>
      </c>
      <c r="W80" s="181" t="s">
        <v>260</v>
      </c>
    </row>
    <row r="81" spans="1:23" ht="12.75">
      <c r="A81" s="181" t="s">
        <v>91</v>
      </c>
      <c r="B81" s="181" t="s">
        <v>58</v>
      </c>
      <c r="C81" s="181" t="s">
        <v>32</v>
      </c>
      <c r="D81" s="181" t="s">
        <v>34</v>
      </c>
      <c r="E81" s="181" t="s">
        <v>200</v>
      </c>
      <c r="F81" s="181" t="s">
        <v>52</v>
      </c>
      <c r="G81" s="181" t="s">
        <v>383</v>
      </c>
      <c r="H81" s="181">
        <v>64000000</v>
      </c>
      <c r="I81" s="181">
        <v>256000</v>
      </c>
      <c r="J81" s="181">
        <v>3305999</v>
      </c>
      <c r="K81" s="181">
        <v>256000</v>
      </c>
      <c r="L81" s="181">
        <v>3305999</v>
      </c>
      <c r="M81" s="181">
        <v>49999</v>
      </c>
      <c r="N81" s="181">
        <v>49999</v>
      </c>
      <c r="O81" s="181">
        <v>0</v>
      </c>
      <c r="P81" s="181">
        <v>0</v>
      </c>
      <c r="Q81" s="181" t="s">
        <v>600</v>
      </c>
      <c r="R81" s="181" t="s">
        <v>384</v>
      </c>
      <c r="S81" s="181" t="s">
        <v>383</v>
      </c>
      <c r="T81" s="181" t="s">
        <v>252</v>
      </c>
      <c r="U81" s="181" t="s">
        <v>383</v>
      </c>
      <c r="V81" s="181">
        <v>5</v>
      </c>
      <c r="W81" s="181" t="s">
        <v>260</v>
      </c>
    </row>
    <row r="82" spans="1:23" ht="12.75">
      <c r="A82" s="181" t="s">
        <v>91</v>
      </c>
      <c r="B82" s="181" t="s">
        <v>58</v>
      </c>
      <c r="C82" s="181" t="s">
        <v>32</v>
      </c>
      <c r="D82" s="181" t="s">
        <v>34</v>
      </c>
      <c r="E82" s="181" t="s">
        <v>200</v>
      </c>
      <c r="F82" s="181" t="s">
        <v>52</v>
      </c>
      <c r="G82" s="181" t="s">
        <v>385</v>
      </c>
      <c r="H82" s="181">
        <v>70000000</v>
      </c>
      <c r="I82" s="181">
        <v>280000</v>
      </c>
      <c r="J82" s="181">
        <v>53280000</v>
      </c>
      <c r="K82" s="181">
        <v>280000</v>
      </c>
      <c r="L82" s="181">
        <v>53280000</v>
      </c>
      <c r="M82" s="181">
        <v>3910361.75</v>
      </c>
      <c r="N82" s="181">
        <v>3910361.75</v>
      </c>
      <c r="O82" s="181">
        <v>3910361.75</v>
      </c>
      <c r="P82" s="181">
        <v>3910361.75</v>
      </c>
      <c r="Q82" s="181" t="s">
        <v>600</v>
      </c>
      <c r="R82" s="181" t="s">
        <v>386</v>
      </c>
      <c r="S82" s="181" t="s">
        <v>385</v>
      </c>
      <c r="T82" s="181" t="s">
        <v>252</v>
      </c>
      <c r="U82" s="181" t="s">
        <v>385</v>
      </c>
      <c r="V82" s="181">
        <v>5</v>
      </c>
      <c r="W82" s="181" t="s">
        <v>260</v>
      </c>
    </row>
    <row r="83" spans="1:23" ht="12.75">
      <c r="A83" s="181" t="s">
        <v>91</v>
      </c>
      <c r="B83" s="181" t="s">
        <v>58</v>
      </c>
      <c r="C83" s="181" t="s">
        <v>32</v>
      </c>
      <c r="D83" s="181" t="s">
        <v>34</v>
      </c>
      <c r="E83" s="181" t="s">
        <v>200</v>
      </c>
      <c r="F83" s="181" t="s">
        <v>52</v>
      </c>
      <c r="G83" s="181" t="s">
        <v>387</v>
      </c>
      <c r="H83" s="181">
        <v>36000000</v>
      </c>
      <c r="I83" s="181">
        <v>144000</v>
      </c>
      <c r="J83" s="181">
        <v>23605342</v>
      </c>
      <c r="K83" s="181">
        <v>144000</v>
      </c>
      <c r="L83" s="181">
        <v>23605342</v>
      </c>
      <c r="M83" s="181">
        <v>1867648.25</v>
      </c>
      <c r="N83" s="181">
        <v>1867648.25</v>
      </c>
      <c r="O83" s="181">
        <v>406306.25</v>
      </c>
      <c r="P83" s="181">
        <v>406306.25</v>
      </c>
      <c r="Q83" s="181" t="s">
        <v>600</v>
      </c>
      <c r="R83" s="181" t="s">
        <v>388</v>
      </c>
      <c r="S83" s="181" t="s">
        <v>387</v>
      </c>
      <c r="T83" s="181" t="s">
        <v>252</v>
      </c>
      <c r="U83" s="181" t="s">
        <v>387</v>
      </c>
      <c r="V83" s="181">
        <v>5</v>
      </c>
      <c r="W83" s="181" t="s">
        <v>260</v>
      </c>
    </row>
    <row r="84" spans="1:23" ht="12.75">
      <c r="A84" s="181" t="s">
        <v>91</v>
      </c>
      <c r="B84" s="181" t="s">
        <v>58</v>
      </c>
      <c r="C84" s="181" t="s">
        <v>32</v>
      </c>
      <c r="D84" s="181" t="s">
        <v>34</v>
      </c>
      <c r="E84" s="181" t="s">
        <v>200</v>
      </c>
      <c r="F84" s="181" t="s">
        <v>52</v>
      </c>
      <c r="G84" s="181" t="s">
        <v>389</v>
      </c>
      <c r="H84" s="181">
        <v>278000000</v>
      </c>
      <c r="I84" s="181">
        <v>0</v>
      </c>
      <c r="J84" s="181">
        <v>278000000</v>
      </c>
      <c r="K84" s="181">
        <v>0</v>
      </c>
      <c r="L84" s="181">
        <v>278000000</v>
      </c>
      <c r="M84" s="181">
        <v>3936251</v>
      </c>
      <c r="N84" s="181">
        <v>3936251</v>
      </c>
      <c r="O84" s="181">
        <v>3936251</v>
      </c>
      <c r="P84" s="181">
        <v>3936251</v>
      </c>
      <c r="Q84" s="181" t="s">
        <v>600</v>
      </c>
      <c r="R84" s="181" t="s">
        <v>390</v>
      </c>
      <c r="S84" s="181" t="s">
        <v>389</v>
      </c>
      <c r="T84" s="181" t="s">
        <v>252</v>
      </c>
      <c r="U84" s="181" t="s">
        <v>389</v>
      </c>
      <c r="V84" s="181">
        <v>5</v>
      </c>
      <c r="W84" s="181" t="s">
        <v>260</v>
      </c>
    </row>
    <row r="85" spans="1:23" ht="12.75">
      <c r="A85" s="181" t="s">
        <v>91</v>
      </c>
      <c r="B85" s="181" t="s">
        <v>58</v>
      </c>
      <c r="C85" s="181" t="s">
        <v>32</v>
      </c>
      <c r="D85" s="181" t="s">
        <v>34</v>
      </c>
      <c r="E85" s="181" t="s">
        <v>200</v>
      </c>
      <c r="F85" s="181" t="s">
        <v>52</v>
      </c>
      <c r="G85" s="181" t="s">
        <v>391</v>
      </c>
      <c r="H85" s="181">
        <v>10000000</v>
      </c>
      <c r="I85" s="181">
        <v>40000</v>
      </c>
      <c r="J85" s="181">
        <v>2040000</v>
      </c>
      <c r="K85" s="181">
        <v>40000</v>
      </c>
      <c r="L85" s="181">
        <v>2040000</v>
      </c>
      <c r="M85" s="181">
        <v>0</v>
      </c>
      <c r="N85" s="181">
        <v>0</v>
      </c>
      <c r="O85" s="181">
        <v>0</v>
      </c>
      <c r="P85" s="181">
        <v>0</v>
      </c>
      <c r="Q85" s="181" t="s">
        <v>600</v>
      </c>
      <c r="R85" s="181" t="s">
        <v>392</v>
      </c>
      <c r="S85" s="181" t="s">
        <v>391</v>
      </c>
      <c r="T85" s="181" t="s">
        <v>252</v>
      </c>
      <c r="U85" s="181" t="s">
        <v>391</v>
      </c>
      <c r="V85" s="181">
        <v>5</v>
      </c>
      <c r="W85" s="181" t="s">
        <v>260</v>
      </c>
    </row>
    <row r="86" spans="1:23" ht="12.75">
      <c r="A86" s="181" t="s">
        <v>91</v>
      </c>
      <c r="B86" s="181" t="s">
        <v>58</v>
      </c>
      <c r="C86" s="181" t="s">
        <v>32</v>
      </c>
      <c r="D86" s="181" t="s">
        <v>117</v>
      </c>
      <c r="E86" s="181" t="s">
        <v>200</v>
      </c>
      <c r="F86" s="181" t="s">
        <v>52</v>
      </c>
      <c r="G86" s="181" t="s">
        <v>393</v>
      </c>
      <c r="H86" s="181">
        <v>176380000</v>
      </c>
      <c r="I86" s="181">
        <v>705600</v>
      </c>
      <c r="J86" s="181">
        <v>40706472</v>
      </c>
      <c r="K86" s="181">
        <v>705600</v>
      </c>
      <c r="L86" s="181">
        <v>40706472</v>
      </c>
      <c r="M86" s="181">
        <v>400872</v>
      </c>
      <c r="N86" s="181">
        <v>400872</v>
      </c>
      <c r="O86" s="181">
        <v>0</v>
      </c>
      <c r="P86" s="181">
        <v>0</v>
      </c>
      <c r="Q86" s="181" t="s">
        <v>600</v>
      </c>
      <c r="R86" s="181" t="s">
        <v>394</v>
      </c>
      <c r="S86" s="181" t="s">
        <v>393</v>
      </c>
      <c r="T86" s="181" t="s">
        <v>252</v>
      </c>
      <c r="U86" s="181" t="s">
        <v>393</v>
      </c>
      <c r="V86" s="181">
        <v>4</v>
      </c>
      <c r="W86" s="181" t="s">
        <v>253</v>
      </c>
    </row>
    <row r="87" spans="1:23" ht="12.75">
      <c r="A87" s="181" t="s">
        <v>91</v>
      </c>
      <c r="B87" s="181" t="s">
        <v>58</v>
      </c>
      <c r="C87" s="181" t="s">
        <v>32</v>
      </c>
      <c r="D87" s="181" t="s">
        <v>117</v>
      </c>
      <c r="E87" s="181" t="s">
        <v>200</v>
      </c>
      <c r="F87" s="181" t="s">
        <v>52</v>
      </c>
      <c r="G87" s="181" t="s">
        <v>395</v>
      </c>
      <c r="H87" s="181">
        <v>87758000</v>
      </c>
      <c r="I87" s="181">
        <v>351100</v>
      </c>
      <c r="J87" s="181">
        <v>2351100</v>
      </c>
      <c r="K87" s="181">
        <v>351100</v>
      </c>
      <c r="L87" s="181">
        <v>2351100</v>
      </c>
      <c r="M87" s="181">
        <v>0</v>
      </c>
      <c r="N87" s="181">
        <v>0</v>
      </c>
      <c r="O87" s="181">
        <v>0</v>
      </c>
      <c r="P87" s="181">
        <v>0</v>
      </c>
      <c r="Q87" s="181" t="s">
        <v>600</v>
      </c>
      <c r="R87" s="181" t="s">
        <v>396</v>
      </c>
      <c r="S87" s="181" t="s">
        <v>395</v>
      </c>
      <c r="T87" s="181" t="s">
        <v>252</v>
      </c>
      <c r="U87" s="181" t="s">
        <v>395</v>
      </c>
      <c r="V87" s="181">
        <v>5</v>
      </c>
      <c r="W87" s="181" t="s">
        <v>260</v>
      </c>
    </row>
    <row r="88" spans="1:23" ht="12.75">
      <c r="A88" s="181" t="s">
        <v>91</v>
      </c>
      <c r="B88" s="181" t="s">
        <v>58</v>
      </c>
      <c r="C88" s="181" t="s">
        <v>32</v>
      </c>
      <c r="D88" s="181" t="s">
        <v>117</v>
      </c>
      <c r="E88" s="181" t="s">
        <v>200</v>
      </c>
      <c r="F88" s="181" t="s">
        <v>52</v>
      </c>
      <c r="G88" s="181" t="s">
        <v>397</v>
      </c>
      <c r="H88" s="181">
        <v>2472000</v>
      </c>
      <c r="I88" s="181">
        <v>9900</v>
      </c>
      <c r="J88" s="181">
        <v>2153682</v>
      </c>
      <c r="K88" s="181">
        <v>9900</v>
      </c>
      <c r="L88" s="181">
        <v>2153682</v>
      </c>
      <c r="M88" s="181">
        <v>143782</v>
      </c>
      <c r="N88" s="181">
        <v>143782</v>
      </c>
      <c r="O88" s="181">
        <v>0</v>
      </c>
      <c r="P88" s="181">
        <v>0</v>
      </c>
      <c r="Q88" s="181" t="s">
        <v>600</v>
      </c>
      <c r="R88" s="181" t="s">
        <v>398</v>
      </c>
      <c r="S88" s="181" t="s">
        <v>397</v>
      </c>
      <c r="T88" s="181" t="s">
        <v>252</v>
      </c>
      <c r="U88" s="181" t="s">
        <v>397</v>
      </c>
      <c r="V88" s="181">
        <v>5</v>
      </c>
      <c r="W88" s="181" t="s">
        <v>260</v>
      </c>
    </row>
    <row r="89" spans="1:23" ht="12.75">
      <c r="A89" s="181" t="s">
        <v>91</v>
      </c>
      <c r="B89" s="181" t="s">
        <v>58</v>
      </c>
      <c r="C89" s="181" t="s">
        <v>32</v>
      </c>
      <c r="D89" s="181" t="s">
        <v>117</v>
      </c>
      <c r="E89" s="181" t="s">
        <v>200</v>
      </c>
      <c r="F89" s="181" t="s">
        <v>52</v>
      </c>
      <c r="G89" s="181" t="s">
        <v>399</v>
      </c>
      <c r="H89" s="181">
        <v>75000000</v>
      </c>
      <c r="I89" s="181">
        <v>300000</v>
      </c>
      <c r="J89" s="181">
        <v>32919990</v>
      </c>
      <c r="K89" s="181">
        <v>300000</v>
      </c>
      <c r="L89" s="181">
        <v>32919990</v>
      </c>
      <c r="M89" s="181">
        <v>19990</v>
      </c>
      <c r="N89" s="181">
        <v>19990</v>
      </c>
      <c r="O89" s="181">
        <v>0</v>
      </c>
      <c r="P89" s="181">
        <v>0</v>
      </c>
      <c r="Q89" s="181" t="s">
        <v>600</v>
      </c>
      <c r="R89" s="181" t="s">
        <v>400</v>
      </c>
      <c r="S89" s="181" t="s">
        <v>399</v>
      </c>
      <c r="T89" s="181" t="s">
        <v>252</v>
      </c>
      <c r="U89" s="181" t="s">
        <v>399</v>
      </c>
      <c r="V89" s="181">
        <v>5</v>
      </c>
      <c r="W89" s="181" t="s">
        <v>260</v>
      </c>
    </row>
    <row r="90" spans="1:23" ht="12.75">
      <c r="A90" s="181" t="s">
        <v>91</v>
      </c>
      <c r="B90" s="181" t="s">
        <v>58</v>
      </c>
      <c r="C90" s="181" t="s">
        <v>32</v>
      </c>
      <c r="D90" s="181" t="s">
        <v>117</v>
      </c>
      <c r="E90" s="181" t="s">
        <v>200</v>
      </c>
      <c r="F90" s="181" t="s">
        <v>52</v>
      </c>
      <c r="G90" s="181" t="s">
        <v>401</v>
      </c>
      <c r="H90" s="181">
        <v>6000000</v>
      </c>
      <c r="I90" s="181">
        <v>24000</v>
      </c>
      <c r="J90" s="181">
        <v>3261100</v>
      </c>
      <c r="K90" s="181">
        <v>24000</v>
      </c>
      <c r="L90" s="181">
        <v>3261100</v>
      </c>
      <c r="M90" s="181">
        <v>237100</v>
      </c>
      <c r="N90" s="181">
        <v>237100</v>
      </c>
      <c r="O90" s="181">
        <v>0</v>
      </c>
      <c r="P90" s="181">
        <v>0</v>
      </c>
      <c r="Q90" s="181" t="s">
        <v>600</v>
      </c>
      <c r="R90" s="181" t="s">
        <v>402</v>
      </c>
      <c r="S90" s="181" t="s">
        <v>401</v>
      </c>
      <c r="T90" s="181" t="s">
        <v>252</v>
      </c>
      <c r="U90" s="181" t="s">
        <v>401</v>
      </c>
      <c r="V90" s="181">
        <v>5</v>
      </c>
      <c r="W90" s="181" t="s">
        <v>260</v>
      </c>
    </row>
    <row r="91" spans="1:23" ht="12.75">
      <c r="A91" s="181" t="s">
        <v>91</v>
      </c>
      <c r="B91" s="181" t="s">
        <v>58</v>
      </c>
      <c r="C91" s="181" t="s">
        <v>32</v>
      </c>
      <c r="D91" s="181" t="s">
        <v>117</v>
      </c>
      <c r="E91" s="181" t="s">
        <v>200</v>
      </c>
      <c r="F91" s="181" t="s">
        <v>52</v>
      </c>
      <c r="G91" s="181" t="s">
        <v>403</v>
      </c>
      <c r="H91" s="181">
        <v>5150000</v>
      </c>
      <c r="I91" s="181">
        <v>20600</v>
      </c>
      <c r="J91" s="181">
        <v>20600</v>
      </c>
      <c r="K91" s="181">
        <v>20600</v>
      </c>
      <c r="L91" s="181">
        <v>20600</v>
      </c>
      <c r="M91" s="181">
        <v>0</v>
      </c>
      <c r="N91" s="181">
        <v>0</v>
      </c>
      <c r="O91" s="181">
        <v>0</v>
      </c>
      <c r="P91" s="181">
        <v>0</v>
      </c>
      <c r="Q91" s="181" t="s">
        <v>600</v>
      </c>
      <c r="R91" s="181" t="s">
        <v>404</v>
      </c>
      <c r="S91" s="181" t="s">
        <v>403</v>
      </c>
      <c r="T91" s="181" t="s">
        <v>252</v>
      </c>
      <c r="U91" s="181" t="s">
        <v>403</v>
      </c>
      <c r="V91" s="181">
        <v>5</v>
      </c>
      <c r="W91" s="181" t="s">
        <v>260</v>
      </c>
    </row>
    <row r="92" spans="1:23" ht="12.75">
      <c r="A92" s="181" t="s">
        <v>91</v>
      </c>
      <c r="B92" s="181" t="s">
        <v>58</v>
      </c>
      <c r="C92" s="181" t="s">
        <v>32</v>
      </c>
      <c r="D92" s="181" t="s">
        <v>118</v>
      </c>
      <c r="E92" s="181" t="s">
        <v>200</v>
      </c>
      <c r="F92" s="181" t="s">
        <v>52</v>
      </c>
      <c r="G92" s="181" t="s">
        <v>405</v>
      </c>
      <c r="H92" s="181">
        <v>67050000</v>
      </c>
      <c r="I92" s="181">
        <v>24264200</v>
      </c>
      <c r="J92" s="181">
        <v>46264200</v>
      </c>
      <c r="K92" s="181">
        <v>264200</v>
      </c>
      <c r="L92" s="181">
        <v>22264200</v>
      </c>
      <c r="M92" s="181">
        <v>2202144</v>
      </c>
      <c r="N92" s="181">
        <v>2202144</v>
      </c>
      <c r="O92" s="181">
        <v>0</v>
      </c>
      <c r="P92" s="181">
        <v>0</v>
      </c>
      <c r="Q92" s="181" t="s">
        <v>600</v>
      </c>
      <c r="R92" s="181" t="s">
        <v>406</v>
      </c>
      <c r="S92" s="181" t="s">
        <v>405</v>
      </c>
      <c r="T92" s="181" t="s">
        <v>252</v>
      </c>
      <c r="U92" s="181" t="s">
        <v>405</v>
      </c>
      <c r="V92" s="181">
        <v>4</v>
      </c>
      <c r="W92" s="181" t="s">
        <v>253</v>
      </c>
    </row>
    <row r="93" spans="1:23" ht="12.75">
      <c r="A93" s="181" t="s">
        <v>91</v>
      </c>
      <c r="B93" s="181" t="s">
        <v>58</v>
      </c>
      <c r="C93" s="181" t="s">
        <v>32</v>
      </c>
      <c r="D93" s="181" t="s">
        <v>118</v>
      </c>
      <c r="E93" s="181" t="s">
        <v>200</v>
      </c>
      <c r="F93" s="181" t="s">
        <v>52</v>
      </c>
      <c r="G93" s="181" t="s">
        <v>407</v>
      </c>
      <c r="H93" s="181">
        <v>1000000</v>
      </c>
      <c r="I93" s="181">
        <v>0</v>
      </c>
      <c r="J93" s="181">
        <v>1000000</v>
      </c>
      <c r="K93" s="181">
        <v>0</v>
      </c>
      <c r="L93" s="181">
        <v>1000000</v>
      </c>
      <c r="M93" s="181">
        <v>0</v>
      </c>
      <c r="N93" s="181">
        <v>0</v>
      </c>
      <c r="O93" s="181">
        <v>0</v>
      </c>
      <c r="P93" s="181">
        <v>0</v>
      </c>
      <c r="Q93" s="181" t="s">
        <v>600</v>
      </c>
      <c r="R93" s="181" t="s">
        <v>408</v>
      </c>
      <c r="S93" s="181" t="s">
        <v>407</v>
      </c>
      <c r="T93" s="181" t="s">
        <v>252</v>
      </c>
      <c r="U93" s="181" t="s">
        <v>407</v>
      </c>
      <c r="V93" s="181">
        <v>5</v>
      </c>
      <c r="W93" s="181" t="s">
        <v>260</v>
      </c>
    </row>
    <row r="94" spans="1:23" ht="12.75">
      <c r="A94" s="181" t="s">
        <v>91</v>
      </c>
      <c r="B94" s="181" t="s">
        <v>58</v>
      </c>
      <c r="C94" s="181" t="s">
        <v>32</v>
      </c>
      <c r="D94" s="181" t="s">
        <v>118</v>
      </c>
      <c r="E94" s="181" t="s">
        <v>200</v>
      </c>
      <c r="F94" s="181" t="s">
        <v>52</v>
      </c>
      <c r="G94" s="181" t="s">
        <v>409</v>
      </c>
      <c r="H94" s="181">
        <v>10900000</v>
      </c>
      <c r="I94" s="181">
        <v>123600</v>
      </c>
      <c r="J94" s="181">
        <v>123600</v>
      </c>
      <c r="K94" s="181">
        <v>123600</v>
      </c>
      <c r="L94" s="181">
        <v>123600</v>
      </c>
      <c r="M94" s="181">
        <v>0</v>
      </c>
      <c r="N94" s="181">
        <v>0</v>
      </c>
      <c r="O94" s="181">
        <v>0</v>
      </c>
      <c r="P94" s="181">
        <v>0</v>
      </c>
      <c r="Q94" s="181" t="s">
        <v>600</v>
      </c>
      <c r="R94" s="181" t="s">
        <v>410</v>
      </c>
      <c r="S94" s="181" t="s">
        <v>409</v>
      </c>
      <c r="T94" s="181" t="s">
        <v>252</v>
      </c>
      <c r="U94" s="181" t="s">
        <v>409</v>
      </c>
      <c r="V94" s="181">
        <v>5</v>
      </c>
      <c r="W94" s="181" t="s">
        <v>260</v>
      </c>
    </row>
    <row r="95" spans="1:23" ht="12.75">
      <c r="A95" s="181" t="s">
        <v>91</v>
      </c>
      <c r="B95" s="181" t="s">
        <v>58</v>
      </c>
      <c r="C95" s="181" t="s">
        <v>32</v>
      </c>
      <c r="D95" s="181" t="s">
        <v>118</v>
      </c>
      <c r="E95" s="181" t="s">
        <v>200</v>
      </c>
      <c r="F95" s="181" t="s">
        <v>52</v>
      </c>
      <c r="G95" s="181" t="s">
        <v>411</v>
      </c>
      <c r="H95" s="181">
        <v>10000000</v>
      </c>
      <c r="I95" s="181">
        <v>40000</v>
      </c>
      <c r="J95" s="181">
        <v>40000</v>
      </c>
      <c r="K95" s="181">
        <v>40000</v>
      </c>
      <c r="L95" s="181">
        <v>40000</v>
      </c>
      <c r="M95" s="181">
        <v>0</v>
      </c>
      <c r="N95" s="181">
        <v>0</v>
      </c>
      <c r="O95" s="181">
        <v>0</v>
      </c>
      <c r="P95" s="181">
        <v>0</v>
      </c>
      <c r="Q95" s="181" t="s">
        <v>600</v>
      </c>
      <c r="R95" s="181" t="s">
        <v>412</v>
      </c>
      <c r="S95" s="181" t="s">
        <v>411</v>
      </c>
      <c r="T95" s="181" t="s">
        <v>252</v>
      </c>
      <c r="U95" s="181" t="s">
        <v>411</v>
      </c>
      <c r="V95" s="181">
        <v>5</v>
      </c>
      <c r="W95" s="181" t="s">
        <v>260</v>
      </c>
    </row>
    <row r="96" spans="1:23" ht="12.75">
      <c r="A96" s="181" t="s">
        <v>91</v>
      </c>
      <c r="B96" s="181" t="s">
        <v>58</v>
      </c>
      <c r="C96" s="181" t="s">
        <v>32</v>
      </c>
      <c r="D96" s="181" t="s">
        <v>118</v>
      </c>
      <c r="E96" s="181" t="s">
        <v>200</v>
      </c>
      <c r="F96" s="181" t="s">
        <v>52</v>
      </c>
      <c r="G96" s="181" t="s">
        <v>413</v>
      </c>
      <c r="H96" s="181">
        <v>45150000</v>
      </c>
      <c r="I96" s="181">
        <v>24100600</v>
      </c>
      <c r="J96" s="181">
        <v>45100600</v>
      </c>
      <c r="K96" s="181">
        <v>100600</v>
      </c>
      <c r="L96" s="181">
        <v>21100600</v>
      </c>
      <c r="M96" s="181">
        <v>2202144</v>
      </c>
      <c r="N96" s="181">
        <v>2202144</v>
      </c>
      <c r="O96" s="181">
        <v>0</v>
      </c>
      <c r="P96" s="181">
        <v>0</v>
      </c>
      <c r="Q96" s="181" t="s">
        <v>600</v>
      </c>
      <c r="R96" s="181" t="s">
        <v>414</v>
      </c>
      <c r="S96" s="181" t="s">
        <v>413</v>
      </c>
      <c r="T96" s="181" t="s">
        <v>252</v>
      </c>
      <c r="U96" s="181" t="s">
        <v>413</v>
      </c>
      <c r="V96" s="181">
        <v>5</v>
      </c>
      <c r="W96" s="181" t="s">
        <v>260</v>
      </c>
    </row>
    <row r="97" spans="1:23" ht="12.75">
      <c r="A97" s="181" t="s">
        <v>91</v>
      </c>
      <c r="B97" s="181" t="s">
        <v>58</v>
      </c>
      <c r="C97" s="181" t="s">
        <v>32</v>
      </c>
      <c r="D97" s="181" t="s">
        <v>76</v>
      </c>
      <c r="E97" s="181" t="s">
        <v>200</v>
      </c>
      <c r="F97" s="181" t="s">
        <v>52</v>
      </c>
      <c r="G97" s="181" t="s">
        <v>415</v>
      </c>
      <c r="H97" s="181">
        <v>277680000</v>
      </c>
      <c r="I97" s="181">
        <v>438800</v>
      </c>
      <c r="J97" s="181">
        <v>263438800</v>
      </c>
      <c r="K97" s="181">
        <v>438800</v>
      </c>
      <c r="L97" s="181">
        <v>263438800</v>
      </c>
      <c r="M97" s="181">
        <v>10203617</v>
      </c>
      <c r="N97" s="181">
        <v>21144426</v>
      </c>
      <c r="O97" s="181">
        <v>10203617</v>
      </c>
      <c r="P97" s="181">
        <v>21144426</v>
      </c>
      <c r="Q97" s="181" t="s">
        <v>600</v>
      </c>
      <c r="R97" s="181" t="s">
        <v>416</v>
      </c>
      <c r="S97" s="181" t="s">
        <v>415</v>
      </c>
      <c r="T97" s="181" t="s">
        <v>252</v>
      </c>
      <c r="U97" s="181" t="s">
        <v>415</v>
      </c>
      <c r="V97" s="181">
        <v>4</v>
      </c>
      <c r="W97" s="181" t="s">
        <v>253</v>
      </c>
    </row>
    <row r="98" spans="1:23" ht="12.75">
      <c r="A98" s="181" t="s">
        <v>91</v>
      </c>
      <c r="B98" s="181" t="s">
        <v>58</v>
      </c>
      <c r="C98" s="181" t="s">
        <v>32</v>
      </c>
      <c r="D98" s="181" t="s">
        <v>76</v>
      </c>
      <c r="E98" s="181" t="s">
        <v>200</v>
      </c>
      <c r="F98" s="181" t="s">
        <v>52</v>
      </c>
      <c r="G98" s="181" t="s">
        <v>417</v>
      </c>
      <c r="H98" s="181">
        <v>18000000</v>
      </c>
      <c r="I98" s="181">
        <v>0</v>
      </c>
      <c r="J98" s="181">
        <v>18000000</v>
      </c>
      <c r="K98" s="181">
        <v>0</v>
      </c>
      <c r="L98" s="181">
        <v>18000000</v>
      </c>
      <c r="M98" s="181">
        <v>0</v>
      </c>
      <c r="N98" s="181">
        <v>0</v>
      </c>
      <c r="O98" s="181">
        <v>0</v>
      </c>
      <c r="P98" s="181">
        <v>0</v>
      </c>
      <c r="Q98" s="181" t="s">
        <v>600</v>
      </c>
      <c r="R98" s="181" t="s">
        <v>418</v>
      </c>
      <c r="S98" s="181" t="s">
        <v>417</v>
      </c>
      <c r="T98" s="181" t="s">
        <v>252</v>
      </c>
      <c r="U98" s="181" t="s">
        <v>417</v>
      </c>
      <c r="V98" s="181">
        <v>5</v>
      </c>
      <c r="W98" s="181" t="s">
        <v>260</v>
      </c>
    </row>
    <row r="99" spans="1:23" ht="12.75">
      <c r="A99" s="181" t="s">
        <v>91</v>
      </c>
      <c r="B99" s="181" t="s">
        <v>58</v>
      </c>
      <c r="C99" s="181" t="s">
        <v>32</v>
      </c>
      <c r="D99" s="181" t="s">
        <v>76</v>
      </c>
      <c r="E99" s="181" t="s">
        <v>200</v>
      </c>
      <c r="F99" s="181" t="s">
        <v>52</v>
      </c>
      <c r="G99" s="181" t="s">
        <v>419</v>
      </c>
      <c r="H99" s="181">
        <v>150000000</v>
      </c>
      <c r="I99" s="181">
        <v>0</v>
      </c>
      <c r="J99" s="181">
        <v>150000000</v>
      </c>
      <c r="K99" s="181">
        <v>0</v>
      </c>
      <c r="L99" s="181">
        <v>150000000</v>
      </c>
      <c r="M99" s="181">
        <v>0</v>
      </c>
      <c r="N99" s="181">
        <v>3829172</v>
      </c>
      <c r="O99" s="181">
        <v>0</v>
      </c>
      <c r="P99" s="181">
        <v>3829172</v>
      </c>
      <c r="Q99" s="181" t="s">
        <v>600</v>
      </c>
      <c r="R99" s="181" t="s">
        <v>420</v>
      </c>
      <c r="S99" s="181" t="s">
        <v>419</v>
      </c>
      <c r="T99" s="181" t="s">
        <v>252</v>
      </c>
      <c r="U99" s="181" t="s">
        <v>419</v>
      </c>
      <c r="V99" s="181">
        <v>5</v>
      </c>
      <c r="W99" s="181" t="s">
        <v>260</v>
      </c>
    </row>
    <row r="100" spans="1:23" ht="12.75">
      <c r="A100" s="181" t="s">
        <v>91</v>
      </c>
      <c r="B100" s="181" t="s">
        <v>58</v>
      </c>
      <c r="C100" s="181" t="s">
        <v>32</v>
      </c>
      <c r="D100" s="181" t="s">
        <v>76</v>
      </c>
      <c r="E100" s="181" t="s">
        <v>200</v>
      </c>
      <c r="F100" s="181" t="s">
        <v>52</v>
      </c>
      <c r="G100" s="181" t="s">
        <v>421</v>
      </c>
      <c r="H100" s="181">
        <v>49680000</v>
      </c>
      <c r="I100" s="181">
        <v>198800</v>
      </c>
      <c r="J100" s="181">
        <v>49198800</v>
      </c>
      <c r="K100" s="181">
        <v>198800</v>
      </c>
      <c r="L100" s="181">
        <v>49198800</v>
      </c>
      <c r="M100" s="181">
        <v>5263798</v>
      </c>
      <c r="N100" s="181">
        <v>8909925</v>
      </c>
      <c r="O100" s="181">
        <v>5263798</v>
      </c>
      <c r="P100" s="181">
        <v>8909925</v>
      </c>
      <c r="Q100" s="181" t="s">
        <v>600</v>
      </c>
      <c r="R100" s="181" t="s">
        <v>422</v>
      </c>
      <c r="S100" s="181" t="s">
        <v>421</v>
      </c>
      <c r="T100" s="181" t="s">
        <v>252</v>
      </c>
      <c r="U100" s="181" t="s">
        <v>421</v>
      </c>
      <c r="V100" s="181">
        <v>5</v>
      </c>
      <c r="W100" s="181" t="s">
        <v>260</v>
      </c>
    </row>
    <row r="101" spans="1:23" ht="12.75">
      <c r="A101" s="181" t="s">
        <v>91</v>
      </c>
      <c r="B101" s="181" t="s">
        <v>58</v>
      </c>
      <c r="C101" s="181" t="s">
        <v>32</v>
      </c>
      <c r="D101" s="181" t="s">
        <v>76</v>
      </c>
      <c r="E101" s="181" t="s">
        <v>200</v>
      </c>
      <c r="F101" s="181" t="s">
        <v>52</v>
      </c>
      <c r="G101" s="181" t="s">
        <v>423</v>
      </c>
      <c r="H101" s="181">
        <v>60000000</v>
      </c>
      <c r="I101" s="181">
        <v>240000</v>
      </c>
      <c r="J101" s="181">
        <v>46240000</v>
      </c>
      <c r="K101" s="181">
        <v>240000</v>
      </c>
      <c r="L101" s="181">
        <v>46240000</v>
      </c>
      <c r="M101" s="181">
        <v>4939819</v>
      </c>
      <c r="N101" s="181">
        <v>8405329</v>
      </c>
      <c r="O101" s="181">
        <v>4939819</v>
      </c>
      <c r="P101" s="181">
        <v>8405329</v>
      </c>
      <c r="Q101" s="181" t="s">
        <v>600</v>
      </c>
      <c r="R101" s="181" t="s">
        <v>424</v>
      </c>
      <c r="S101" s="181" t="s">
        <v>423</v>
      </c>
      <c r="T101" s="181" t="s">
        <v>252</v>
      </c>
      <c r="U101" s="181" t="s">
        <v>423</v>
      </c>
      <c r="V101" s="181">
        <v>5</v>
      </c>
      <c r="W101" s="181" t="s">
        <v>260</v>
      </c>
    </row>
    <row r="102" spans="1:23" ht="12.75">
      <c r="A102" s="181" t="s">
        <v>91</v>
      </c>
      <c r="B102" s="181" t="s">
        <v>58</v>
      </c>
      <c r="C102" s="181" t="s">
        <v>32</v>
      </c>
      <c r="D102" s="181" t="s">
        <v>45</v>
      </c>
      <c r="E102" s="181" t="s">
        <v>200</v>
      </c>
      <c r="F102" s="181" t="s">
        <v>52</v>
      </c>
      <c r="G102" s="181" t="s">
        <v>425</v>
      </c>
      <c r="H102" s="181">
        <v>565000000</v>
      </c>
      <c r="I102" s="181">
        <v>2260000</v>
      </c>
      <c r="J102" s="181">
        <v>22060000</v>
      </c>
      <c r="K102" s="181">
        <v>2260000</v>
      </c>
      <c r="L102" s="181">
        <v>22060000</v>
      </c>
      <c r="M102" s="181">
        <v>0</v>
      </c>
      <c r="N102" s="181">
        <v>17400000</v>
      </c>
      <c r="O102" s="181">
        <v>0</v>
      </c>
      <c r="P102" s="181">
        <v>17400000</v>
      </c>
      <c r="Q102" s="181" t="s">
        <v>600</v>
      </c>
      <c r="R102" s="181" t="s">
        <v>426</v>
      </c>
      <c r="S102" s="181" t="s">
        <v>425</v>
      </c>
      <c r="T102" s="181" t="s">
        <v>252</v>
      </c>
      <c r="U102" s="181" t="s">
        <v>425</v>
      </c>
      <c r="V102" s="181">
        <v>4</v>
      </c>
      <c r="W102" s="181" t="s">
        <v>253</v>
      </c>
    </row>
    <row r="103" spans="1:23" ht="12.75">
      <c r="A103" s="181" t="s">
        <v>91</v>
      </c>
      <c r="B103" s="181" t="s">
        <v>58</v>
      </c>
      <c r="C103" s="181" t="s">
        <v>32</v>
      </c>
      <c r="D103" s="181" t="s">
        <v>45</v>
      </c>
      <c r="E103" s="181" t="s">
        <v>200</v>
      </c>
      <c r="F103" s="181" t="s">
        <v>52</v>
      </c>
      <c r="G103" s="181" t="s">
        <v>427</v>
      </c>
      <c r="H103" s="181">
        <v>200000000</v>
      </c>
      <c r="I103" s="181">
        <v>800000</v>
      </c>
      <c r="J103" s="181">
        <v>800000</v>
      </c>
      <c r="K103" s="181">
        <v>800000</v>
      </c>
      <c r="L103" s="181">
        <v>800000</v>
      </c>
      <c r="M103" s="181">
        <v>0</v>
      </c>
      <c r="N103" s="181">
        <v>0</v>
      </c>
      <c r="O103" s="181">
        <v>0</v>
      </c>
      <c r="P103" s="181">
        <v>0</v>
      </c>
      <c r="Q103" s="181" t="s">
        <v>600</v>
      </c>
      <c r="R103" s="181" t="s">
        <v>428</v>
      </c>
      <c r="S103" s="181" t="s">
        <v>427</v>
      </c>
      <c r="T103" s="181" t="s">
        <v>252</v>
      </c>
      <c r="U103" s="181" t="s">
        <v>427</v>
      </c>
      <c r="V103" s="181">
        <v>5</v>
      </c>
      <c r="W103" s="181" t="s">
        <v>260</v>
      </c>
    </row>
    <row r="104" spans="1:23" ht="12.75">
      <c r="A104" s="181" t="s">
        <v>91</v>
      </c>
      <c r="B104" s="181" t="s">
        <v>58</v>
      </c>
      <c r="C104" s="181" t="s">
        <v>32</v>
      </c>
      <c r="D104" s="181" t="s">
        <v>45</v>
      </c>
      <c r="E104" s="181" t="s">
        <v>200</v>
      </c>
      <c r="F104" s="181" t="s">
        <v>52</v>
      </c>
      <c r="G104" s="181" t="s">
        <v>429</v>
      </c>
      <c r="H104" s="181">
        <v>365000000</v>
      </c>
      <c r="I104" s="181">
        <v>1460000</v>
      </c>
      <c r="J104" s="181">
        <v>21260000</v>
      </c>
      <c r="K104" s="181">
        <v>1460000</v>
      </c>
      <c r="L104" s="181">
        <v>21260000</v>
      </c>
      <c r="M104" s="181">
        <v>0</v>
      </c>
      <c r="N104" s="181">
        <v>17400000</v>
      </c>
      <c r="O104" s="181">
        <v>0</v>
      </c>
      <c r="P104" s="181">
        <v>17400000</v>
      </c>
      <c r="Q104" s="181" t="s">
        <v>600</v>
      </c>
      <c r="R104" s="181" t="s">
        <v>430</v>
      </c>
      <c r="S104" s="181" t="s">
        <v>429</v>
      </c>
      <c r="T104" s="181" t="s">
        <v>252</v>
      </c>
      <c r="U104" s="181" t="s">
        <v>429</v>
      </c>
      <c r="V104" s="181">
        <v>5</v>
      </c>
      <c r="W104" s="181" t="s">
        <v>260</v>
      </c>
    </row>
    <row r="105" spans="1:23" ht="12.75">
      <c r="A105" s="181" t="s">
        <v>91</v>
      </c>
      <c r="B105" s="181" t="s">
        <v>58</v>
      </c>
      <c r="C105" s="181" t="s">
        <v>32</v>
      </c>
      <c r="D105" s="181" t="s">
        <v>157</v>
      </c>
      <c r="E105" s="181" t="s">
        <v>200</v>
      </c>
      <c r="F105" s="181" t="s">
        <v>52</v>
      </c>
      <c r="G105" s="181" t="s">
        <v>431</v>
      </c>
      <c r="H105" s="181">
        <v>10000000</v>
      </c>
      <c r="I105" s="181">
        <v>40000</v>
      </c>
      <c r="J105" s="181">
        <v>40000</v>
      </c>
      <c r="K105" s="181">
        <v>40000</v>
      </c>
      <c r="L105" s="181">
        <v>40000</v>
      </c>
      <c r="M105" s="181">
        <v>0</v>
      </c>
      <c r="N105" s="181">
        <v>0</v>
      </c>
      <c r="O105" s="181">
        <v>0</v>
      </c>
      <c r="P105" s="181">
        <v>0</v>
      </c>
      <c r="Q105" s="181" t="s">
        <v>600</v>
      </c>
      <c r="R105" s="181" t="s">
        <v>432</v>
      </c>
      <c r="S105" s="181" t="s">
        <v>431</v>
      </c>
      <c r="T105" s="181" t="s">
        <v>252</v>
      </c>
      <c r="U105" s="181" t="s">
        <v>431</v>
      </c>
      <c r="V105" s="181">
        <v>4</v>
      </c>
      <c r="W105" s="181" t="s">
        <v>253</v>
      </c>
    </row>
    <row r="106" spans="1:23" ht="12.75">
      <c r="A106" s="181" t="s">
        <v>91</v>
      </c>
      <c r="B106" s="181" t="s">
        <v>58</v>
      </c>
      <c r="C106" s="181" t="s">
        <v>32</v>
      </c>
      <c r="D106" s="181" t="s">
        <v>157</v>
      </c>
      <c r="E106" s="181" t="s">
        <v>200</v>
      </c>
      <c r="F106" s="181" t="s">
        <v>52</v>
      </c>
      <c r="G106" s="181" t="s">
        <v>433</v>
      </c>
      <c r="H106" s="181">
        <v>10000000</v>
      </c>
      <c r="I106" s="181">
        <v>40000</v>
      </c>
      <c r="J106" s="181">
        <v>40000</v>
      </c>
      <c r="K106" s="181">
        <v>40000</v>
      </c>
      <c r="L106" s="181">
        <v>40000</v>
      </c>
      <c r="M106" s="181">
        <v>0</v>
      </c>
      <c r="N106" s="181">
        <v>0</v>
      </c>
      <c r="O106" s="181">
        <v>0</v>
      </c>
      <c r="P106" s="181">
        <v>0</v>
      </c>
      <c r="Q106" s="181" t="s">
        <v>600</v>
      </c>
      <c r="R106" s="181" t="s">
        <v>434</v>
      </c>
      <c r="S106" s="181" t="s">
        <v>433</v>
      </c>
      <c r="T106" s="181" t="s">
        <v>252</v>
      </c>
      <c r="U106" s="181" t="s">
        <v>433</v>
      </c>
      <c r="V106" s="181">
        <v>5</v>
      </c>
      <c r="W106" s="181" t="s">
        <v>260</v>
      </c>
    </row>
    <row r="107" spans="1:23" ht="12.75">
      <c r="A107" s="181" t="s">
        <v>91</v>
      </c>
      <c r="B107" s="181" t="s">
        <v>58</v>
      </c>
      <c r="C107" s="181" t="s">
        <v>32</v>
      </c>
      <c r="D107" s="181" t="s">
        <v>181</v>
      </c>
      <c r="E107" s="181" t="s">
        <v>200</v>
      </c>
      <c r="F107" s="181" t="s">
        <v>52</v>
      </c>
      <c r="G107" s="181" t="s">
        <v>435</v>
      </c>
      <c r="H107" s="181">
        <v>56000000</v>
      </c>
      <c r="I107" s="181">
        <v>224000</v>
      </c>
      <c r="J107" s="181">
        <v>51000814</v>
      </c>
      <c r="K107" s="181">
        <v>5150322</v>
      </c>
      <c r="L107" s="181">
        <v>30925554</v>
      </c>
      <c r="M107" s="181">
        <v>5722899</v>
      </c>
      <c r="N107" s="181">
        <v>17262898</v>
      </c>
      <c r="O107" s="181">
        <v>5722899</v>
      </c>
      <c r="P107" s="181">
        <v>17262898</v>
      </c>
      <c r="Q107" s="181" t="s">
        <v>600</v>
      </c>
      <c r="R107" s="181" t="s">
        <v>436</v>
      </c>
      <c r="S107" s="181" t="s">
        <v>435</v>
      </c>
      <c r="T107" s="181" t="s">
        <v>252</v>
      </c>
      <c r="U107" s="181" t="s">
        <v>435</v>
      </c>
      <c r="V107" s="181">
        <v>4</v>
      </c>
      <c r="W107" s="181" t="s">
        <v>253</v>
      </c>
    </row>
    <row r="108" spans="1:23" ht="12.75">
      <c r="A108" s="181" t="s">
        <v>91</v>
      </c>
      <c r="B108" s="181" t="s">
        <v>58</v>
      </c>
      <c r="C108" s="181" t="s">
        <v>32</v>
      </c>
      <c r="D108" s="181" t="s">
        <v>181</v>
      </c>
      <c r="E108" s="181" t="s">
        <v>200</v>
      </c>
      <c r="F108" s="181" t="s">
        <v>52</v>
      </c>
      <c r="G108" s="181" t="s">
        <v>437</v>
      </c>
      <c r="H108" s="181">
        <v>1000000</v>
      </c>
      <c r="I108" s="181">
        <v>4000</v>
      </c>
      <c r="J108" s="181">
        <v>4000</v>
      </c>
      <c r="K108" s="181">
        <v>4000</v>
      </c>
      <c r="L108" s="181">
        <v>4000</v>
      </c>
      <c r="M108" s="181">
        <v>0</v>
      </c>
      <c r="N108" s="181">
        <v>0</v>
      </c>
      <c r="O108" s="181">
        <v>0</v>
      </c>
      <c r="P108" s="181">
        <v>0</v>
      </c>
      <c r="Q108" s="181" t="s">
        <v>600</v>
      </c>
      <c r="R108" s="181" t="s">
        <v>438</v>
      </c>
      <c r="S108" s="181" t="s">
        <v>437</v>
      </c>
      <c r="T108" s="181" t="s">
        <v>252</v>
      </c>
      <c r="U108" s="181" t="s">
        <v>437</v>
      </c>
      <c r="V108" s="181">
        <v>5</v>
      </c>
      <c r="W108" s="181" t="s">
        <v>260</v>
      </c>
    </row>
    <row r="109" spans="1:23" ht="12.75">
      <c r="A109" s="181" t="s">
        <v>91</v>
      </c>
      <c r="B109" s="181" t="s">
        <v>58</v>
      </c>
      <c r="C109" s="181" t="s">
        <v>32</v>
      </c>
      <c r="D109" s="181" t="s">
        <v>181</v>
      </c>
      <c r="E109" s="181" t="s">
        <v>200</v>
      </c>
      <c r="F109" s="181" t="s">
        <v>52</v>
      </c>
      <c r="G109" s="181" t="s">
        <v>439</v>
      </c>
      <c r="H109" s="181">
        <v>55000000</v>
      </c>
      <c r="I109" s="181">
        <v>220000</v>
      </c>
      <c r="J109" s="181">
        <v>50996814</v>
      </c>
      <c r="K109" s="181">
        <v>5146322</v>
      </c>
      <c r="L109" s="181">
        <v>30921554</v>
      </c>
      <c r="M109" s="181">
        <v>5722899</v>
      </c>
      <c r="N109" s="181">
        <v>17262898</v>
      </c>
      <c r="O109" s="181">
        <v>5722899</v>
      </c>
      <c r="P109" s="181">
        <v>17262898</v>
      </c>
      <c r="Q109" s="181" t="s">
        <v>600</v>
      </c>
      <c r="R109" s="181" t="s">
        <v>440</v>
      </c>
      <c r="S109" s="181" t="s">
        <v>439</v>
      </c>
      <c r="T109" s="181" t="s">
        <v>252</v>
      </c>
      <c r="U109" s="181" t="s">
        <v>439</v>
      </c>
      <c r="V109" s="181">
        <v>5</v>
      </c>
      <c r="W109" s="181" t="s">
        <v>260</v>
      </c>
    </row>
    <row r="110" spans="1:23" ht="12.75">
      <c r="A110" s="181" t="s">
        <v>91</v>
      </c>
      <c r="B110" s="181" t="s">
        <v>58</v>
      </c>
      <c r="C110" s="181" t="s">
        <v>32</v>
      </c>
      <c r="D110" s="181" t="s">
        <v>140</v>
      </c>
      <c r="E110" s="181" t="s">
        <v>200</v>
      </c>
      <c r="F110" s="181" t="s">
        <v>52</v>
      </c>
      <c r="G110" s="181" t="s">
        <v>441</v>
      </c>
      <c r="H110" s="181">
        <v>12360000</v>
      </c>
      <c r="I110" s="181">
        <v>49600</v>
      </c>
      <c r="J110" s="181">
        <v>49600</v>
      </c>
      <c r="K110" s="181">
        <v>49600</v>
      </c>
      <c r="L110" s="181">
        <v>49600</v>
      </c>
      <c r="M110" s="181">
        <v>0</v>
      </c>
      <c r="N110" s="181">
        <v>0</v>
      </c>
      <c r="O110" s="181">
        <v>0</v>
      </c>
      <c r="P110" s="181">
        <v>0</v>
      </c>
      <c r="Q110" s="181" t="s">
        <v>600</v>
      </c>
      <c r="R110" s="181" t="s">
        <v>442</v>
      </c>
      <c r="S110" s="181" t="s">
        <v>441</v>
      </c>
      <c r="T110" s="181" t="s">
        <v>252</v>
      </c>
      <c r="U110" s="181" t="s">
        <v>441</v>
      </c>
      <c r="V110" s="181">
        <v>4</v>
      </c>
      <c r="W110" s="181" t="s">
        <v>253</v>
      </c>
    </row>
    <row r="111" spans="1:23" ht="12.75">
      <c r="A111" s="181" t="s">
        <v>91</v>
      </c>
      <c r="B111" s="181" t="s">
        <v>58</v>
      </c>
      <c r="C111" s="181" t="s">
        <v>32</v>
      </c>
      <c r="D111" s="181" t="s">
        <v>140</v>
      </c>
      <c r="E111" s="181" t="s">
        <v>200</v>
      </c>
      <c r="F111" s="181" t="s">
        <v>52</v>
      </c>
      <c r="G111" s="181" t="s">
        <v>443</v>
      </c>
      <c r="H111" s="181">
        <v>6180000</v>
      </c>
      <c r="I111" s="181">
        <v>24800</v>
      </c>
      <c r="J111" s="181">
        <v>24800</v>
      </c>
      <c r="K111" s="181">
        <v>24800</v>
      </c>
      <c r="L111" s="181">
        <v>24800</v>
      </c>
      <c r="M111" s="181">
        <v>0</v>
      </c>
      <c r="N111" s="181">
        <v>0</v>
      </c>
      <c r="O111" s="181">
        <v>0</v>
      </c>
      <c r="P111" s="181">
        <v>0</v>
      </c>
      <c r="Q111" s="181" t="s">
        <v>600</v>
      </c>
      <c r="R111" s="181" t="s">
        <v>444</v>
      </c>
      <c r="S111" s="181" t="s">
        <v>443</v>
      </c>
      <c r="T111" s="181" t="s">
        <v>252</v>
      </c>
      <c r="U111" s="181" t="s">
        <v>443</v>
      </c>
      <c r="V111" s="181">
        <v>5</v>
      </c>
      <c r="W111" s="181" t="s">
        <v>260</v>
      </c>
    </row>
    <row r="112" spans="1:23" ht="12.75">
      <c r="A112" s="181" t="s">
        <v>91</v>
      </c>
      <c r="B112" s="181" t="s">
        <v>58</v>
      </c>
      <c r="C112" s="181" t="s">
        <v>32</v>
      </c>
      <c r="D112" s="181" t="s">
        <v>140</v>
      </c>
      <c r="E112" s="181" t="s">
        <v>200</v>
      </c>
      <c r="F112" s="181" t="s">
        <v>52</v>
      </c>
      <c r="G112" s="181" t="s">
        <v>445</v>
      </c>
      <c r="H112" s="181">
        <v>6180000</v>
      </c>
      <c r="I112" s="181">
        <v>24800</v>
      </c>
      <c r="J112" s="181">
        <v>24800</v>
      </c>
      <c r="K112" s="181">
        <v>24800</v>
      </c>
      <c r="L112" s="181">
        <v>24800</v>
      </c>
      <c r="M112" s="181">
        <v>0</v>
      </c>
      <c r="N112" s="181">
        <v>0</v>
      </c>
      <c r="O112" s="181">
        <v>0</v>
      </c>
      <c r="P112" s="181">
        <v>0</v>
      </c>
      <c r="Q112" s="181" t="s">
        <v>600</v>
      </c>
      <c r="R112" s="181" t="s">
        <v>446</v>
      </c>
      <c r="S112" s="181" t="s">
        <v>445</v>
      </c>
      <c r="T112" s="181" t="s">
        <v>252</v>
      </c>
      <c r="U112" s="181" t="s">
        <v>445</v>
      </c>
      <c r="V112" s="181">
        <v>5</v>
      </c>
      <c r="W112" s="181" t="s">
        <v>260</v>
      </c>
    </row>
    <row r="113" spans="1:23" ht="12.75">
      <c r="A113" s="181" t="s">
        <v>91</v>
      </c>
      <c r="B113" s="181" t="s">
        <v>58</v>
      </c>
      <c r="C113" s="181" t="s">
        <v>32</v>
      </c>
      <c r="D113" s="181" t="s">
        <v>146</v>
      </c>
      <c r="E113" s="181" t="s">
        <v>200</v>
      </c>
      <c r="F113" s="181" t="s">
        <v>52</v>
      </c>
      <c r="G113" s="181" t="s">
        <v>447</v>
      </c>
      <c r="H113" s="181">
        <v>99064534</v>
      </c>
      <c r="I113" s="181">
        <v>396400</v>
      </c>
      <c r="J113" s="181">
        <v>8169400</v>
      </c>
      <c r="K113" s="181">
        <v>396400</v>
      </c>
      <c r="L113" s="181">
        <v>8121792</v>
      </c>
      <c r="M113" s="181">
        <v>0</v>
      </c>
      <c r="N113" s="181">
        <v>0</v>
      </c>
      <c r="O113" s="181">
        <v>0</v>
      </c>
      <c r="P113" s="181">
        <v>0</v>
      </c>
      <c r="Q113" s="181" t="s">
        <v>600</v>
      </c>
      <c r="R113" s="181" t="s">
        <v>448</v>
      </c>
      <c r="S113" s="181" t="s">
        <v>447</v>
      </c>
      <c r="T113" s="181" t="s">
        <v>252</v>
      </c>
      <c r="U113" s="181" t="s">
        <v>447</v>
      </c>
      <c r="V113" s="181">
        <v>4</v>
      </c>
      <c r="W113" s="181" t="s">
        <v>253</v>
      </c>
    </row>
    <row r="114" spans="1:23" ht="12.75">
      <c r="A114" s="181" t="s">
        <v>91</v>
      </c>
      <c r="B114" s="181" t="s">
        <v>58</v>
      </c>
      <c r="C114" s="181" t="s">
        <v>32</v>
      </c>
      <c r="D114" s="181" t="s">
        <v>146</v>
      </c>
      <c r="E114" s="181" t="s">
        <v>200</v>
      </c>
      <c r="F114" s="181" t="s">
        <v>52</v>
      </c>
      <c r="G114" s="181" t="s">
        <v>449</v>
      </c>
      <c r="H114" s="181">
        <v>6000000</v>
      </c>
      <c r="I114" s="181">
        <v>24000</v>
      </c>
      <c r="J114" s="181">
        <v>24000</v>
      </c>
      <c r="K114" s="181">
        <v>24000</v>
      </c>
      <c r="L114" s="181">
        <v>24000</v>
      </c>
      <c r="M114" s="181">
        <v>0</v>
      </c>
      <c r="N114" s="181">
        <v>0</v>
      </c>
      <c r="O114" s="181">
        <v>0</v>
      </c>
      <c r="P114" s="181">
        <v>0</v>
      </c>
      <c r="Q114" s="181" t="s">
        <v>600</v>
      </c>
      <c r="R114" s="181" t="s">
        <v>450</v>
      </c>
      <c r="S114" s="181" t="s">
        <v>449</v>
      </c>
      <c r="T114" s="181" t="s">
        <v>252</v>
      </c>
      <c r="U114" s="181" t="s">
        <v>449</v>
      </c>
      <c r="V114" s="181">
        <v>5</v>
      </c>
      <c r="W114" s="181" t="s">
        <v>260</v>
      </c>
    </row>
    <row r="115" spans="1:23" ht="12.75">
      <c r="A115" s="181" t="s">
        <v>91</v>
      </c>
      <c r="B115" s="181" t="s">
        <v>58</v>
      </c>
      <c r="C115" s="181" t="s">
        <v>32</v>
      </c>
      <c r="D115" s="181" t="s">
        <v>146</v>
      </c>
      <c r="E115" s="181" t="s">
        <v>200</v>
      </c>
      <c r="F115" s="181" t="s">
        <v>52</v>
      </c>
      <c r="G115" s="181" t="s">
        <v>451</v>
      </c>
      <c r="H115" s="181">
        <v>5484141</v>
      </c>
      <c r="I115" s="181">
        <v>22000</v>
      </c>
      <c r="J115" s="181">
        <v>22000</v>
      </c>
      <c r="K115" s="181">
        <v>22000</v>
      </c>
      <c r="L115" s="181">
        <v>22000</v>
      </c>
      <c r="M115" s="181">
        <v>0</v>
      </c>
      <c r="N115" s="181">
        <v>0</v>
      </c>
      <c r="O115" s="181">
        <v>0</v>
      </c>
      <c r="P115" s="181">
        <v>0</v>
      </c>
      <c r="Q115" s="181" t="s">
        <v>600</v>
      </c>
      <c r="R115" s="181" t="s">
        <v>452</v>
      </c>
      <c r="S115" s="181" t="s">
        <v>451</v>
      </c>
      <c r="T115" s="181" t="s">
        <v>252</v>
      </c>
      <c r="U115" s="181" t="s">
        <v>451</v>
      </c>
      <c r="V115" s="181">
        <v>5</v>
      </c>
      <c r="W115" s="181" t="s">
        <v>260</v>
      </c>
    </row>
    <row r="116" spans="1:23" ht="12.75">
      <c r="A116" s="181" t="s">
        <v>91</v>
      </c>
      <c r="B116" s="181" t="s">
        <v>58</v>
      </c>
      <c r="C116" s="181" t="s">
        <v>32</v>
      </c>
      <c r="D116" s="181" t="s">
        <v>146</v>
      </c>
      <c r="E116" s="181" t="s">
        <v>200</v>
      </c>
      <c r="F116" s="181" t="s">
        <v>52</v>
      </c>
      <c r="G116" s="181" t="s">
        <v>453</v>
      </c>
      <c r="H116" s="181">
        <v>46496252</v>
      </c>
      <c r="I116" s="181">
        <v>186000</v>
      </c>
      <c r="J116" s="181">
        <v>7959000</v>
      </c>
      <c r="K116" s="181">
        <v>186000</v>
      </c>
      <c r="L116" s="181">
        <v>7911392</v>
      </c>
      <c r="M116" s="181">
        <v>0</v>
      </c>
      <c r="N116" s="181">
        <v>0</v>
      </c>
      <c r="O116" s="181">
        <v>0</v>
      </c>
      <c r="P116" s="181">
        <v>0</v>
      </c>
      <c r="Q116" s="181" t="s">
        <v>600</v>
      </c>
      <c r="R116" s="181" t="s">
        <v>454</v>
      </c>
      <c r="S116" s="181" t="s">
        <v>453</v>
      </c>
      <c r="T116" s="181" t="s">
        <v>252</v>
      </c>
      <c r="U116" s="181" t="s">
        <v>453</v>
      </c>
      <c r="V116" s="181">
        <v>5</v>
      </c>
      <c r="W116" s="181" t="s">
        <v>260</v>
      </c>
    </row>
    <row r="117" spans="1:23" ht="12.75">
      <c r="A117" s="181" t="s">
        <v>91</v>
      </c>
      <c r="B117" s="181" t="s">
        <v>58</v>
      </c>
      <c r="C117" s="181" t="s">
        <v>32</v>
      </c>
      <c r="D117" s="181" t="s">
        <v>146</v>
      </c>
      <c r="E117" s="181" t="s">
        <v>200</v>
      </c>
      <c r="F117" s="181" t="s">
        <v>52</v>
      </c>
      <c r="G117" s="181" t="s">
        <v>455</v>
      </c>
      <c r="H117" s="181">
        <v>20600000</v>
      </c>
      <c r="I117" s="181">
        <v>82400</v>
      </c>
      <c r="J117" s="181">
        <v>82400</v>
      </c>
      <c r="K117" s="181">
        <v>82400</v>
      </c>
      <c r="L117" s="181">
        <v>82400</v>
      </c>
      <c r="M117" s="181">
        <v>0</v>
      </c>
      <c r="N117" s="181">
        <v>0</v>
      </c>
      <c r="O117" s="181">
        <v>0</v>
      </c>
      <c r="P117" s="181">
        <v>0</v>
      </c>
      <c r="Q117" s="181" t="s">
        <v>600</v>
      </c>
      <c r="R117" s="181" t="s">
        <v>456</v>
      </c>
      <c r="S117" s="181" t="s">
        <v>455</v>
      </c>
      <c r="T117" s="181" t="s">
        <v>252</v>
      </c>
      <c r="U117" s="181" t="s">
        <v>455</v>
      </c>
      <c r="V117" s="181">
        <v>5</v>
      </c>
      <c r="W117" s="181" t="s">
        <v>260</v>
      </c>
    </row>
    <row r="118" spans="1:23" ht="12.75">
      <c r="A118" s="181" t="s">
        <v>91</v>
      </c>
      <c r="B118" s="181" t="s">
        <v>58</v>
      </c>
      <c r="C118" s="181" t="s">
        <v>32</v>
      </c>
      <c r="D118" s="181" t="s">
        <v>146</v>
      </c>
      <c r="E118" s="181" t="s">
        <v>200</v>
      </c>
      <c r="F118" s="181" t="s">
        <v>52</v>
      </c>
      <c r="G118" s="181" t="s">
        <v>457</v>
      </c>
      <c r="H118" s="181">
        <v>5484141</v>
      </c>
      <c r="I118" s="181">
        <v>22000</v>
      </c>
      <c r="J118" s="181">
        <v>22000</v>
      </c>
      <c r="K118" s="181">
        <v>22000</v>
      </c>
      <c r="L118" s="181">
        <v>22000</v>
      </c>
      <c r="M118" s="181">
        <v>0</v>
      </c>
      <c r="N118" s="181">
        <v>0</v>
      </c>
      <c r="O118" s="181">
        <v>0</v>
      </c>
      <c r="P118" s="181">
        <v>0</v>
      </c>
      <c r="Q118" s="181" t="s">
        <v>600</v>
      </c>
      <c r="R118" s="181" t="s">
        <v>458</v>
      </c>
      <c r="S118" s="181" t="s">
        <v>457</v>
      </c>
      <c r="T118" s="181" t="s">
        <v>252</v>
      </c>
      <c r="U118" s="181" t="s">
        <v>457</v>
      </c>
      <c r="V118" s="181">
        <v>5</v>
      </c>
      <c r="W118" s="181" t="s">
        <v>260</v>
      </c>
    </row>
    <row r="119" spans="1:23" ht="12.75">
      <c r="A119" s="181" t="s">
        <v>91</v>
      </c>
      <c r="B119" s="181" t="s">
        <v>58</v>
      </c>
      <c r="C119" s="181" t="s">
        <v>32</v>
      </c>
      <c r="D119" s="181" t="s">
        <v>146</v>
      </c>
      <c r="E119" s="181" t="s">
        <v>200</v>
      </c>
      <c r="F119" s="181" t="s">
        <v>52</v>
      </c>
      <c r="G119" s="181" t="s">
        <v>459</v>
      </c>
      <c r="H119" s="181">
        <v>15000000</v>
      </c>
      <c r="I119" s="181">
        <v>60000</v>
      </c>
      <c r="J119" s="181">
        <v>60000</v>
      </c>
      <c r="K119" s="181">
        <v>60000</v>
      </c>
      <c r="L119" s="181">
        <v>60000</v>
      </c>
      <c r="M119" s="181">
        <v>0</v>
      </c>
      <c r="N119" s="181">
        <v>0</v>
      </c>
      <c r="O119" s="181">
        <v>0</v>
      </c>
      <c r="P119" s="181">
        <v>0</v>
      </c>
      <c r="Q119" s="181" t="s">
        <v>600</v>
      </c>
      <c r="R119" s="181" t="s">
        <v>460</v>
      </c>
      <c r="S119" s="181" t="s">
        <v>459</v>
      </c>
      <c r="T119" s="181" t="s">
        <v>252</v>
      </c>
      <c r="U119" s="181" t="s">
        <v>459</v>
      </c>
      <c r="V119" s="181">
        <v>5</v>
      </c>
      <c r="W119" s="181" t="s">
        <v>260</v>
      </c>
    </row>
    <row r="120" spans="1:23" ht="12.75">
      <c r="A120" s="181" t="s">
        <v>91</v>
      </c>
      <c r="B120" s="181" t="s">
        <v>58</v>
      </c>
      <c r="C120" s="181" t="s">
        <v>32</v>
      </c>
      <c r="D120" s="181" t="s">
        <v>190</v>
      </c>
      <c r="E120" s="181" t="s">
        <v>200</v>
      </c>
      <c r="F120" s="181" t="s">
        <v>52</v>
      </c>
      <c r="G120" s="181" t="s">
        <v>461</v>
      </c>
      <c r="H120" s="181">
        <v>20600000</v>
      </c>
      <c r="I120" s="181">
        <v>82400</v>
      </c>
      <c r="J120" s="181">
        <v>2082400</v>
      </c>
      <c r="K120" s="181">
        <v>82400</v>
      </c>
      <c r="L120" s="181">
        <v>2082400</v>
      </c>
      <c r="M120" s="181">
        <v>0</v>
      </c>
      <c r="N120" s="181">
        <v>0</v>
      </c>
      <c r="O120" s="181">
        <v>0</v>
      </c>
      <c r="P120" s="181">
        <v>0</v>
      </c>
      <c r="Q120" s="181" t="s">
        <v>600</v>
      </c>
      <c r="R120" s="181" t="s">
        <v>462</v>
      </c>
      <c r="S120" s="181" t="s">
        <v>461</v>
      </c>
      <c r="T120" s="181" t="s">
        <v>252</v>
      </c>
      <c r="U120" s="181" t="s">
        <v>461</v>
      </c>
      <c r="V120" s="181">
        <v>4</v>
      </c>
      <c r="W120" s="181" t="s">
        <v>260</v>
      </c>
    </row>
    <row r="121" spans="1:23" ht="12.75">
      <c r="A121" s="181" t="s">
        <v>91</v>
      </c>
      <c r="B121" s="181" t="s">
        <v>58</v>
      </c>
      <c r="C121" s="181" t="s">
        <v>32</v>
      </c>
      <c r="D121" s="181" t="s">
        <v>192</v>
      </c>
      <c r="E121" s="181" t="s">
        <v>200</v>
      </c>
      <c r="F121" s="181" t="s">
        <v>52</v>
      </c>
      <c r="G121" s="181" t="s">
        <v>463</v>
      </c>
      <c r="H121" s="181">
        <v>2592000000</v>
      </c>
      <c r="I121" s="181">
        <v>10368000</v>
      </c>
      <c r="J121" s="181">
        <v>1741855200</v>
      </c>
      <c r="K121" s="181">
        <v>10368000</v>
      </c>
      <c r="L121" s="181">
        <v>1741855200</v>
      </c>
      <c r="M121" s="181">
        <v>144487200</v>
      </c>
      <c r="N121" s="181">
        <v>144487200</v>
      </c>
      <c r="O121" s="181">
        <v>0</v>
      </c>
      <c r="P121" s="181">
        <v>0</v>
      </c>
      <c r="Q121" s="181" t="s">
        <v>600</v>
      </c>
      <c r="R121" s="181" t="s">
        <v>464</v>
      </c>
      <c r="S121" s="181" t="s">
        <v>463</v>
      </c>
      <c r="T121" s="181" t="s">
        <v>252</v>
      </c>
      <c r="U121" s="181" t="s">
        <v>463</v>
      </c>
      <c r="V121" s="181">
        <v>4</v>
      </c>
      <c r="W121" s="181" t="s">
        <v>253</v>
      </c>
    </row>
    <row r="122" spans="1:23" ht="12.75">
      <c r="A122" s="181" t="s">
        <v>91</v>
      </c>
      <c r="B122" s="181" t="s">
        <v>58</v>
      </c>
      <c r="C122" s="181" t="s">
        <v>32</v>
      </c>
      <c r="D122" s="181" t="s">
        <v>192</v>
      </c>
      <c r="E122" s="181" t="s">
        <v>200</v>
      </c>
      <c r="F122" s="181" t="s">
        <v>52</v>
      </c>
      <c r="G122" s="181" t="s">
        <v>463</v>
      </c>
      <c r="H122" s="181">
        <v>2592000000</v>
      </c>
      <c r="I122" s="181">
        <v>10368000</v>
      </c>
      <c r="J122" s="181">
        <v>1741855200</v>
      </c>
      <c r="K122" s="181">
        <v>10368000</v>
      </c>
      <c r="L122" s="181">
        <v>1741855200</v>
      </c>
      <c r="M122" s="181">
        <v>144487200</v>
      </c>
      <c r="N122" s="181">
        <v>144487200</v>
      </c>
      <c r="O122" s="181">
        <v>0</v>
      </c>
      <c r="P122" s="181">
        <v>0</v>
      </c>
      <c r="Q122" s="181" t="s">
        <v>600</v>
      </c>
      <c r="R122" s="181" t="s">
        <v>465</v>
      </c>
      <c r="S122" s="181" t="s">
        <v>463</v>
      </c>
      <c r="T122" s="181" t="s">
        <v>252</v>
      </c>
      <c r="U122" s="181" t="s">
        <v>463</v>
      </c>
      <c r="V122" s="181">
        <v>5</v>
      </c>
      <c r="W122" s="181" t="s">
        <v>260</v>
      </c>
    </row>
    <row r="123" spans="1:23" ht="12.75">
      <c r="A123" s="181" t="s">
        <v>109</v>
      </c>
      <c r="B123" s="181" t="s">
        <v>58</v>
      </c>
      <c r="C123" s="181" t="s">
        <v>58</v>
      </c>
      <c r="D123" s="181" t="s">
        <v>58</v>
      </c>
      <c r="E123" s="181" t="s">
        <v>200</v>
      </c>
      <c r="F123" s="181" t="s">
        <v>52</v>
      </c>
      <c r="G123" s="181" t="s">
        <v>42</v>
      </c>
      <c r="H123" s="181">
        <v>1990200000</v>
      </c>
      <c r="I123" s="181">
        <v>2474400</v>
      </c>
      <c r="J123" s="181">
        <v>2474400</v>
      </c>
      <c r="K123" s="181">
        <v>2474400</v>
      </c>
      <c r="L123" s="181">
        <v>2474400</v>
      </c>
      <c r="M123" s="181">
        <v>0</v>
      </c>
      <c r="N123" s="181">
        <v>0</v>
      </c>
      <c r="O123" s="181">
        <v>0</v>
      </c>
      <c r="P123" s="181">
        <v>0</v>
      </c>
      <c r="Q123" s="181" t="s">
        <v>600</v>
      </c>
      <c r="R123" s="181" t="s">
        <v>109</v>
      </c>
      <c r="S123" s="181" t="s">
        <v>42</v>
      </c>
      <c r="T123" s="181" t="s">
        <v>252</v>
      </c>
      <c r="U123" s="181" t="s">
        <v>42</v>
      </c>
      <c r="V123" s="181">
        <v>2</v>
      </c>
      <c r="W123" s="181" t="s">
        <v>253</v>
      </c>
    </row>
    <row r="124" spans="1:23" ht="12.75">
      <c r="A124" s="181" t="s">
        <v>109</v>
      </c>
      <c r="B124" s="181" t="s">
        <v>58</v>
      </c>
      <c r="C124" s="181" t="s">
        <v>58</v>
      </c>
      <c r="D124" s="181" t="s">
        <v>58</v>
      </c>
      <c r="E124" s="181" t="s">
        <v>200</v>
      </c>
      <c r="F124" s="181" t="s">
        <v>146</v>
      </c>
      <c r="G124" s="181" t="s">
        <v>42</v>
      </c>
      <c r="H124" s="181">
        <v>586937500000</v>
      </c>
      <c r="I124" s="181">
        <v>0</v>
      </c>
      <c r="J124" s="181">
        <v>586937500000</v>
      </c>
      <c r="K124" s="181">
        <v>0</v>
      </c>
      <c r="L124" s="181">
        <v>586937500000</v>
      </c>
      <c r="M124" s="181">
        <v>586937500000</v>
      </c>
      <c r="N124" s="181">
        <v>586937500000</v>
      </c>
      <c r="O124" s="181">
        <v>586937500000</v>
      </c>
      <c r="P124" s="181">
        <v>586937500000</v>
      </c>
      <c r="Q124" s="181" t="s">
        <v>600</v>
      </c>
      <c r="R124" s="181" t="s">
        <v>109</v>
      </c>
      <c r="S124" s="181" t="s">
        <v>42</v>
      </c>
      <c r="T124" s="181" t="s">
        <v>252</v>
      </c>
      <c r="U124" s="181" t="s">
        <v>42</v>
      </c>
      <c r="V124" s="181">
        <v>2</v>
      </c>
      <c r="W124" s="181" t="s">
        <v>253</v>
      </c>
    </row>
    <row r="125" spans="1:23" ht="12.75">
      <c r="A125" s="181" t="s">
        <v>109</v>
      </c>
      <c r="B125" s="181" t="s">
        <v>91</v>
      </c>
      <c r="C125" s="181" t="s">
        <v>58</v>
      </c>
      <c r="D125" s="181" t="s">
        <v>58</v>
      </c>
      <c r="E125" s="181" t="s">
        <v>200</v>
      </c>
      <c r="F125" s="181" t="s">
        <v>52</v>
      </c>
      <c r="G125" s="181" t="s">
        <v>466</v>
      </c>
      <c r="H125" s="181">
        <v>618600000</v>
      </c>
      <c r="I125" s="181">
        <v>2474400</v>
      </c>
      <c r="J125" s="181">
        <v>2474400</v>
      </c>
      <c r="K125" s="181">
        <v>2474400</v>
      </c>
      <c r="L125" s="181">
        <v>2474400</v>
      </c>
      <c r="M125" s="181">
        <v>0</v>
      </c>
      <c r="N125" s="181">
        <v>0</v>
      </c>
      <c r="O125" s="181">
        <v>0</v>
      </c>
      <c r="P125" s="181">
        <v>0</v>
      </c>
      <c r="Q125" s="181" t="s">
        <v>600</v>
      </c>
      <c r="R125" s="181" t="s">
        <v>467</v>
      </c>
      <c r="S125" s="181" t="s">
        <v>466</v>
      </c>
      <c r="T125" s="181" t="s">
        <v>252</v>
      </c>
      <c r="U125" s="181" t="s">
        <v>466</v>
      </c>
      <c r="V125" s="181">
        <v>3</v>
      </c>
      <c r="W125" s="181" t="s">
        <v>253</v>
      </c>
    </row>
    <row r="126" spans="1:23" ht="12.75">
      <c r="A126" s="181" t="s">
        <v>109</v>
      </c>
      <c r="B126" s="181" t="s">
        <v>91</v>
      </c>
      <c r="C126" s="181" t="s">
        <v>58</v>
      </c>
      <c r="D126" s="181" t="s">
        <v>58</v>
      </c>
      <c r="E126" s="181" t="s">
        <v>200</v>
      </c>
      <c r="F126" s="181" t="s">
        <v>146</v>
      </c>
      <c r="G126" s="181" t="s">
        <v>466</v>
      </c>
      <c r="H126" s="181">
        <v>586937500000</v>
      </c>
      <c r="I126" s="181">
        <v>0</v>
      </c>
      <c r="J126" s="181">
        <v>586937500000</v>
      </c>
      <c r="K126" s="181">
        <v>0</v>
      </c>
      <c r="L126" s="181">
        <v>586937500000</v>
      </c>
      <c r="M126" s="181">
        <v>586937500000</v>
      </c>
      <c r="N126" s="181">
        <v>586937500000</v>
      </c>
      <c r="O126" s="181">
        <v>586937500000</v>
      </c>
      <c r="P126" s="181">
        <v>586937500000</v>
      </c>
      <c r="Q126" s="181" t="s">
        <v>600</v>
      </c>
      <c r="R126" s="181" t="s">
        <v>467</v>
      </c>
      <c r="S126" s="181" t="s">
        <v>466</v>
      </c>
      <c r="T126" s="181" t="s">
        <v>252</v>
      </c>
      <c r="U126" s="181" t="s">
        <v>466</v>
      </c>
      <c r="V126" s="181">
        <v>3</v>
      </c>
      <c r="W126" s="181" t="s">
        <v>253</v>
      </c>
    </row>
    <row r="127" spans="1:23" ht="12.75">
      <c r="A127" s="181" t="s">
        <v>109</v>
      </c>
      <c r="B127" s="181" t="s">
        <v>91</v>
      </c>
      <c r="C127" s="181" t="s">
        <v>30</v>
      </c>
      <c r="D127" s="181" t="s">
        <v>58</v>
      </c>
      <c r="E127" s="181" t="s">
        <v>200</v>
      </c>
      <c r="F127" s="181" t="s">
        <v>52</v>
      </c>
      <c r="G127" s="181" t="s">
        <v>44</v>
      </c>
      <c r="H127" s="181">
        <v>618600000</v>
      </c>
      <c r="I127" s="181">
        <v>2474400</v>
      </c>
      <c r="J127" s="181">
        <v>2474400</v>
      </c>
      <c r="K127" s="181">
        <v>2474400</v>
      </c>
      <c r="L127" s="181">
        <v>2474400</v>
      </c>
      <c r="M127" s="181">
        <v>0</v>
      </c>
      <c r="N127" s="181">
        <v>0</v>
      </c>
      <c r="O127" s="181">
        <v>0</v>
      </c>
      <c r="P127" s="181">
        <v>0</v>
      </c>
      <c r="Q127" s="181" t="s">
        <v>600</v>
      </c>
      <c r="R127" s="181" t="s">
        <v>468</v>
      </c>
      <c r="S127" s="181" t="s">
        <v>44</v>
      </c>
      <c r="T127" s="181" t="s">
        <v>252</v>
      </c>
      <c r="U127" s="181" t="s">
        <v>44</v>
      </c>
      <c r="V127" s="181">
        <v>4</v>
      </c>
      <c r="W127" s="181" t="s">
        <v>253</v>
      </c>
    </row>
    <row r="128" spans="1:23" ht="12.75">
      <c r="A128" s="181" t="s">
        <v>109</v>
      </c>
      <c r="B128" s="181" t="s">
        <v>91</v>
      </c>
      <c r="C128" s="181" t="s">
        <v>30</v>
      </c>
      <c r="D128" s="181" t="s">
        <v>58</v>
      </c>
      <c r="E128" s="181" t="s">
        <v>200</v>
      </c>
      <c r="F128" s="181" t="s">
        <v>146</v>
      </c>
      <c r="G128" s="181" t="s">
        <v>44</v>
      </c>
      <c r="H128" s="181">
        <v>586937500000</v>
      </c>
      <c r="I128" s="181">
        <v>0</v>
      </c>
      <c r="J128" s="181">
        <v>586937500000</v>
      </c>
      <c r="K128" s="181">
        <v>0</v>
      </c>
      <c r="L128" s="181">
        <v>586937500000</v>
      </c>
      <c r="M128" s="181">
        <v>586937500000</v>
      </c>
      <c r="N128" s="181">
        <v>586937500000</v>
      </c>
      <c r="O128" s="181">
        <v>586937500000</v>
      </c>
      <c r="P128" s="181">
        <v>586937500000</v>
      </c>
      <c r="Q128" s="181" t="s">
        <v>600</v>
      </c>
      <c r="R128" s="181" t="s">
        <v>468</v>
      </c>
      <c r="S128" s="181" t="s">
        <v>44</v>
      </c>
      <c r="T128" s="181" t="s">
        <v>252</v>
      </c>
      <c r="U128" s="181" t="s">
        <v>44</v>
      </c>
      <c r="V128" s="181">
        <v>4</v>
      </c>
      <c r="W128" s="181" t="s">
        <v>253</v>
      </c>
    </row>
    <row r="129" spans="1:23" ht="12.75">
      <c r="A129" s="181" t="s">
        <v>109</v>
      </c>
      <c r="B129" s="181" t="s">
        <v>91</v>
      </c>
      <c r="C129" s="181" t="s">
        <v>30</v>
      </c>
      <c r="D129" s="181" t="s">
        <v>30</v>
      </c>
      <c r="E129" s="181" t="s">
        <v>200</v>
      </c>
      <c r="F129" s="181" t="s">
        <v>52</v>
      </c>
      <c r="G129" s="181" t="s">
        <v>201</v>
      </c>
      <c r="H129" s="181">
        <v>618600000</v>
      </c>
      <c r="I129" s="181">
        <v>2474400</v>
      </c>
      <c r="J129" s="181">
        <v>2474400</v>
      </c>
      <c r="K129" s="181">
        <v>2474400</v>
      </c>
      <c r="L129" s="181">
        <v>2474400</v>
      </c>
      <c r="M129" s="181">
        <v>0</v>
      </c>
      <c r="N129" s="181">
        <v>0</v>
      </c>
      <c r="O129" s="181">
        <v>0</v>
      </c>
      <c r="P129" s="181">
        <v>0</v>
      </c>
      <c r="Q129" s="181" t="s">
        <v>600</v>
      </c>
      <c r="R129" s="181" t="s">
        <v>469</v>
      </c>
      <c r="S129" s="181" t="s">
        <v>201</v>
      </c>
      <c r="T129" s="181" t="s">
        <v>252</v>
      </c>
      <c r="U129" s="181" t="s">
        <v>201</v>
      </c>
      <c r="V129" s="181">
        <v>5</v>
      </c>
      <c r="W129" s="181" t="s">
        <v>260</v>
      </c>
    </row>
    <row r="130" spans="1:23" ht="12.75">
      <c r="A130" s="181" t="s">
        <v>109</v>
      </c>
      <c r="B130" s="181" t="s">
        <v>91</v>
      </c>
      <c r="C130" s="181" t="s">
        <v>30</v>
      </c>
      <c r="D130" s="181" t="s">
        <v>140</v>
      </c>
      <c r="E130" s="181" t="s">
        <v>200</v>
      </c>
      <c r="F130" s="181" t="s">
        <v>52</v>
      </c>
      <c r="G130" s="181" t="s">
        <v>470</v>
      </c>
      <c r="H130" s="181">
        <v>0</v>
      </c>
      <c r="I130" s="181">
        <v>0</v>
      </c>
      <c r="J130" s="181">
        <v>0</v>
      </c>
      <c r="K130" s="181">
        <v>0</v>
      </c>
      <c r="L130" s="181">
        <v>0</v>
      </c>
      <c r="M130" s="181">
        <v>0</v>
      </c>
      <c r="N130" s="181">
        <v>0</v>
      </c>
      <c r="O130" s="181">
        <v>0</v>
      </c>
      <c r="P130" s="181">
        <v>0</v>
      </c>
      <c r="Q130" s="181" t="s">
        <v>600</v>
      </c>
      <c r="R130" s="181" t="s">
        <v>471</v>
      </c>
      <c r="S130" s="181" t="s">
        <v>470</v>
      </c>
      <c r="T130" s="181" t="s">
        <v>252</v>
      </c>
      <c r="U130" s="181" t="s">
        <v>470</v>
      </c>
      <c r="V130" s="181">
        <v>5</v>
      </c>
      <c r="W130" s="181" t="s">
        <v>260</v>
      </c>
    </row>
    <row r="131" spans="1:23" ht="12.75">
      <c r="A131" s="181" t="s">
        <v>109</v>
      </c>
      <c r="B131" s="181" t="s">
        <v>91</v>
      </c>
      <c r="C131" s="181" t="s">
        <v>30</v>
      </c>
      <c r="D131" s="181" t="s">
        <v>140</v>
      </c>
      <c r="E131" s="181" t="s">
        <v>200</v>
      </c>
      <c r="F131" s="181" t="s">
        <v>146</v>
      </c>
      <c r="G131" s="181" t="s">
        <v>470</v>
      </c>
      <c r="H131" s="181">
        <v>586937500000</v>
      </c>
      <c r="I131" s="181">
        <v>0</v>
      </c>
      <c r="J131" s="181">
        <v>586937500000</v>
      </c>
      <c r="K131" s="181">
        <v>0</v>
      </c>
      <c r="L131" s="181">
        <v>586937500000</v>
      </c>
      <c r="M131" s="181">
        <v>586937500000</v>
      </c>
      <c r="N131" s="181">
        <v>586937500000</v>
      </c>
      <c r="O131" s="181">
        <v>586937500000</v>
      </c>
      <c r="P131" s="181">
        <v>586937500000</v>
      </c>
      <c r="Q131" s="181" t="s">
        <v>600</v>
      </c>
      <c r="R131" s="181" t="s">
        <v>471</v>
      </c>
      <c r="S131" s="181" t="s">
        <v>470</v>
      </c>
      <c r="T131" s="181" t="s">
        <v>252</v>
      </c>
      <c r="U131" s="181" t="s">
        <v>470</v>
      </c>
      <c r="V131" s="181">
        <v>5</v>
      </c>
      <c r="W131" s="181" t="s">
        <v>260</v>
      </c>
    </row>
    <row r="132" spans="1:23" ht="12.75">
      <c r="A132" s="181" t="s">
        <v>109</v>
      </c>
      <c r="B132" s="181" t="s">
        <v>117</v>
      </c>
      <c r="C132" s="181" t="s">
        <v>58</v>
      </c>
      <c r="D132" s="181" t="s">
        <v>58</v>
      </c>
      <c r="E132" s="181" t="s">
        <v>200</v>
      </c>
      <c r="F132" s="181" t="s">
        <v>52</v>
      </c>
      <c r="G132" s="181" t="s">
        <v>75</v>
      </c>
      <c r="H132" s="181">
        <v>1371600000</v>
      </c>
      <c r="I132" s="181">
        <v>0</v>
      </c>
      <c r="J132" s="181">
        <v>0</v>
      </c>
      <c r="K132" s="181">
        <v>0</v>
      </c>
      <c r="L132" s="181">
        <v>0</v>
      </c>
      <c r="M132" s="181">
        <v>0</v>
      </c>
      <c r="N132" s="181">
        <v>0</v>
      </c>
      <c r="O132" s="181">
        <v>0</v>
      </c>
      <c r="P132" s="181">
        <v>0</v>
      </c>
      <c r="Q132" s="181" t="s">
        <v>600</v>
      </c>
      <c r="R132" s="181" t="s">
        <v>472</v>
      </c>
      <c r="S132" s="181" t="s">
        <v>75</v>
      </c>
      <c r="T132" s="181" t="s">
        <v>252</v>
      </c>
      <c r="U132" s="181" t="s">
        <v>75</v>
      </c>
      <c r="V132" s="181">
        <v>3</v>
      </c>
      <c r="W132" s="181" t="s">
        <v>253</v>
      </c>
    </row>
    <row r="133" spans="1:23" ht="12.75">
      <c r="A133" s="181" t="s">
        <v>109</v>
      </c>
      <c r="B133" s="181" t="s">
        <v>117</v>
      </c>
      <c r="C133" s="181" t="s">
        <v>109</v>
      </c>
      <c r="D133" s="181" t="s">
        <v>473</v>
      </c>
      <c r="E133" s="181" t="s">
        <v>200</v>
      </c>
      <c r="F133" s="181" t="s">
        <v>52</v>
      </c>
      <c r="G133" s="181" t="s">
        <v>474</v>
      </c>
      <c r="H133" s="181">
        <v>1371600000</v>
      </c>
      <c r="I133" s="181">
        <v>0</v>
      </c>
      <c r="J133" s="181">
        <v>0</v>
      </c>
      <c r="K133" s="181">
        <v>0</v>
      </c>
      <c r="L133" s="181">
        <v>0</v>
      </c>
      <c r="M133" s="181">
        <v>0</v>
      </c>
      <c r="N133" s="181">
        <v>0</v>
      </c>
      <c r="O133" s="181">
        <v>0</v>
      </c>
      <c r="P133" s="181">
        <v>0</v>
      </c>
      <c r="Q133" s="181" t="s">
        <v>600</v>
      </c>
      <c r="R133" s="181" t="s">
        <v>475</v>
      </c>
      <c r="S133" s="181" t="s">
        <v>474</v>
      </c>
      <c r="T133" s="181" t="s">
        <v>252</v>
      </c>
      <c r="U133" s="181" t="s">
        <v>474</v>
      </c>
      <c r="V133" s="181">
        <v>5</v>
      </c>
      <c r="W133" s="181" t="s">
        <v>260</v>
      </c>
    </row>
    <row r="134" spans="1:23" ht="12.75">
      <c r="A134" s="181" t="s">
        <v>34</v>
      </c>
      <c r="B134" s="181" t="s">
        <v>58</v>
      </c>
      <c r="C134" s="181" t="s">
        <v>58</v>
      </c>
      <c r="D134" s="181" t="s">
        <v>58</v>
      </c>
      <c r="E134" s="181" t="s">
        <v>200</v>
      </c>
      <c r="F134" s="181" t="s">
        <v>52</v>
      </c>
      <c r="G134" s="181" t="s">
        <v>476</v>
      </c>
      <c r="H134" s="181">
        <v>30000000000.03</v>
      </c>
      <c r="I134" s="181">
        <v>3627408717</v>
      </c>
      <c r="J134" s="181">
        <v>13205128987</v>
      </c>
      <c r="K134" s="181">
        <v>852907525</v>
      </c>
      <c r="L134" s="181">
        <v>9614231804</v>
      </c>
      <c r="M134" s="181">
        <v>410517719.83</v>
      </c>
      <c r="N134" s="181">
        <v>443247381.83</v>
      </c>
      <c r="O134" s="181">
        <v>207816051.99</v>
      </c>
      <c r="P134" s="181">
        <v>240545713.99</v>
      </c>
      <c r="Q134" s="181" t="s">
        <v>600</v>
      </c>
      <c r="R134" s="181" t="s">
        <v>34</v>
      </c>
      <c r="S134" s="181" t="s">
        <v>476</v>
      </c>
      <c r="T134" s="181" t="s">
        <v>252</v>
      </c>
      <c r="U134" s="181" t="s">
        <v>476</v>
      </c>
      <c r="V134" s="181">
        <v>2</v>
      </c>
      <c r="W134" s="181" t="s">
        <v>253</v>
      </c>
    </row>
    <row r="135" spans="1:23" ht="12.75">
      <c r="A135" s="181" t="s">
        <v>34</v>
      </c>
      <c r="B135" s="181" t="s">
        <v>30</v>
      </c>
      <c r="C135" s="181" t="s">
        <v>58</v>
      </c>
      <c r="D135" s="181" t="s">
        <v>58</v>
      </c>
      <c r="E135" s="181" t="s">
        <v>200</v>
      </c>
      <c r="F135" s="181" t="s">
        <v>52</v>
      </c>
      <c r="G135" s="181" t="s">
        <v>59</v>
      </c>
      <c r="H135" s="181">
        <v>30000000000.03</v>
      </c>
      <c r="I135" s="181">
        <v>3627408717</v>
      </c>
      <c r="J135" s="181">
        <v>13205128987</v>
      </c>
      <c r="K135" s="181">
        <v>852907525</v>
      </c>
      <c r="L135" s="181">
        <v>9614231804</v>
      </c>
      <c r="M135" s="181">
        <v>410517719.83</v>
      </c>
      <c r="N135" s="181">
        <v>443247381.83</v>
      </c>
      <c r="O135" s="181">
        <v>207816051.99</v>
      </c>
      <c r="P135" s="181">
        <v>240545713.99</v>
      </c>
      <c r="Q135" s="181" t="s">
        <v>600</v>
      </c>
      <c r="R135" s="181" t="s">
        <v>477</v>
      </c>
      <c r="S135" s="181" t="s">
        <v>59</v>
      </c>
      <c r="T135" s="181" t="s">
        <v>252</v>
      </c>
      <c r="U135" s="181" t="s">
        <v>59</v>
      </c>
      <c r="V135" s="181">
        <v>3</v>
      </c>
      <c r="W135" s="181" t="s">
        <v>253</v>
      </c>
    </row>
    <row r="136" spans="1:23" ht="12.75">
      <c r="A136" s="181" t="s">
        <v>34</v>
      </c>
      <c r="B136" s="181" t="s">
        <v>30</v>
      </c>
      <c r="C136" s="181" t="s">
        <v>91</v>
      </c>
      <c r="D136" s="181" t="s">
        <v>200</v>
      </c>
      <c r="E136" s="181" t="s">
        <v>200</v>
      </c>
      <c r="F136" s="181" t="s">
        <v>52</v>
      </c>
      <c r="G136" s="181" t="s">
        <v>478</v>
      </c>
      <c r="H136" s="181">
        <v>30000000000.03</v>
      </c>
      <c r="I136" s="181">
        <v>3627408717</v>
      </c>
      <c r="J136" s="181">
        <v>13205128987</v>
      </c>
      <c r="K136" s="181">
        <v>852907525</v>
      </c>
      <c r="L136" s="181">
        <v>9614231804</v>
      </c>
      <c r="M136" s="181">
        <v>410517719.83</v>
      </c>
      <c r="N136" s="181">
        <v>443247381.83</v>
      </c>
      <c r="O136" s="181">
        <v>207816051.99</v>
      </c>
      <c r="P136" s="181">
        <v>240545713.99</v>
      </c>
      <c r="Q136" s="181" t="s">
        <v>600</v>
      </c>
      <c r="R136" s="181" t="s">
        <v>479</v>
      </c>
      <c r="S136" s="181" t="s">
        <v>478</v>
      </c>
      <c r="T136" s="181" t="s">
        <v>252</v>
      </c>
      <c r="U136" s="181" t="s">
        <v>478</v>
      </c>
      <c r="V136" s="181">
        <v>4</v>
      </c>
      <c r="W136" s="181" t="s">
        <v>253</v>
      </c>
    </row>
    <row r="137" spans="1:23" ht="12.75">
      <c r="A137" s="181" t="s">
        <v>34</v>
      </c>
      <c r="B137" s="181" t="s">
        <v>30</v>
      </c>
      <c r="C137" s="181" t="s">
        <v>91</v>
      </c>
      <c r="D137" s="181" t="s">
        <v>30</v>
      </c>
      <c r="E137" s="181" t="s">
        <v>200</v>
      </c>
      <c r="F137" s="181" t="s">
        <v>52</v>
      </c>
      <c r="G137" s="181" t="s">
        <v>478</v>
      </c>
      <c r="H137" s="181">
        <v>30000000000.03</v>
      </c>
      <c r="I137" s="181">
        <v>3627408717</v>
      </c>
      <c r="J137" s="181">
        <v>13205128987</v>
      </c>
      <c r="K137" s="181">
        <v>852907525</v>
      </c>
      <c r="L137" s="181">
        <v>9614231804</v>
      </c>
      <c r="M137" s="181">
        <v>410517719.83</v>
      </c>
      <c r="N137" s="181">
        <v>443247381.83</v>
      </c>
      <c r="O137" s="181">
        <v>207816051.99</v>
      </c>
      <c r="P137" s="181">
        <v>240545713.99</v>
      </c>
      <c r="Q137" s="181" t="s">
        <v>600</v>
      </c>
      <c r="R137" s="181" t="s">
        <v>480</v>
      </c>
      <c r="S137" s="181" t="s">
        <v>478</v>
      </c>
      <c r="T137" s="181" t="s">
        <v>252</v>
      </c>
      <c r="U137" s="181" t="s">
        <v>478</v>
      </c>
      <c r="V137" s="181">
        <v>5</v>
      </c>
      <c r="W137" s="181" t="s">
        <v>253</v>
      </c>
    </row>
    <row r="138" spans="1:23" ht="12.75">
      <c r="A138" s="181" t="s">
        <v>34</v>
      </c>
      <c r="B138" s="181" t="s">
        <v>30</v>
      </c>
      <c r="C138" s="181" t="s">
        <v>91</v>
      </c>
      <c r="D138" s="181" t="s">
        <v>200</v>
      </c>
      <c r="E138" s="181" t="s">
        <v>200</v>
      </c>
      <c r="F138" s="181" t="s">
        <v>52</v>
      </c>
      <c r="G138" s="181" t="s">
        <v>603</v>
      </c>
      <c r="H138" s="181">
        <v>0</v>
      </c>
      <c r="I138" s="181">
        <v>0</v>
      </c>
      <c r="J138" s="181">
        <v>0</v>
      </c>
      <c r="K138" s="181">
        <v>0</v>
      </c>
      <c r="L138" s="181">
        <v>0</v>
      </c>
      <c r="M138" s="181">
        <v>0</v>
      </c>
      <c r="N138" s="181">
        <v>0</v>
      </c>
      <c r="O138" s="181">
        <v>0</v>
      </c>
      <c r="P138" s="181">
        <v>0</v>
      </c>
      <c r="Q138" s="181" t="s">
        <v>600</v>
      </c>
      <c r="R138" s="181" t="s">
        <v>481</v>
      </c>
      <c r="S138" s="181" t="s">
        <v>603</v>
      </c>
      <c r="T138" s="181" t="s">
        <v>252</v>
      </c>
      <c r="U138" s="181" t="s">
        <v>603</v>
      </c>
      <c r="V138" s="181">
        <v>6</v>
      </c>
      <c r="W138" s="181" t="s">
        <v>253</v>
      </c>
    </row>
    <row r="139" spans="1:23" ht="12.75">
      <c r="A139" s="181" t="s">
        <v>34</v>
      </c>
      <c r="B139" s="181" t="s">
        <v>30</v>
      </c>
      <c r="C139" s="181" t="s">
        <v>91</v>
      </c>
      <c r="D139" s="181" t="s">
        <v>200</v>
      </c>
      <c r="E139" s="181" t="s">
        <v>200</v>
      </c>
      <c r="F139" s="181" t="s">
        <v>52</v>
      </c>
      <c r="G139" s="181" t="s">
        <v>604</v>
      </c>
      <c r="H139" s="181">
        <v>0</v>
      </c>
      <c r="I139" s="181">
        <v>0</v>
      </c>
      <c r="J139" s="181">
        <v>0</v>
      </c>
      <c r="K139" s="181">
        <v>0</v>
      </c>
      <c r="L139" s="181">
        <v>0</v>
      </c>
      <c r="M139" s="181">
        <v>0</v>
      </c>
      <c r="N139" s="181">
        <v>0</v>
      </c>
      <c r="O139" s="181">
        <v>0</v>
      </c>
      <c r="P139" s="181">
        <v>0</v>
      </c>
      <c r="Q139" s="181" t="s">
        <v>600</v>
      </c>
      <c r="R139" s="181" t="s">
        <v>605</v>
      </c>
      <c r="S139" s="181" t="s">
        <v>604</v>
      </c>
      <c r="T139" s="181" t="s">
        <v>252</v>
      </c>
      <c r="U139" s="181" t="s">
        <v>604</v>
      </c>
      <c r="V139" s="181">
        <v>7</v>
      </c>
      <c r="W139" s="181" t="s">
        <v>260</v>
      </c>
    </row>
    <row r="140" spans="1:23" ht="12.75">
      <c r="A140" s="181" t="s">
        <v>34</v>
      </c>
      <c r="B140" s="181" t="s">
        <v>30</v>
      </c>
      <c r="C140" s="181" t="s">
        <v>91</v>
      </c>
      <c r="D140" s="181" t="s">
        <v>200</v>
      </c>
      <c r="E140" s="181" t="s">
        <v>200</v>
      </c>
      <c r="F140" s="181" t="s">
        <v>52</v>
      </c>
      <c r="G140" s="181" t="s">
        <v>606</v>
      </c>
      <c r="H140" s="181">
        <v>0</v>
      </c>
      <c r="I140" s="181">
        <v>0</v>
      </c>
      <c r="J140" s="181">
        <v>0</v>
      </c>
      <c r="K140" s="181">
        <v>0</v>
      </c>
      <c r="L140" s="181">
        <v>0</v>
      </c>
      <c r="M140" s="181">
        <v>0</v>
      </c>
      <c r="N140" s="181">
        <v>0</v>
      </c>
      <c r="O140" s="181">
        <v>0</v>
      </c>
      <c r="P140" s="181">
        <v>0</v>
      </c>
      <c r="Q140" s="181" t="s">
        <v>600</v>
      </c>
      <c r="R140" s="181" t="s">
        <v>607</v>
      </c>
      <c r="S140" s="181" t="s">
        <v>606</v>
      </c>
      <c r="T140" s="181" t="s">
        <v>252</v>
      </c>
      <c r="U140" s="181" t="s">
        <v>606</v>
      </c>
      <c r="V140" s="181">
        <v>7</v>
      </c>
      <c r="W140" s="181" t="s">
        <v>260</v>
      </c>
    </row>
    <row r="141" spans="1:23" ht="12.75">
      <c r="A141" s="181" t="s">
        <v>34</v>
      </c>
      <c r="B141" s="181" t="s">
        <v>30</v>
      </c>
      <c r="C141" s="181" t="s">
        <v>91</v>
      </c>
      <c r="D141" s="181" t="s">
        <v>200</v>
      </c>
      <c r="E141" s="181" t="s">
        <v>200</v>
      </c>
      <c r="F141" s="181" t="s">
        <v>52</v>
      </c>
      <c r="G141" s="181" t="s">
        <v>608</v>
      </c>
      <c r="H141" s="181">
        <v>0.01</v>
      </c>
      <c r="I141" s="181">
        <v>0</v>
      </c>
      <c r="J141" s="181">
        <v>0</v>
      </c>
      <c r="K141" s="181">
        <v>0</v>
      </c>
      <c r="L141" s="181">
        <v>0</v>
      </c>
      <c r="M141" s="181">
        <v>0</v>
      </c>
      <c r="N141" s="181">
        <v>0</v>
      </c>
      <c r="O141" s="181">
        <v>0</v>
      </c>
      <c r="P141" s="181">
        <v>0</v>
      </c>
      <c r="Q141" s="181" t="s">
        <v>600</v>
      </c>
      <c r="R141" s="181" t="s">
        <v>482</v>
      </c>
      <c r="S141" s="181" t="s">
        <v>608</v>
      </c>
      <c r="T141" s="181" t="s">
        <v>252</v>
      </c>
      <c r="U141" s="181" t="s">
        <v>608</v>
      </c>
      <c r="V141" s="181">
        <v>6</v>
      </c>
      <c r="W141" s="181" t="s">
        <v>260</v>
      </c>
    </row>
    <row r="142" spans="1:23" ht="12.75">
      <c r="A142" s="181" t="s">
        <v>34</v>
      </c>
      <c r="B142" s="181" t="s">
        <v>30</v>
      </c>
      <c r="C142" s="181" t="s">
        <v>91</v>
      </c>
      <c r="D142" s="181" t="s">
        <v>200</v>
      </c>
      <c r="E142" s="181" t="s">
        <v>200</v>
      </c>
      <c r="F142" s="181" t="s">
        <v>52</v>
      </c>
      <c r="G142" s="181" t="s">
        <v>483</v>
      </c>
      <c r="H142" s="181">
        <v>0.01</v>
      </c>
      <c r="I142" s="181">
        <v>0</v>
      </c>
      <c r="J142" s="181">
        <v>0</v>
      </c>
      <c r="K142" s="181">
        <v>0</v>
      </c>
      <c r="L142" s="181">
        <v>0</v>
      </c>
      <c r="M142" s="181">
        <v>0</v>
      </c>
      <c r="N142" s="181">
        <v>0</v>
      </c>
      <c r="O142" s="181">
        <v>0</v>
      </c>
      <c r="P142" s="181">
        <v>0</v>
      </c>
      <c r="Q142" s="181" t="s">
        <v>600</v>
      </c>
      <c r="R142" s="181" t="s">
        <v>484</v>
      </c>
      <c r="S142" s="181" t="s">
        <v>483</v>
      </c>
      <c r="T142" s="181" t="s">
        <v>252</v>
      </c>
      <c r="U142" s="181" t="s">
        <v>483</v>
      </c>
      <c r="V142" s="181">
        <v>6</v>
      </c>
      <c r="W142" s="181" t="s">
        <v>260</v>
      </c>
    </row>
    <row r="143" spans="1:23" ht="12.75">
      <c r="A143" s="181" t="s">
        <v>34</v>
      </c>
      <c r="B143" s="181" t="s">
        <v>30</v>
      </c>
      <c r="C143" s="181" t="s">
        <v>91</v>
      </c>
      <c r="D143" s="181" t="s">
        <v>200</v>
      </c>
      <c r="E143" s="181" t="s">
        <v>200</v>
      </c>
      <c r="F143" s="181" t="s">
        <v>52</v>
      </c>
      <c r="G143" s="181" t="s">
        <v>609</v>
      </c>
      <c r="H143" s="181">
        <v>4300000000</v>
      </c>
      <c r="I143" s="181">
        <v>264430000</v>
      </c>
      <c r="J143" s="181">
        <v>416383226</v>
      </c>
      <c r="K143" s="181">
        <v>220359044</v>
      </c>
      <c r="L143" s="181">
        <v>228942960</v>
      </c>
      <c r="M143" s="181">
        <v>57595026.99</v>
      </c>
      <c r="N143" s="181">
        <v>57595026.99</v>
      </c>
      <c r="O143" s="181">
        <v>51862390.99</v>
      </c>
      <c r="P143" s="181">
        <v>51862390.99</v>
      </c>
      <c r="Q143" s="181" t="s">
        <v>600</v>
      </c>
      <c r="R143" s="181" t="s">
        <v>610</v>
      </c>
      <c r="S143" s="181" t="s">
        <v>609</v>
      </c>
      <c r="T143" s="181" t="s">
        <v>252</v>
      </c>
      <c r="U143" s="181" t="s">
        <v>609</v>
      </c>
      <c r="V143" s="181">
        <v>6</v>
      </c>
      <c r="W143" s="181" t="s">
        <v>260</v>
      </c>
    </row>
    <row r="144" spans="1:23" ht="12.75">
      <c r="A144" s="181" t="s">
        <v>34</v>
      </c>
      <c r="B144" s="181" t="s">
        <v>30</v>
      </c>
      <c r="C144" s="181" t="s">
        <v>91</v>
      </c>
      <c r="D144" s="181" t="s">
        <v>200</v>
      </c>
      <c r="E144" s="181" t="s">
        <v>200</v>
      </c>
      <c r="F144" s="181" t="s">
        <v>52</v>
      </c>
      <c r="G144" s="181" t="s">
        <v>297</v>
      </c>
      <c r="H144" s="181">
        <v>12550000000</v>
      </c>
      <c r="I144" s="181">
        <v>1325415731</v>
      </c>
      <c r="J144" s="181">
        <v>10111794865</v>
      </c>
      <c r="K144" s="181">
        <v>64415731</v>
      </c>
      <c r="L144" s="181">
        <v>8723927568</v>
      </c>
      <c r="M144" s="181">
        <v>338243093</v>
      </c>
      <c r="N144" s="181">
        <v>370972755</v>
      </c>
      <c r="O144" s="181">
        <v>148567632</v>
      </c>
      <c r="P144" s="181">
        <v>181297294</v>
      </c>
      <c r="Q144" s="181" t="s">
        <v>600</v>
      </c>
      <c r="R144" s="181" t="s">
        <v>611</v>
      </c>
      <c r="S144" s="181" t="s">
        <v>297</v>
      </c>
      <c r="T144" s="181" t="s">
        <v>252</v>
      </c>
      <c r="U144" s="181" t="s">
        <v>297</v>
      </c>
      <c r="V144" s="181">
        <v>6</v>
      </c>
      <c r="W144" s="181" t="s">
        <v>260</v>
      </c>
    </row>
    <row r="145" spans="1:23" ht="12.75">
      <c r="A145" s="181" t="s">
        <v>34</v>
      </c>
      <c r="B145" s="181" t="s">
        <v>30</v>
      </c>
      <c r="C145" s="181" t="s">
        <v>91</v>
      </c>
      <c r="D145" s="181" t="s">
        <v>200</v>
      </c>
      <c r="E145" s="181" t="s">
        <v>200</v>
      </c>
      <c r="F145" s="181" t="s">
        <v>52</v>
      </c>
      <c r="G145" s="181" t="s">
        <v>612</v>
      </c>
      <c r="H145" s="181">
        <v>12700000000</v>
      </c>
      <c r="I145" s="181">
        <v>2036362986</v>
      </c>
      <c r="J145" s="181">
        <v>2525750896</v>
      </c>
      <c r="K145" s="181">
        <v>566932750</v>
      </c>
      <c r="L145" s="181">
        <v>654954578</v>
      </c>
      <c r="M145" s="181">
        <v>9472901.84</v>
      </c>
      <c r="N145" s="181">
        <v>9472901.84</v>
      </c>
      <c r="O145" s="181">
        <v>2179331</v>
      </c>
      <c r="P145" s="181">
        <v>2179331</v>
      </c>
      <c r="Q145" s="181" t="s">
        <v>600</v>
      </c>
      <c r="R145" s="181" t="s">
        <v>613</v>
      </c>
      <c r="S145" s="181" t="s">
        <v>612</v>
      </c>
      <c r="T145" s="181" t="s">
        <v>252</v>
      </c>
      <c r="U145" s="181" t="s">
        <v>612</v>
      </c>
      <c r="V145" s="181">
        <v>6</v>
      </c>
      <c r="W145" s="181" t="s">
        <v>260</v>
      </c>
    </row>
    <row r="146" spans="1:23" ht="12.75">
      <c r="A146" s="181" t="s">
        <v>34</v>
      </c>
      <c r="B146" s="181" t="s">
        <v>30</v>
      </c>
      <c r="C146" s="181" t="s">
        <v>91</v>
      </c>
      <c r="D146" s="181" t="s">
        <v>200</v>
      </c>
      <c r="E146" s="181" t="s">
        <v>200</v>
      </c>
      <c r="F146" s="181" t="s">
        <v>52</v>
      </c>
      <c r="G146" s="181" t="s">
        <v>614</v>
      </c>
      <c r="H146" s="181">
        <v>0</v>
      </c>
      <c r="I146" s="181">
        <v>0</v>
      </c>
      <c r="J146" s="181">
        <v>0</v>
      </c>
      <c r="K146" s="181">
        <v>0</v>
      </c>
      <c r="L146" s="181">
        <v>0</v>
      </c>
      <c r="M146" s="181">
        <v>0</v>
      </c>
      <c r="N146" s="181">
        <v>0</v>
      </c>
      <c r="O146" s="181">
        <v>0</v>
      </c>
      <c r="P146" s="181">
        <v>0</v>
      </c>
      <c r="Q146" s="181" t="s">
        <v>600</v>
      </c>
      <c r="R146" s="181" t="s">
        <v>615</v>
      </c>
      <c r="S146" s="181" t="s">
        <v>614</v>
      </c>
      <c r="T146" s="181" t="s">
        <v>252</v>
      </c>
      <c r="U146" s="181" t="s">
        <v>614</v>
      </c>
      <c r="V146" s="181">
        <v>6</v>
      </c>
      <c r="W146" s="181" t="s">
        <v>260</v>
      </c>
    </row>
    <row r="147" spans="1:23" ht="12.75">
      <c r="A147" s="181" t="s">
        <v>34</v>
      </c>
      <c r="B147" s="181" t="s">
        <v>30</v>
      </c>
      <c r="C147" s="181" t="s">
        <v>91</v>
      </c>
      <c r="D147" s="181" t="s">
        <v>200</v>
      </c>
      <c r="E147" s="181" t="s">
        <v>200</v>
      </c>
      <c r="F147" s="181" t="s">
        <v>52</v>
      </c>
      <c r="G147" s="181" t="s">
        <v>616</v>
      </c>
      <c r="H147" s="181">
        <v>0</v>
      </c>
      <c r="I147" s="181">
        <v>0</v>
      </c>
      <c r="J147" s="181">
        <v>0</v>
      </c>
      <c r="K147" s="181">
        <v>0</v>
      </c>
      <c r="L147" s="181">
        <v>0</v>
      </c>
      <c r="M147" s="181">
        <v>0</v>
      </c>
      <c r="N147" s="181">
        <v>0</v>
      </c>
      <c r="O147" s="181">
        <v>0</v>
      </c>
      <c r="P147" s="181">
        <v>0</v>
      </c>
      <c r="Q147" s="181" t="s">
        <v>600</v>
      </c>
      <c r="R147" s="181" t="s">
        <v>617</v>
      </c>
      <c r="S147" s="181" t="s">
        <v>616</v>
      </c>
      <c r="T147" s="181" t="s">
        <v>252</v>
      </c>
      <c r="U147" s="181" t="s">
        <v>616</v>
      </c>
      <c r="V147" s="181">
        <v>6</v>
      </c>
      <c r="W147" s="181" t="s">
        <v>260</v>
      </c>
    </row>
    <row r="148" spans="1:23" ht="12.75">
      <c r="A148" s="181" t="s">
        <v>34</v>
      </c>
      <c r="B148" s="181" t="s">
        <v>30</v>
      </c>
      <c r="C148" s="181" t="s">
        <v>91</v>
      </c>
      <c r="D148" s="181" t="s">
        <v>200</v>
      </c>
      <c r="E148" s="181" t="s">
        <v>200</v>
      </c>
      <c r="F148" s="181" t="s">
        <v>52</v>
      </c>
      <c r="G148" s="181" t="s">
        <v>361</v>
      </c>
      <c r="H148" s="181">
        <v>300000000</v>
      </c>
      <c r="I148" s="181">
        <v>1200000</v>
      </c>
      <c r="J148" s="181">
        <v>1200000</v>
      </c>
      <c r="K148" s="181">
        <v>1200000</v>
      </c>
      <c r="L148" s="181">
        <v>1200000</v>
      </c>
      <c r="M148" s="181">
        <v>0</v>
      </c>
      <c r="N148" s="181">
        <v>0</v>
      </c>
      <c r="O148" s="181">
        <v>0</v>
      </c>
      <c r="P148" s="181">
        <v>0</v>
      </c>
      <c r="Q148" s="181" t="s">
        <v>600</v>
      </c>
      <c r="R148" s="181" t="s">
        <v>618</v>
      </c>
      <c r="S148" s="181" t="s">
        <v>361</v>
      </c>
      <c r="T148" s="181" t="s">
        <v>252</v>
      </c>
      <c r="U148" s="181" t="s">
        <v>361</v>
      </c>
      <c r="V148" s="181">
        <v>6</v>
      </c>
      <c r="W148" s="181" t="s">
        <v>260</v>
      </c>
    </row>
    <row r="149" spans="1:23" ht="12.75">
      <c r="A149" s="181" t="s">
        <v>34</v>
      </c>
      <c r="B149" s="181" t="s">
        <v>30</v>
      </c>
      <c r="C149" s="181" t="s">
        <v>91</v>
      </c>
      <c r="D149" s="181" t="s">
        <v>200</v>
      </c>
      <c r="E149" s="181" t="s">
        <v>200</v>
      </c>
      <c r="F149" s="181" t="s">
        <v>52</v>
      </c>
      <c r="G149" s="181" t="s">
        <v>435</v>
      </c>
      <c r="H149" s="181">
        <v>150000000.01</v>
      </c>
      <c r="I149" s="181">
        <v>0</v>
      </c>
      <c r="J149" s="181">
        <v>150000000</v>
      </c>
      <c r="K149" s="181">
        <v>0</v>
      </c>
      <c r="L149" s="181">
        <v>5206698</v>
      </c>
      <c r="M149" s="181">
        <v>5206698</v>
      </c>
      <c r="N149" s="181">
        <v>5206698</v>
      </c>
      <c r="O149" s="181">
        <v>5206698</v>
      </c>
      <c r="P149" s="181">
        <v>5206698</v>
      </c>
      <c r="Q149" s="181" t="s">
        <v>600</v>
      </c>
      <c r="R149" s="181" t="s">
        <v>619</v>
      </c>
      <c r="S149" s="181" t="s">
        <v>435</v>
      </c>
      <c r="T149" s="181" t="s">
        <v>252</v>
      </c>
      <c r="U149" s="181" t="s">
        <v>435</v>
      </c>
      <c r="V149" s="181">
        <v>6</v>
      </c>
      <c r="W149" s="181" t="s">
        <v>260</v>
      </c>
    </row>
    <row r="150" spans="1:23" ht="12.75">
      <c r="A150" s="181" t="s">
        <v>485</v>
      </c>
      <c r="B150" s="181" t="s">
        <v>58</v>
      </c>
      <c r="C150" s="181" t="s">
        <v>58</v>
      </c>
      <c r="D150" s="181" t="s">
        <v>58</v>
      </c>
      <c r="E150" s="181" t="s">
        <v>200</v>
      </c>
      <c r="F150" s="181" t="s">
        <v>52</v>
      </c>
      <c r="G150" s="181" t="s">
        <v>486</v>
      </c>
      <c r="H150" s="181">
        <v>15000000000</v>
      </c>
      <c r="I150" s="181">
        <v>60000000</v>
      </c>
      <c r="J150" s="181">
        <v>955243642</v>
      </c>
      <c r="K150" s="181">
        <v>65983930</v>
      </c>
      <c r="L150" s="181">
        <v>955243642</v>
      </c>
      <c r="M150" s="181">
        <v>71462</v>
      </c>
      <c r="N150" s="181">
        <v>21589462</v>
      </c>
      <c r="O150" s="181">
        <v>0</v>
      </c>
      <c r="P150" s="181">
        <v>21518000</v>
      </c>
      <c r="Q150" s="181" t="s">
        <v>600</v>
      </c>
      <c r="R150" s="181" t="s">
        <v>485</v>
      </c>
      <c r="S150" s="181" t="s">
        <v>486</v>
      </c>
      <c r="T150" s="181" t="s">
        <v>26</v>
      </c>
      <c r="U150" s="181" t="s">
        <v>486</v>
      </c>
      <c r="V150" s="181">
        <v>2</v>
      </c>
      <c r="W150" s="181" t="s">
        <v>253</v>
      </c>
    </row>
    <row r="151" spans="1:23" ht="12.75">
      <c r="A151" s="181" t="s">
        <v>485</v>
      </c>
      <c r="B151" s="181" t="s">
        <v>61</v>
      </c>
      <c r="C151" s="181" t="s">
        <v>58</v>
      </c>
      <c r="D151" s="181" t="s">
        <v>58</v>
      </c>
      <c r="E151" s="181" t="s">
        <v>200</v>
      </c>
      <c r="F151" s="181" t="s">
        <v>52</v>
      </c>
      <c r="G151" s="181" t="s">
        <v>486</v>
      </c>
      <c r="H151" s="181">
        <v>15000000000</v>
      </c>
      <c r="I151" s="181">
        <v>60000000</v>
      </c>
      <c r="J151" s="181">
        <v>955243642</v>
      </c>
      <c r="K151" s="181">
        <v>65983930</v>
      </c>
      <c r="L151" s="181">
        <v>955243642</v>
      </c>
      <c r="M151" s="181">
        <v>71462</v>
      </c>
      <c r="N151" s="181">
        <v>21589462</v>
      </c>
      <c r="O151" s="181">
        <v>0</v>
      </c>
      <c r="P151" s="181">
        <v>21518000</v>
      </c>
      <c r="Q151" s="181" t="s">
        <v>600</v>
      </c>
      <c r="R151" s="181" t="s">
        <v>487</v>
      </c>
      <c r="S151" s="181" t="s">
        <v>486</v>
      </c>
      <c r="T151" s="181" t="s">
        <v>26</v>
      </c>
      <c r="U151" s="181" t="s">
        <v>486</v>
      </c>
      <c r="V151" s="181">
        <v>3</v>
      </c>
      <c r="W151" s="181" t="s">
        <v>253</v>
      </c>
    </row>
    <row r="152" spans="1:23" ht="12.75">
      <c r="A152" s="181" t="s">
        <v>485</v>
      </c>
      <c r="B152" s="181" t="s">
        <v>61</v>
      </c>
      <c r="C152" s="181" t="s">
        <v>30</v>
      </c>
      <c r="D152" s="181" t="s">
        <v>58</v>
      </c>
      <c r="E152" s="181" t="s">
        <v>200</v>
      </c>
      <c r="F152" s="181" t="s">
        <v>52</v>
      </c>
      <c r="G152" s="181" t="s">
        <v>486</v>
      </c>
      <c r="H152" s="181">
        <v>15000000000</v>
      </c>
      <c r="I152" s="181">
        <v>60000000</v>
      </c>
      <c r="J152" s="181">
        <v>955243642</v>
      </c>
      <c r="K152" s="181">
        <v>65983930</v>
      </c>
      <c r="L152" s="181">
        <v>955243642</v>
      </c>
      <c r="M152" s="181">
        <v>71462</v>
      </c>
      <c r="N152" s="181">
        <v>21589462</v>
      </c>
      <c r="O152" s="181">
        <v>0</v>
      </c>
      <c r="P152" s="181">
        <v>21518000</v>
      </c>
      <c r="Q152" s="181" t="s">
        <v>600</v>
      </c>
      <c r="R152" s="181" t="s">
        <v>488</v>
      </c>
      <c r="S152" s="181" t="s">
        <v>486</v>
      </c>
      <c r="T152" s="181" t="s">
        <v>26</v>
      </c>
      <c r="U152" s="181" t="s">
        <v>486</v>
      </c>
      <c r="V152" s="181">
        <v>4</v>
      </c>
      <c r="W152" s="181" t="s">
        <v>253</v>
      </c>
    </row>
    <row r="153" spans="1:23" ht="12.75">
      <c r="A153" s="181" t="s">
        <v>485</v>
      </c>
      <c r="B153" s="181" t="s">
        <v>61</v>
      </c>
      <c r="C153" s="181" t="s">
        <v>30</v>
      </c>
      <c r="D153" s="181" t="s">
        <v>58</v>
      </c>
      <c r="E153" s="181" t="s">
        <v>200</v>
      </c>
      <c r="F153" s="181" t="s">
        <v>52</v>
      </c>
      <c r="G153" s="181" t="s">
        <v>620</v>
      </c>
      <c r="H153" s="181">
        <v>14940000000</v>
      </c>
      <c r="I153" s="181">
        <v>0</v>
      </c>
      <c r="J153" s="181">
        <v>895243642</v>
      </c>
      <c r="K153" s="181">
        <v>5983930</v>
      </c>
      <c r="L153" s="181">
        <v>895243642</v>
      </c>
      <c r="M153" s="181">
        <v>0</v>
      </c>
      <c r="N153" s="181">
        <v>21518000</v>
      </c>
      <c r="O153" s="181">
        <v>0</v>
      </c>
      <c r="P153" s="181">
        <v>21518000</v>
      </c>
      <c r="Q153" s="181" t="s">
        <v>600</v>
      </c>
      <c r="R153" s="181" t="s">
        <v>621</v>
      </c>
      <c r="S153" s="181" t="s">
        <v>620</v>
      </c>
      <c r="T153" s="181" t="s">
        <v>26</v>
      </c>
      <c r="U153" s="181" t="s">
        <v>620</v>
      </c>
      <c r="V153" s="181">
        <v>5</v>
      </c>
      <c r="W153" s="181" t="s">
        <v>253</v>
      </c>
    </row>
    <row r="154" spans="1:23" ht="12.75">
      <c r="A154" s="181" t="s">
        <v>485</v>
      </c>
      <c r="B154" s="181" t="s">
        <v>61</v>
      </c>
      <c r="C154" s="181" t="s">
        <v>30</v>
      </c>
      <c r="D154" s="181" t="s">
        <v>200</v>
      </c>
      <c r="E154" s="181" t="s">
        <v>200</v>
      </c>
      <c r="F154" s="181" t="s">
        <v>52</v>
      </c>
      <c r="G154" s="181" t="s">
        <v>620</v>
      </c>
      <c r="H154" s="181">
        <v>14940000000</v>
      </c>
      <c r="I154" s="181">
        <v>0</v>
      </c>
      <c r="J154" s="181">
        <v>895243642</v>
      </c>
      <c r="K154" s="181">
        <v>5983930</v>
      </c>
      <c r="L154" s="181">
        <v>895243642</v>
      </c>
      <c r="M154" s="181">
        <v>0</v>
      </c>
      <c r="N154" s="181">
        <v>21518000</v>
      </c>
      <c r="O154" s="181">
        <v>0</v>
      </c>
      <c r="P154" s="181">
        <v>21518000</v>
      </c>
      <c r="Q154" s="181" t="s">
        <v>600</v>
      </c>
      <c r="R154" s="181" t="s">
        <v>622</v>
      </c>
      <c r="S154" s="181" t="s">
        <v>620</v>
      </c>
      <c r="T154" s="181" t="s">
        <v>26</v>
      </c>
      <c r="U154" s="181" t="s">
        <v>620</v>
      </c>
      <c r="V154" s="181">
        <v>6</v>
      </c>
      <c r="W154" s="181" t="s">
        <v>260</v>
      </c>
    </row>
    <row r="155" spans="1:23" ht="12.75">
      <c r="A155" s="181" t="s">
        <v>489</v>
      </c>
      <c r="B155" s="181" t="s">
        <v>58</v>
      </c>
      <c r="C155" s="181" t="s">
        <v>58</v>
      </c>
      <c r="D155" s="181" t="s">
        <v>58</v>
      </c>
      <c r="E155" s="181" t="s">
        <v>200</v>
      </c>
      <c r="F155" s="181" t="s">
        <v>52</v>
      </c>
      <c r="G155" s="181" t="s">
        <v>206</v>
      </c>
      <c r="H155" s="181">
        <v>7500000000</v>
      </c>
      <c r="I155" s="181">
        <v>115707682</v>
      </c>
      <c r="J155" s="181">
        <v>343373872</v>
      </c>
      <c r="K155" s="181">
        <v>30000000</v>
      </c>
      <c r="L155" s="181">
        <v>215948667</v>
      </c>
      <c r="M155" s="181">
        <v>15717639.44</v>
      </c>
      <c r="N155" s="181">
        <v>25804371.44</v>
      </c>
      <c r="O155" s="181">
        <v>15095564</v>
      </c>
      <c r="P155" s="181">
        <v>25182296</v>
      </c>
      <c r="Q155" s="181" t="s">
        <v>600</v>
      </c>
      <c r="R155" s="181" t="s">
        <v>489</v>
      </c>
      <c r="S155" s="181" t="s">
        <v>206</v>
      </c>
      <c r="T155" s="181" t="s">
        <v>26</v>
      </c>
      <c r="U155" s="181" t="s">
        <v>206</v>
      </c>
      <c r="V155" s="181">
        <v>2</v>
      </c>
      <c r="W155" s="181" t="s">
        <v>253</v>
      </c>
    </row>
    <row r="156" spans="1:23" ht="12.75">
      <c r="A156" s="181" t="s">
        <v>489</v>
      </c>
      <c r="B156" s="181" t="s">
        <v>61</v>
      </c>
      <c r="C156" s="181" t="s">
        <v>58</v>
      </c>
      <c r="D156" s="181" t="s">
        <v>58</v>
      </c>
      <c r="E156" s="181" t="s">
        <v>200</v>
      </c>
      <c r="F156" s="181" t="s">
        <v>52</v>
      </c>
      <c r="G156" s="181" t="s">
        <v>63</v>
      </c>
      <c r="H156" s="181">
        <v>7500000000</v>
      </c>
      <c r="I156" s="181">
        <v>115707682</v>
      </c>
      <c r="J156" s="181">
        <v>343373872</v>
      </c>
      <c r="K156" s="181">
        <v>30000000</v>
      </c>
      <c r="L156" s="181">
        <v>215948667</v>
      </c>
      <c r="M156" s="181">
        <v>15717639.44</v>
      </c>
      <c r="N156" s="181">
        <v>25804371.44</v>
      </c>
      <c r="O156" s="181">
        <v>15095564</v>
      </c>
      <c r="P156" s="181">
        <v>25182296</v>
      </c>
      <c r="Q156" s="181" t="s">
        <v>600</v>
      </c>
      <c r="R156" s="181" t="s">
        <v>491</v>
      </c>
      <c r="S156" s="181" t="s">
        <v>63</v>
      </c>
      <c r="T156" s="181" t="s">
        <v>26</v>
      </c>
      <c r="U156" s="181" t="s">
        <v>63</v>
      </c>
      <c r="V156" s="181">
        <v>3</v>
      </c>
      <c r="W156" s="181" t="s">
        <v>253</v>
      </c>
    </row>
    <row r="157" spans="1:23" ht="12.75">
      <c r="A157" s="181" t="s">
        <v>489</v>
      </c>
      <c r="B157" s="181" t="s">
        <v>61</v>
      </c>
      <c r="C157" s="181" t="s">
        <v>30</v>
      </c>
      <c r="D157" s="181" t="s">
        <v>58</v>
      </c>
      <c r="E157" s="181" t="s">
        <v>200</v>
      </c>
      <c r="F157" s="181" t="s">
        <v>52</v>
      </c>
      <c r="G157" s="181" t="s">
        <v>490</v>
      </c>
      <c r="H157" s="181">
        <v>7500000000</v>
      </c>
      <c r="I157" s="181">
        <v>115707682</v>
      </c>
      <c r="J157" s="181">
        <v>343373872</v>
      </c>
      <c r="K157" s="181">
        <v>30000000</v>
      </c>
      <c r="L157" s="181">
        <v>215948667</v>
      </c>
      <c r="M157" s="181">
        <v>15717639.44</v>
      </c>
      <c r="N157" s="181">
        <v>25804371.44</v>
      </c>
      <c r="O157" s="181">
        <v>15095564</v>
      </c>
      <c r="P157" s="181">
        <v>25182296</v>
      </c>
      <c r="Q157" s="181" t="s">
        <v>600</v>
      </c>
      <c r="R157" s="181" t="s">
        <v>492</v>
      </c>
      <c r="S157" s="181" t="s">
        <v>490</v>
      </c>
      <c r="T157" s="181" t="s">
        <v>26</v>
      </c>
      <c r="U157" s="181" t="s">
        <v>490</v>
      </c>
      <c r="V157" s="181">
        <v>4</v>
      </c>
      <c r="W157" s="181" t="s">
        <v>253</v>
      </c>
    </row>
    <row r="158" spans="1:23" ht="12.75">
      <c r="A158" s="181" t="s">
        <v>60</v>
      </c>
      <c r="B158" s="181" t="s">
        <v>58</v>
      </c>
      <c r="C158" s="181" t="s">
        <v>58</v>
      </c>
      <c r="D158" s="181" t="s">
        <v>58</v>
      </c>
      <c r="E158" s="181" t="s">
        <v>200</v>
      </c>
      <c r="F158" s="181" t="s">
        <v>52</v>
      </c>
      <c r="G158" s="181" t="s">
        <v>62</v>
      </c>
      <c r="H158" s="181">
        <v>5000000000</v>
      </c>
      <c r="I158" s="181">
        <v>171635200</v>
      </c>
      <c r="J158" s="181">
        <v>1379161083</v>
      </c>
      <c r="K158" s="181">
        <v>233442003</v>
      </c>
      <c r="L158" s="181">
        <v>1000998265</v>
      </c>
      <c r="M158" s="181">
        <v>124632850.32</v>
      </c>
      <c r="N158" s="181">
        <v>149563670.32</v>
      </c>
      <c r="O158" s="181">
        <v>87300150.88</v>
      </c>
      <c r="P158" s="181">
        <v>112230970.88</v>
      </c>
      <c r="Q158" s="181" t="s">
        <v>600</v>
      </c>
      <c r="R158" s="181" t="s">
        <v>60</v>
      </c>
      <c r="S158" s="181" t="s">
        <v>62</v>
      </c>
      <c r="T158" s="181" t="s">
        <v>26</v>
      </c>
      <c r="U158" s="181" t="s">
        <v>62</v>
      </c>
      <c r="V158" s="181">
        <v>2</v>
      </c>
      <c r="W158" s="181" t="s">
        <v>253</v>
      </c>
    </row>
    <row r="159" spans="1:23" ht="12.75">
      <c r="A159" s="181" t="s">
        <v>60</v>
      </c>
      <c r="B159" s="181" t="s">
        <v>61</v>
      </c>
      <c r="C159" s="181" t="s">
        <v>58</v>
      </c>
      <c r="D159" s="181" t="s">
        <v>58</v>
      </c>
      <c r="E159" s="181" t="s">
        <v>200</v>
      </c>
      <c r="F159" s="181" t="s">
        <v>52</v>
      </c>
      <c r="G159" s="181" t="s">
        <v>63</v>
      </c>
      <c r="H159" s="181">
        <v>5000000000</v>
      </c>
      <c r="I159" s="181">
        <v>171635200</v>
      </c>
      <c r="J159" s="181">
        <v>1379161083</v>
      </c>
      <c r="K159" s="181">
        <v>233442003</v>
      </c>
      <c r="L159" s="181">
        <v>1000998265</v>
      </c>
      <c r="M159" s="181">
        <v>124632850.32</v>
      </c>
      <c r="N159" s="181">
        <v>149563670.32</v>
      </c>
      <c r="O159" s="181">
        <v>87300150.88</v>
      </c>
      <c r="P159" s="181">
        <v>112230970.88</v>
      </c>
      <c r="Q159" s="181" t="s">
        <v>600</v>
      </c>
      <c r="R159" s="181" t="s">
        <v>493</v>
      </c>
      <c r="S159" s="181" t="s">
        <v>63</v>
      </c>
      <c r="T159" s="181" t="s">
        <v>26</v>
      </c>
      <c r="U159" s="181" t="s">
        <v>63</v>
      </c>
      <c r="V159" s="181">
        <v>3</v>
      </c>
      <c r="W159" s="181" t="s">
        <v>253</v>
      </c>
    </row>
    <row r="160" spans="1:23" ht="12.75">
      <c r="A160" s="181" t="s">
        <v>60</v>
      </c>
      <c r="B160" s="181" t="s">
        <v>61</v>
      </c>
      <c r="C160" s="181" t="s">
        <v>30</v>
      </c>
      <c r="D160" s="181" t="s">
        <v>58</v>
      </c>
      <c r="E160" s="181" t="s">
        <v>200</v>
      </c>
      <c r="F160" s="181" t="s">
        <v>52</v>
      </c>
      <c r="G160" s="181" t="s">
        <v>64</v>
      </c>
      <c r="H160" s="181">
        <v>5000000000</v>
      </c>
      <c r="I160" s="181">
        <v>171635200</v>
      </c>
      <c r="J160" s="181">
        <v>1379161083</v>
      </c>
      <c r="K160" s="181">
        <v>233442003</v>
      </c>
      <c r="L160" s="181">
        <v>1000998265</v>
      </c>
      <c r="M160" s="181">
        <v>124632850.32</v>
      </c>
      <c r="N160" s="181">
        <v>149563670.32</v>
      </c>
      <c r="O160" s="181">
        <v>87300150.88</v>
      </c>
      <c r="P160" s="181">
        <v>112230970.88</v>
      </c>
      <c r="Q160" s="181" t="s">
        <v>600</v>
      </c>
      <c r="R160" s="181" t="s">
        <v>494</v>
      </c>
      <c r="S160" s="181" t="s">
        <v>64</v>
      </c>
      <c r="T160" s="181" t="s">
        <v>26</v>
      </c>
      <c r="U160" s="181" t="s">
        <v>64</v>
      </c>
      <c r="V160" s="181">
        <v>4</v>
      </c>
      <c r="W160" s="181" t="s">
        <v>253</v>
      </c>
    </row>
    <row r="161" spans="1:23" ht="12.75">
      <c r="A161" s="181" t="s">
        <v>61</v>
      </c>
      <c r="B161" s="181" t="s">
        <v>30</v>
      </c>
      <c r="C161" s="181" t="s">
        <v>200</v>
      </c>
      <c r="D161" s="181" t="s">
        <v>200</v>
      </c>
      <c r="E161" s="181" t="s">
        <v>200</v>
      </c>
      <c r="F161" s="181" t="s">
        <v>52</v>
      </c>
      <c r="G161" s="181" t="s">
        <v>623</v>
      </c>
      <c r="H161" s="181">
        <v>1494000000</v>
      </c>
      <c r="I161" s="181">
        <v>0</v>
      </c>
      <c r="J161" s="181">
        <v>0</v>
      </c>
      <c r="K161" s="181">
        <v>0</v>
      </c>
      <c r="L161" s="181">
        <v>0</v>
      </c>
      <c r="M161" s="181">
        <v>0</v>
      </c>
      <c r="N161" s="181">
        <v>0</v>
      </c>
      <c r="O161" s="181">
        <v>0</v>
      </c>
      <c r="P161" s="181">
        <v>0</v>
      </c>
      <c r="Q161" s="181" t="s">
        <v>600</v>
      </c>
      <c r="R161" s="181" t="s">
        <v>624</v>
      </c>
      <c r="S161" s="181" t="s">
        <v>623</v>
      </c>
      <c r="T161" s="181" t="s">
        <v>26</v>
      </c>
      <c r="U161" s="181" t="s">
        <v>623</v>
      </c>
      <c r="V161" s="181">
        <v>6</v>
      </c>
      <c r="W161" s="181" t="s">
        <v>260</v>
      </c>
    </row>
    <row r="162" spans="1:23" ht="12.75">
      <c r="A162" s="181" t="s">
        <v>61</v>
      </c>
      <c r="B162" s="181" t="s">
        <v>30</v>
      </c>
      <c r="C162" s="181" t="s">
        <v>200</v>
      </c>
      <c r="D162" s="181" t="s">
        <v>200</v>
      </c>
      <c r="E162" s="181" t="s">
        <v>200</v>
      </c>
      <c r="F162" s="181" t="s">
        <v>52</v>
      </c>
      <c r="G162" s="181" t="s">
        <v>625</v>
      </c>
      <c r="H162" s="181">
        <v>996000000</v>
      </c>
      <c r="I162" s="181">
        <v>0</v>
      </c>
      <c r="J162" s="181">
        <v>185748000</v>
      </c>
      <c r="K162" s="181">
        <v>0</v>
      </c>
      <c r="L162" s="181">
        <v>185748000</v>
      </c>
      <c r="M162" s="181">
        <v>6707567</v>
      </c>
      <c r="N162" s="181">
        <v>6707567</v>
      </c>
      <c r="O162" s="181">
        <v>0</v>
      </c>
      <c r="P162" s="181">
        <v>0</v>
      </c>
      <c r="Q162" s="181" t="s">
        <v>600</v>
      </c>
      <c r="R162" s="181" t="s">
        <v>626</v>
      </c>
      <c r="S162" s="181" t="s">
        <v>625</v>
      </c>
      <c r="T162" s="181" t="s">
        <v>26</v>
      </c>
      <c r="U162" s="181" t="s">
        <v>625</v>
      </c>
      <c r="V162" s="181">
        <v>6</v>
      </c>
      <c r="W162" s="181" t="s">
        <v>260</v>
      </c>
    </row>
    <row r="163" spans="1:23" ht="12.75">
      <c r="A163" s="181" t="s">
        <v>65</v>
      </c>
      <c r="B163" s="181" t="s">
        <v>58</v>
      </c>
      <c r="C163" s="181" t="s">
        <v>58</v>
      </c>
      <c r="D163" s="181" t="s">
        <v>58</v>
      </c>
      <c r="E163" s="181" t="s">
        <v>200</v>
      </c>
      <c r="F163" s="181" t="s">
        <v>52</v>
      </c>
      <c r="G163" s="181" t="s">
        <v>66</v>
      </c>
      <c r="H163" s="181">
        <v>185765000000</v>
      </c>
      <c r="I163" s="181">
        <v>1546409575</v>
      </c>
      <c r="J163" s="181">
        <v>148751820728</v>
      </c>
      <c r="K163" s="181">
        <v>7202273541</v>
      </c>
      <c r="L163" s="181">
        <v>9666913993</v>
      </c>
      <c r="M163" s="181">
        <v>2591551453.36</v>
      </c>
      <c r="N163" s="181">
        <v>2650576444.36</v>
      </c>
      <c r="O163" s="181">
        <v>82465829.4</v>
      </c>
      <c r="P163" s="181">
        <v>141490820.4</v>
      </c>
      <c r="Q163" s="181" t="s">
        <v>600</v>
      </c>
      <c r="R163" s="181" t="s">
        <v>65</v>
      </c>
      <c r="S163" s="181" t="s">
        <v>66</v>
      </c>
      <c r="T163" s="181" t="s">
        <v>26</v>
      </c>
      <c r="U163" s="181" t="s">
        <v>66</v>
      </c>
      <c r="V163" s="181">
        <v>2</v>
      </c>
      <c r="W163" s="181" t="s">
        <v>253</v>
      </c>
    </row>
    <row r="164" spans="1:23" ht="12.75">
      <c r="A164" s="181" t="s">
        <v>65</v>
      </c>
      <c r="B164" s="181" t="s">
        <v>58</v>
      </c>
      <c r="C164" s="181" t="s">
        <v>58</v>
      </c>
      <c r="D164" s="181" t="s">
        <v>58</v>
      </c>
      <c r="E164" s="181" t="s">
        <v>200</v>
      </c>
      <c r="F164" s="181" t="s">
        <v>146</v>
      </c>
      <c r="G164" s="181" t="s">
        <v>66</v>
      </c>
      <c r="H164" s="181">
        <v>176735000000</v>
      </c>
      <c r="I164" s="181">
        <v>30000000000</v>
      </c>
      <c r="J164" s="181">
        <v>166735000000</v>
      </c>
      <c r="K164" s="181">
        <v>0</v>
      </c>
      <c r="L164" s="181">
        <v>0</v>
      </c>
      <c r="M164" s="181">
        <v>0</v>
      </c>
      <c r="N164" s="181">
        <v>0</v>
      </c>
      <c r="O164" s="181">
        <v>0</v>
      </c>
      <c r="P164" s="181">
        <v>0</v>
      </c>
      <c r="Q164" s="181" t="s">
        <v>600</v>
      </c>
      <c r="R164" s="181" t="s">
        <v>65</v>
      </c>
      <c r="S164" s="181" t="s">
        <v>66</v>
      </c>
      <c r="T164" s="181" t="s">
        <v>26</v>
      </c>
      <c r="U164" s="181" t="s">
        <v>66</v>
      </c>
      <c r="V164" s="181">
        <v>2</v>
      </c>
      <c r="W164" s="181" t="s">
        <v>253</v>
      </c>
    </row>
    <row r="165" spans="1:23" ht="12.75">
      <c r="A165" s="181" t="s">
        <v>65</v>
      </c>
      <c r="B165" s="181" t="s">
        <v>61</v>
      </c>
      <c r="C165" s="181" t="s">
        <v>58</v>
      </c>
      <c r="D165" s="181" t="s">
        <v>58</v>
      </c>
      <c r="E165" s="181" t="s">
        <v>200</v>
      </c>
      <c r="F165" s="181" t="s">
        <v>52</v>
      </c>
      <c r="G165" s="181" t="s">
        <v>63</v>
      </c>
      <c r="H165" s="181">
        <v>185765000000</v>
      </c>
      <c r="I165" s="181">
        <v>1546409575</v>
      </c>
      <c r="J165" s="181">
        <v>148751820728</v>
      </c>
      <c r="K165" s="181">
        <v>7202273541</v>
      </c>
      <c r="L165" s="181">
        <v>9666913993</v>
      </c>
      <c r="M165" s="181">
        <v>2591551453.36</v>
      </c>
      <c r="N165" s="181">
        <v>2650576444.36</v>
      </c>
      <c r="O165" s="181">
        <v>82465829.4</v>
      </c>
      <c r="P165" s="181">
        <v>141490820.4</v>
      </c>
      <c r="Q165" s="181" t="s">
        <v>600</v>
      </c>
      <c r="R165" s="181" t="s">
        <v>495</v>
      </c>
      <c r="S165" s="181" t="s">
        <v>63</v>
      </c>
      <c r="T165" s="181" t="s">
        <v>26</v>
      </c>
      <c r="U165" s="181" t="s">
        <v>63</v>
      </c>
      <c r="V165" s="181">
        <v>3</v>
      </c>
      <c r="W165" s="181" t="s">
        <v>253</v>
      </c>
    </row>
    <row r="166" spans="1:23" ht="12.75">
      <c r="A166" s="181" t="s">
        <v>65</v>
      </c>
      <c r="B166" s="181" t="s">
        <v>61</v>
      </c>
      <c r="C166" s="181" t="s">
        <v>58</v>
      </c>
      <c r="D166" s="181" t="s">
        <v>58</v>
      </c>
      <c r="E166" s="181" t="s">
        <v>200</v>
      </c>
      <c r="F166" s="181" t="s">
        <v>146</v>
      </c>
      <c r="G166" s="181" t="s">
        <v>63</v>
      </c>
      <c r="H166" s="181">
        <v>176735000000</v>
      </c>
      <c r="I166" s="181">
        <v>30000000000</v>
      </c>
      <c r="J166" s="181">
        <v>166735000000</v>
      </c>
      <c r="K166" s="181">
        <v>0</v>
      </c>
      <c r="L166" s="181">
        <v>0</v>
      </c>
      <c r="M166" s="181">
        <v>0</v>
      </c>
      <c r="N166" s="181">
        <v>0</v>
      </c>
      <c r="O166" s="181">
        <v>0</v>
      </c>
      <c r="P166" s="181">
        <v>0</v>
      </c>
      <c r="Q166" s="181" t="s">
        <v>600</v>
      </c>
      <c r="R166" s="181" t="s">
        <v>495</v>
      </c>
      <c r="S166" s="181" t="s">
        <v>63</v>
      </c>
      <c r="T166" s="181" t="s">
        <v>26</v>
      </c>
      <c r="U166" s="181" t="s">
        <v>63</v>
      </c>
      <c r="V166" s="181">
        <v>3</v>
      </c>
      <c r="W166" s="181" t="s">
        <v>253</v>
      </c>
    </row>
    <row r="167" spans="1:23" ht="12.75">
      <c r="A167" s="181" t="s">
        <v>65</v>
      </c>
      <c r="B167" s="181" t="s">
        <v>61</v>
      </c>
      <c r="C167" s="181" t="s">
        <v>30</v>
      </c>
      <c r="D167" s="181" t="s">
        <v>58</v>
      </c>
      <c r="E167" s="181" t="s">
        <v>200</v>
      </c>
      <c r="F167" s="181" t="s">
        <v>52</v>
      </c>
      <c r="G167" s="181" t="s">
        <v>67</v>
      </c>
      <c r="H167" s="181">
        <v>173265000000</v>
      </c>
      <c r="I167" s="181">
        <v>1492609575</v>
      </c>
      <c r="J167" s="181">
        <v>141760065161</v>
      </c>
      <c r="K167" s="181">
        <v>1498733057</v>
      </c>
      <c r="L167" s="181">
        <v>2737939181</v>
      </c>
      <c r="M167" s="181">
        <v>105241656.12</v>
      </c>
      <c r="N167" s="181">
        <v>149998199.12</v>
      </c>
      <c r="O167" s="181">
        <v>60565909.6</v>
      </c>
      <c r="P167" s="181">
        <v>105322452.6</v>
      </c>
      <c r="Q167" s="181" t="s">
        <v>600</v>
      </c>
      <c r="R167" s="181" t="s">
        <v>496</v>
      </c>
      <c r="S167" s="181" t="s">
        <v>67</v>
      </c>
      <c r="T167" s="181" t="s">
        <v>26</v>
      </c>
      <c r="U167" s="181" t="s">
        <v>67</v>
      </c>
      <c r="V167" s="181">
        <v>4</v>
      </c>
      <c r="W167" s="181" t="s">
        <v>253</v>
      </c>
    </row>
    <row r="168" spans="1:23" ht="12.75">
      <c r="A168" s="181" t="s">
        <v>65</v>
      </c>
      <c r="B168" s="181" t="s">
        <v>61</v>
      </c>
      <c r="C168" s="181" t="s">
        <v>30</v>
      </c>
      <c r="D168" s="181" t="s">
        <v>58</v>
      </c>
      <c r="E168" s="181" t="s">
        <v>200</v>
      </c>
      <c r="F168" s="181" t="s">
        <v>146</v>
      </c>
      <c r="G168" s="181" t="s">
        <v>67</v>
      </c>
      <c r="H168" s="181">
        <v>176735000000</v>
      </c>
      <c r="I168" s="181">
        <v>30000000000</v>
      </c>
      <c r="J168" s="181">
        <v>166735000000</v>
      </c>
      <c r="K168" s="181">
        <v>0</v>
      </c>
      <c r="L168" s="181">
        <v>0</v>
      </c>
      <c r="M168" s="181">
        <v>0</v>
      </c>
      <c r="N168" s="181">
        <v>0</v>
      </c>
      <c r="O168" s="181">
        <v>0</v>
      </c>
      <c r="P168" s="181">
        <v>0</v>
      </c>
      <c r="Q168" s="181" t="s">
        <v>600</v>
      </c>
      <c r="R168" s="181" t="s">
        <v>496</v>
      </c>
      <c r="S168" s="181" t="s">
        <v>67</v>
      </c>
      <c r="T168" s="181" t="s">
        <v>26</v>
      </c>
      <c r="U168" s="181" t="s">
        <v>67</v>
      </c>
      <c r="V168" s="181">
        <v>4</v>
      </c>
      <c r="W168" s="181" t="s">
        <v>253</v>
      </c>
    </row>
    <row r="169" spans="1:23" ht="12.75">
      <c r="A169" s="181" t="s">
        <v>65</v>
      </c>
      <c r="B169" s="181" t="s">
        <v>61</v>
      </c>
      <c r="C169" s="181" t="s">
        <v>109</v>
      </c>
      <c r="D169" s="181" t="s">
        <v>58</v>
      </c>
      <c r="E169" s="181" t="s">
        <v>200</v>
      </c>
      <c r="F169" s="181" t="s">
        <v>52</v>
      </c>
      <c r="G169" s="181" t="s">
        <v>207</v>
      </c>
      <c r="H169" s="181">
        <v>12500000000</v>
      </c>
      <c r="I169" s="181">
        <v>53800000</v>
      </c>
      <c r="J169" s="181">
        <v>6991755567</v>
      </c>
      <c r="K169" s="181">
        <v>5703540484</v>
      </c>
      <c r="L169" s="181">
        <v>6928974812</v>
      </c>
      <c r="M169" s="181">
        <v>2486309797.24</v>
      </c>
      <c r="N169" s="181">
        <v>2500578245.24</v>
      </c>
      <c r="O169" s="181">
        <v>21899919.8</v>
      </c>
      <c r="P169" s="181">
        <v>36168367.8</v>
      </c>
      <c r="Q169" s="181" t="s">
        <v>600</v>
      </c>
      <c r="R169" s="181" t="s">
        <v>497</v>
      </c>
      <c r="S169" s="181" t="s">
        <v>207</v>
      </c>
      <c r="T169" s="181" t="s">
        <v>26</v>
      </c>
      <c r="U169" s="181" t="s">
        <v>207</v>
      </c>
      <c r="V169" s="181">
        <v>4</v>
      </c>
      <c r="W169" s="181" t="s">
        <v>253</v>
      </c>
    </row>
    <row r="170" spans="1:23" ht="12.75">
      <c r="A170" s="181" t="s">
        <v>65</v>
      </c>
      <c r="B170" s="181" t="s">
        <v>61</v>
      </c>
      <c r="C170" s="181" t="s">
        <v>109</v>
      </c>
      <c r="D170" s="181" t="s">
        <v>200</v>
      </c>
      <c r="E170" s="181" t="s">
        <v>200</v>
      </c>
      <c r="F170" s="181" t="s">
        <v>52</v>
      </c>
      <c r="G170" s="181" t="s">
        <v>627</v>
      </c>
      <c r="H170" s="181">
        <v>0</v>
      </c>
      <c r="I170" s="181">
        <v>0</v>
      </c>
      <c r="J170" s="181">
        <v>0</v>
      </c>
      <c r="K170" s="181">
        <v>0</v>
      </c>
      <c r="L170" s="181">
        <v>0</v>
      </c>
      <c r="M170" s="181">
        <v>0</v>
      </c>
      <c r="N170" s="181">
        <v>0</v>
      </c>
      <c r="O170" s="181">
        <v>0</v>
      </c>
      <c r="P170" s="181">
        <v>0</v>
      </c>
      <c r="Q170" s="181" t="s">
        <v>600</v>
      </c>
      <c r="R170" s="181" t="s">
        <v>498</v>
      </c>
      <c r="S170" s="181" t="s">
        <v>627</v>
      </c>
      <c r="T170" s="181" t="s">
        <v>26</v>
      </c>
      <c r="U170" s="181" t="s">
        <v>627</v>
      </c>
      <c r="V170" s="181">
        <v>6</v>
      </c>
      <c r="W170" s="181" t="s">
        <v>260</v>
      </c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zoomScale="65" zoomScaleNormal="65" zoomScalePageLayoutView="0" workbookViewId="0" topLeftCell="A1">
      <pane xSplit="6" ySplit="12" topLeftCell="G22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8.57421875" style="32" customWidth="1"/>
    <col min="7" max="7" width="35.140625" style="33" customWidth="1"/>
    <col min="8" max="16" width="21.28125" style="1" customWidth="1"/>
    <col min="17" max="17" width="25.421875" style="211" bestFit="1" customWidth="1"/>
    <col min="18" max="18" width="18.421875" style="1" bestFit="1" customWidth="1"/>
    <col min="19" max="19" width="11.421875" style="1" customWidth="1"/>
    <col min="20" max="20" width="17.28125" style="1" bestFit="1" customWidth="1"/>
    <col min="21" max="21" width="15.140625" style="1" bestFit="1" customWidth="1"/>
    <col min="22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355" t="s">
        <v>0</v>
      </c>
      <c r="H1" s="355"/>
      <c r="I1" s="355"/>
      <c r="J1" s="355"/>
      <c r="K1" s="355"/>
      <c r="L1" s="355"/>
      <c r="M1" s="355"/>
      <c r="N1" s="36"/>
      <c r="O1" s="36"/>
      <c r="P1" s="37"/>
      <c r="Q1" s="211"/>
      <c r="R1" s="1"/>
    </row>
    <row r="2" spans="1:18" s="38" customFormat="1" ht="15.75">
      <c r="A2" s="39"/>
      <c r="B2" s="40"/>
      <c r="C2" s="41"/>
      <c r="D2" s="41"/>
      <c r="E2" s="41"/>
      <c r="F2" s="41"/>
      <c r="G2" s="356" t="s">
        <v>1</v>
      </c>
      <c r="H2" s="356"/>
      <c r="I2" s="356"/>
      <c r="J2" s="356"/>
      <c r="K2" s="356"/>
      <c r="L2" s="356"/>
      <c r="M2" s="356"/>
      <c r="N2" s="41"/>
      <c r="O2" s="41"/>
      <c r="P2" s="42"/>
      <c r="Q2" s="211"/>
      <c r="R2" s="1"/>
    </row>
    <row r="3" spans="1:18" s="38" customFormat="1" ht="15.75">
      <c r="A3" s="43"/>
      <c r="B3" s="40"/>
      <c r="C3" s="44"/>
      <c r="D3" s="44"/>
      <c r="E3" s="44"/>
      <c r="F3" s="45"/>
      <c r="G3" s="357" t="s">
        <v>2</v>
      </c>
      <c r="H3" s="357"/>
      <c r="I3" s="357"/>
      <c r="J3" s="357"/>
      <c r="K3" s="357"/>
      <c r="L3" s="357"/>
      <c r="M3" s="357"/>
      <c r="N3" s="46"/>
      <c r="O3" s="47"/>
      <c r="P3" s="48"/>
      <c r="Q3" s="211"/>
      <c r="R3" s="1"/>
    </row>
    <row r="4" spans="1:18" s="38" customFormat="1" ht="18">
      <c r="A4" s="353"/>
      <c r="B4" s="354"/>
      <c r="C4" s="354"/>
      <c r="D4" s="354"/>
      <c r="E4" s="40"/>
      <c r="F4" s="49"/>
      <c r="G4" s="358"/>
      <c r="H4" s="358"/>
      <c r="I4" s="358"/>
      <c r="J4" s="358"/>
      <c r="K4" s="358"/>
      <c r="L4" s="358"/>
      <c r="M4" s="358"/>
      <c r="N4" s="46"/>
      <c r="O4" s="50"/>
      <c r="P4" s="48"/>
      <c r="Q4" s="211"/>
      <c r="R4" s="1"/>
    </row>
    <row r="5" spans="1:18" s="38" customFormat="1" ht="15.75" customHeight="1">
      <c r="A5" s="353"/>
      <c r="B5" s="354"/>
      <c r="C5" s="354"/>
      <c r="D5" s="354"/>
      <c r="E5" s="40"/>
      <c r="F5" s="45"/>
      <c r="G5" s="359" t="s">
        <v>68</v>
      </c>
      <c r="H5" s="359"/>
      <c r="I5" s="359"/>
      <c r="J5" s="52"/>
      <c r="K5" s="52"/>
      <c r="M5" s="111" t="s">
        <v>3</v>
      </c>
      <c r="N5" s="171" t="s">
        <v>632</v>
      </c>
      <c r="O5" s="47"/>
      <c r="P5" s="48"/>
      <c r="Q5" s="211"/>
      <c r="R5" s="1"/>
    </row>
    <row r="6" spans="1:18" s="38" customFormat="1" ht="15.75">
      <c r="A6" s="43"/>
      <c r="B6" s="40"/>
      <c r="C6" s="44"/>
      <c r="D6" s="44"/>
      <c r="E6" s="44"/>
      <c r="F6" s="45"/>
      <c r="G6" s="51" t="s">
        <v>69</v>
      </c>
      <c r="H6" s="47"/>
      <c r="I6" s="167"/>
      <c r="J6" s="47"/>
      <c r="K6" s="47"/>
      <c r="M6" s="112" t="s">
        <v>4</v>
      </c>
      <c r="N6" s="258">
        <v>2011</v>
      </c>
      <c r="O6" s="47"/>
      <c r="P6" s="48"/>
      <c r="Q6" s="211"/>
      <c r="R6" s="1"/>
    </row>
    <row r="7" spans="1:18" s="38" customFormat="1" ht="16.5" thickBot="1">
      <c r="A7" s="53"/>
      <c r="B7" s="54"/>
      <c r="C7" s="54"/>
      <c r="D7" s="54"/>
      <c r="E7" s="54"/>
      <c r="F7" s="54"/>
      <c r="G7" s="55" t="s">
        <v>51</v>
      </c>
      <c r="H7" s="56"/>
      <c r="I7" s="56"/>
      <c r="J7" s="56"/>
      <c r="K7" s="57"/>
      <c r="M7" s="113" t="s">
        <v>5</v>
      </c>
      <c r="N7" s="126">
        <v>40641</v>
      </c>
      <c r="O7" s="58"/>
      <c r="P7" s="59"/>
      <c r="Q7" s="211"/>
      <c r="R7" s="1"/>
    </row>
    <row r="8" spans="1:18" s="38" customFormat="1" ht="15.75" thickBot="1">
      <c r="A8" s="362" t="s">
        <v>70</v>
      </c>
      <c r="B8" s="363"/>
      <c r="C8" s="363"/>
      <c r="D8" s="363"/>
      <c r="E8" s="363"/>
      <c r="F8" s="363"/>
      <c r="G8" s="364"/>
      <c r="H8" s="360" t="s">
        <v>6</v>
      </c>
      <c r="I8" s="360" t="s">
        <v>7</v>
      </c>
      <c r="J8" s="360" t="s">
        <v>7</v>
      </c>
      <c r="K8" s="360" t="s">
        <v>8</v>
      </c>
      <c r="L8" s="360" t="s">
        <v>8</v>
      </c>
      <c r="M8" s="360" t="s">
        <v>9</v>
      </c>
      <c r="N8" s="360" t="s">
        <v>9</v>
      </c>
      <c r="O8" s="360" t="s">
        <v>10</v>
      </c>
      <c r="P8" s="360" t="s">
        <v>11</v>
      </c>
      <c r="Q8" s="211"/>
      <c r="R8" s="1"/>
    </row>
    <row r="9" spans="1:18" s="38" customFormat="1" ht="15">
      <c r="A9" s="78" t="s">
        <v>12</v>
      </c>
      <c r="B9" s="79" t="s">
        <v>13</v>
      </c>
      <c r="C9" s="78" t="s">
        <v>14</v>
      </c>
      <c r="D9" s="80" t="s">
        <v>15</v>
      </c>
      <c r="E9" s="79" t="s">
        <v>90</v>
      </c>
      <c r="F9" s="60" t="s">
        <v>16</v>
      </c>
      <c r="G9" s="365" t="s">
        <v>17</v>
      </c>
      <c r="H9" s="361"/>
      <c r="I9" s="361"/>
      <c r="J9" s="361"/>
      <c r="K9" s="361"/>
      <c r="L9" s="361"/>
      <c r="M9" s="361"/>
      <c r="N9" s="361"/>
      <c r="O9" s="361"/>
      <c r="P9" s="361"/>
      <c r="Q9" s="211"/>
      <c r="R9" s="1"/>
    </row>
    <row r="10" spans="1:18" s="38" customFormat="1" ht="15">
      <c r="A10" s="373" t="s">
        <v>18</v>
      </c>
      <c r="B10" s="375" t="s">
        <v>19</v>
      </c>
      <c r="C10" s="373" t="s">
        <v>20</v>
      </c>
      <c r="D10" s="373" t="s">
        <v>21</v>
      </c>
      <c r="E10" s="144"/>
      <c r="F10" s="61" t="s">
        <v>22</v>
      </c>
      <c r="G10" s="366"/>
      <c r="H10" s="368" t="s">
        <v>23</v>
      </c>
      <c r="I10" s="368" t="s">
        <v>24</v>
      </c>
      <c r="J10" s="368" t="s">
        <v>25</v>
      </c>
      <c r="K10" s="368" t="s">
        <v>24</v>
      </c>
      <c r="L10" s="368" t="s">
        <v>25</v>
      </c>
      <c r="M10" s="368" t="s">
        <v>24</v>
      </c>
      <c r="N10" s="368" t="s">
        <v>25</v>
      </c>
      <c r="O10" s="368" t="s">
        <v>24</v>
      </c>
      <c r="P10" s="368" t="s">
        <v>25</v>
      </c>
      <c r="Q10" s="211"/>
      <c r="R10" s="1"/>
    </row>
    <row r="11" spans="1:18" s="38" customFormat="1" ht="15.75" thickBot="1">
      <c r="A11" s="374"/>
      <c r="B11" s="376"/>
      <c r="C11" s="374"/>
      <c r="D11" s="374"/>
      <c r="E11" s="145"/>
      <c r="F11" s="62" t="s">
        <v>26</v>
      </c>
      <c r="G11" s="367"/>
      <c r="H11" s="369"/>
      <c r="I11" s="369"/>
      <c r="J11" s="369"/>
      <c r="K11" s="369"/>
      <c r="L11" s="369"/>
      <c r="M11" s="369"/>
      <c r="N11" s="369"/>
      <c r="O11" s="369"/>
      <c r="P11" s="369"/>
      <c r="Q11" s="211"/>
      <c r="R11" s="1"/>
    </row>
    <row r="12" spans="1:17" s="2" customFormat="1" ht="15" customHeight="1">
      <c r="A12" s="370" t="s">
        <v>27</v>
      </c>
      <c r="B12" s="371"/>
      <c r="C12" s="371"/>
      <c r="D12" s="371"/>
      <c r="E12" s="371"/>
      <c r="F12" s="371"/>
      <c r="G12" s="372"/>
      <c r="H12" s="81" t="e">
        <f>H13+H49+H124+H136+H125</f>
        <v>#REF!</v>
      </c>
      <c r="I12" s="81">
        <f aca="true" t="shared" si="0" ref="I12:P12">I13+I49+I124+I136+I125</f>
        <v>3872536357</v>
      </c>
      <c r="J12" s="81">
        <f t="shared" si="0"/>
        <v>609238724413</v>
      </c>
      <c r="K12" s="81">
        <f t="shared" si="0"/>
        <v>1491899261</v>
      </c>
      <c r="L12" s="81">
        <f t="shared" si="0"/>
        <v>601657760978</v>
      </c>
      <c r="M12" s="81">
        <f t="shared" si="0"/>
        <v>588090976451.23</v>
      </c>
      <c r="N12" s="81">
        <f t="shared" si="0"/>
        <v>589029996672.23</v>
      </c>
      <c r="O12" s="81">
        <f t="shared" si="0"/>
        <v>587711407369.55</v>
      </c>
      <c r="P12" s="147">
        <f t="shared" si="0"/>
        <v>588647306121.55</v>
      </c>
      <c r="Q12" s="212"/>
    </row>
    <row r="13" spans="1:17" s="4" customFormat="1" ht="15">
      <c r="A13" s="63">
        <v>1</v>
      </c>
      <c r="B13" s="64"/>
      <c r="C13" s="64"/>
      <c r="D13" s="65"/>
      <c r="E13" s="65"/>
      <c r="F13" s="65"/>
      <c r="G13" s="148" t="s">
        <v>28</v>
      </c>
      <c r="H13" s="82" t="e">
        <f>H14+H35+H38</f>
        <v>#REF!</v>
      </c>
      <c r="I13" s="82">
        <f aca="true" t="shared" si="1" ref="I13:P13">I14+I35+I38</f>
        <v>36105700</v>
      </c>
      <c r="J13" s="82">
        <f t="shared" si="1"/>
        <v>5960366564</v>
      </c>
      <c r="K13" s="82">
        <f t="shared" si="1"/>
        <v>443467470</v>
      </c>
      <c r="L13" s="82">
        <f t="shared" si="1"/>
        <v>2046087764</v>
      </c>
      <c r="M13" s="82">
        <f t="shared" si="1"/>
        <v>491123657.4</v>
      </c>
      <c r="N13" s="82">
        <f t="shared" si="1"/>
        <v>1303338963.4</v>
      </c>
      <c r="O13" s="82">
        <f t="shared" si="1"/>
        <v>464658919.56</v>
      </c>
      <c r="P13" s="83">
        <f t="shared" si="1"/>
        <v>1271281763.56</v>
      </c>
      <c r="Q13" s="212"/>
    </row>
    <row r="14" spans="1:17" s="4" customFormat="1" ht="30">
      <c r="A14" s="63">
        <v>1</v>
      </c>
      <c r="B14" s="64">
        <v>0</v>
      </c>
      <c r="C14" s="64">
        <v>1</v>
      </c>
      <c r="D14" s="65"/>
      <c r="E14" s="65"/>
      <c r="F14" s="65"/>
      <c r="G14" s="149" t="s">
        <v>29</v>
      </c>
      <c r="H14" s="82" t="e">
        <f>+H15+H19+H22+H30+H32</f>
        <v>#REF!</v>
      </c>
      <c r="I14" s="82">
        <f aca="true" t="shared" si="2" ref="I14:P14">+I15+I19+I22+I30+I32</f>
        <v>18878100</v>
      </c>
      <c r="J14" s="82">
        <f t="shared" si="2"/>
        <v>3794562972</v>
      </c>
      <c r="K14" s="82">
        <f t="shared" si="2"/>
        <v>317844102</v>
      </c>
      <c r="L14" s="82">
        <f t="shared" si="2"/>
        <v>851758837</v>
      </c>
      <c r="M14" s="82">
        <f t="shared" si="2"/>
        <v>300918588</v>
      </c>
      <c r="N14" s="82">
        <f t="shared" si="2"/>
        <v>834833323</v>
      </c>
      <c r="O14" s="82">
        <f t="shared" si="2"/>
        <v>304236307</v>
      </c>
      <c r="P14" s="83">
        <f t="shared" si="2"/>
        <v>834833323</v>
      </c>
      <c r="Q14" s="212"/>
    </row>
    <row r="15" spans="1:17" s="4" customFormat="1" ht="15">
      <c r="A15" s="63">
        <v>1</v>
      </c>
      <c r="B15" s="64">
        <v>0</v>
      </c>
      <c r="C15" s="64">
        <v>1</v>
      </c>
      <c r="D15" s="65" t="s">
        <v>30</v>
      </c>
      <c r="E15" s="65"/>
      <c r="F15" s="65"/>
      <c r="G15" s="149" t="s">
        <v>31</v>
      </c>
      <c r="H15" s="82" t="e">
        <f>SUM(H16:H18)</f>
        <v>#REF!</v>
      </c>
      <c r="I15" s="82">
        <f aca="true" t="shared" si="3" ref="I15:P15">SUM(I16:I18)</f>
        <v>12925700</v>
      </c>
      <c r="J15" s="82">
        <f t="shared" si="3"/>
        <v>2598210572</v>
      </c>
      <c r="K15" s="82">
        <f t="shared" si="3"/>
        <v>265589884</v>
      </c>
      <c r="L15" s="82">
        <f t="shared" si="3"/>
        <v>716844151</v>
      </c>
      <c r="M15" s="82">
        <f t="shared" si="3"/>
        <v>254293706</v>
      </c>
      <c r="N15" s="82">
        <f t="shared" si="3"/>
        <v>705547973</v>
      </c>
      <c r="O15" s="82">
        <f t="shared" si="3"/>
        <v>257611425</v>
      </c>
      <c r="P15" s="83">
        <f t="shared" si="3"/>
        <v>705547973</v>
      </c>
      <c r="Q15" s="212"/>
    </row>
    <row r="16" spans="1:17" s="8" customFormat="1" ht="15">
      <c r="A16" s="190">
        <v>1</v>
      </c>
      <c r="B16" s="191">
        <v>0</v>
      </c>
      <c r="C16" s="191">
        <v>1</v>
      </c>
      <c r="D16" s="192" t="s">
        <v>30</v>
      </c>
      <c r="E16" s="192" t="s">
        <v>30</v>
      </c>
      <c r="F16" s="192" t="s">
        <v>52</v>
      </c>
      <c r="G16" s="193" t="s">
        <v>92</v>
      </c>
      <c r="H16" s="194" t="e">
        <f>+#REF!</f>
        <v>#REF!</v>
      </c>
      <c r="I16" s="194">
        <f>+'EJEC VIG '!I16</f>
        <v>11262400</v>
      </c>
      <c r="J16" s="194">
        <f>+'EJEC VIG '!J16</f>
        <v>2263901150.4</v>
      </c>
      <c r="K16" s="194">
        <f>+'EJEC VIG '!K16</f>
        <v>255392977</v>
      </c>
      <c r="L16" s="194">
        <f>+'EJEC VIG '!L16</f>
        <v>695660780</v>
      </c>
      <c r="M16" s="194">
        <f>+'EJEC VIG '!M16</f>
        <v>245708573</v>
      </c>
      <c r="N16" s="194">
        <f>+'EJEC VIG '!N16</f>
        <v>685976376</v>
      </c>
      <c r="O16" s="194">
        <f>+'EJEC VIG '!O16</f>
        <v>249026292</v>
      </c>
      <c r="P16" s="194">
        <v>685976376</v>
      </c>
      <c r="Q16" s="212"/>
    </row>
    <row r="17" spans="1:17" s="8" customFormat="1" ht="15">
      <c r="A17" s="190">
        <v>1</v>
      </c>
      <c r="B17" s="191">
        <v>0</v>
      </c>
      <c r="C17" s="191">
        <v>1</v>
      </c>
      <c r="D17" s="192" t="s">
        <v>30</v>
      </c>
      <c r="E17" s="192" t="s">
        <v>91</v>
      </c>
      <c r="F17" s="192" t="s">
        <v>52</v>
      </c>
      <c r="G17" s="193" t="s">
        <v>93</v>
      </c>
      <c r="H17" s="194" t="e">
        <f>+#REF!</f>
        <v>#REF!</v>
      </c>
      <c r="I17" s="194">
        <f>+'EJEC VIG '!I17</f>
        <v>1499700</v>
      </c>
      <c r="J17" s="194">
        <f>+'EJEC VIG '!J17</f>
        <v>301436245.6</v>
      </c>
      <c r="K17" s="194">
        <f>+'EJEC VIG '!K17</f>
        <v>7045049</v>
      </c>
      <c r="L17" s="194">
        <f>+'EJEC VIG '!L17</f>
        <v>12427928</v>
      </c>
      <c r="M17" s="194">
        <f>+'EJEC VIG '!M17</f>
        <v>5574460</v>
      </c>
      <c r="N17" s="194">
        <f>+'EJEC VIG '!N17</f>
        <v>10957339</v>
      </c>
      <c r="O17" s="194">
        <f>+'EJEC VIG '!O17</f>
        <v>5574460</v>
      </c>
      <c r="P17" s="194">
        <f>+'EJEC VIG '!P17</f>
        <v>10957339</v>
      </c>
      <c r="Q17" s="212"/>
    </row>
    <row r="18" spans="1:17" s="8" customFormat="1" ht="15">
      <c r="A18" s="190">
        <v>1</v>
      </c>
      <c r="B18" s="191">
        <v>0</v>
      </c>
      <c r="C18" s="191">
        <v>1</v>
      </c>
      <c r="D18" s="192" t="s">
        <v>30</v>
      </c>
      <c r="E18" s="192" t="s">
        <v>32</v>
      </c>
      <c r="F18" s="192" t="s">
        <v>52</v>
      </c>
      <c r="G18" s="193" t="s">
        <v>94</v>
      </c>
      <c r="H18" s="194" t="e">
        <f>+#REF!</f>
        <v>#REF!</v>
      </c>
      <c r="I18" s="194">
        <f>+'EJEC VIG '!I18</f>
        <v>163600</v>
      </c>
      <c r="J18" s="194">
        <f>+'EJEC VIG '!J18</f>
        <v>32873176</v>
      </c>
      <c r="K18" s="194">
        <f>+'EJEC VIG '!K18</f>
        <v>3151858</v>
      </c>
      <c r="L18" s="194">
        <f>+'EJEC VIG '!L18</f>
        <v>8755443</v>
      </c>
      <c r="M18" s="194">
        <f>+'EJEC VIG '!M18</f>
        <v>3010673</v>
      </c>
      <c r="N18" s="194">
        <f>+'EJEC VIG '!N18</f>
        <v>8614258</v>
      </c>
      <c r="O18" s="194">
        <f>+'EJEC VIG '!O18</f>
        <v>3010673</v>
      </c>
      <c r="P18" s="194">
        <f>+'EJEC VIG '!P18</f>
        <v>8614258</v>
      </c>
      <c r="Q18" s="212"/>
    </row>
    <row r="19" spans="1:19" s="4" customFormat="1" ht="15">
      <c r="A19" s="63">
        <v>1</v>
      </c>
      <c r="B19" s="64">
        <v>0</v>
      </c>
      <c r="C19" s="64">
        <v>1</v>
      </c>
      <c r="D19" s="65" t="s">
        <v>32</v>
      </c>
      <c r="E19" s="65"/>
      <c r="F19" s="65"/>
      <c r="G19" s="149" t="s">
        <v>33</v>
      </c>
      <c r="H19" s="82" t="e">
        <f>SUM(H20:H21)</f>
        <v>#REF!</v>
      </c>
      <c r="I19" s="82">
        <f aca="true" t="shared" si="4" ref="I19:P19">SUM(I20:I21)</f>
        <v>2036500</v>
      </c>
      <c r="J19" s="82">
        <f t="shared" si="4"/>
        <v>409316500</v>
      </c>
      <c r="K19" s="82">
        <f t="shared" si="4"/>
        <v>29610274</v>
      </c>
      <c r="L19" s="82">
        <f t="shared" si="4"/>
        <v>77013283</v>
      </c>
      <c r="M19" s="82">
        <f t="shared" si="4"/>
        <v>27763386</v>
      </c>
      <c r="N19" s="82">
        <f t="shared" si="4"/>
        <v>75166395</v>
      </c>
      <c r="O19" s="82">
        <f t="shared" si="4"/>
        <v>27763386</v>
      </c>
      <c r="P19" s="82">
        <f t="shared" si="4"/>
        <v>75166395</v>
      </c>
      <c r="Q19" s="212">
        <v>1400144325.71</v>
      </c>
      <c r="R19" s="214" t="e">
        <f>SUM(H19:P19)</f>
        <v>#REF!</v>
      </c>
      <c r="S19" s="214" t="e">
        <f>+Q19-R19</f>
        <v>#REF!</v>
      </c>
    </row>
    <row r="20" spans="1:19" s="8" customFormat="1" ht="15">
      <c r="A20" s="190">
        <v>1</v>
      </c>
      <c r="B20" s="191">
        <v>0</v>
      </c>
      <c r="C20" s="191">
        <v>1</v>
      </c>
      <c r="D20" s="192" t="s">
        <v>32</v>
      </c>
      <c r="E20" s="192" t="s">
        <v>30</v>
      </c>
      <c r="F20" s="192" t="s">
        <v>52</v>
      </c>
      <c r="G20" s="193" t="s">
        <v>95</v>
      </c>
      <c r="H20" s="194" t="e">
        <f>+#REF!</f>
        <v>#REF!</v>
      </c>
      <c r="I20" s="194">
        <f>+'EJEC VIG '!I20</f>
        <v>1738000</v>
      </c>
      <c r="J20" s="194">
        <f>+'EJEC VIG '!J20</f>
        <v>349318740</v>
      </c>
      <c r="K20" s="194">
        <f>+'EJEC VIG '!K20</f>
        <v>23526544</v>
      </c>
      <c r="L20" s="194">
        <f>+'EJEC VIG '!L20</f>
        <v>63408754</v>
      </c>
      <c r="M20" s="194">
        <f>+'EJEC VIG '!M20</f>
        <v>21948073</v>
      </c>
      <c r="N20" s="194">
        <f>+'EJEC VIG '!N20</f>
        <v>61830283</v>
      </c>
      <c r="O20" s="194">
        <f>+'EJEC VIG '!O20</f>
        <v>21948073</v>
      </c>
      <c r="P20" s="194">
        <f>+'EJEC VIG '!P20</f>
        <v>61830283</v>
      </c>
      <c r="Q20" s="212"/>
      <c r="S20" s="214">
        <f aca="true" t="shared" si="5" ref="S20:S83">+Q20-R20</f>
        <v>0</v>
      </c>
    </row>
    <row r="21" spans="1:19" s="8" customFormat="1" ht="15">
      <c r="A21" s="190">
        <v>1</v>
      </c>
      <c r="B21" s="191">
        <v>0</v>
      </c>
      <c r="C21" s="191">
        <v>1</v>
      </c>
      <c r="D21" s="192" t="s">
        <v>32</v>
      </c>
      <c r="E21" s="192" t="s">
        <v>91</v>
      </c>
      <c r="F21" s="192" t="s">
        <v>52</v>
      </c>
      <c r="G21" s="193" t="s">
        <v>96</v>
      </c>
      <c r="H21" s="194" t="e">
        <f>+#REF!</f>
        <v>#REF!</v>
      </c>
      <c r="I21" s="194">
        <f>+'EJEC VIG '!I21</f>
        <v>298500</v>
      </c>
      <c r="J21" s="194">
        <f>+'EJEC VIG '!J21</f>
        <v>59997760</v>
      </c>
      <c r="K21" s="194">
        <f>+'EJEC VIG '!K21</f>
        <v>6083730</v>
      </c>
      <c r="L21" s="194">
        <f>+'EJEC VIG '!L21</f>
        <v>13604529</v>
      </c>
      <c r="M21" s="194">
        <f>+'EJEC VIG '!M21</f>
        <v>5815313</v>
      </c>
      <c r="N21" s="194">
        <f>+'EJEC VIG '!N21</f>
        <v>13336112</v>
      </c>
      <c r="O21" s="194">
        <f>+'EJEC VIG '!O21</f>
        <v>5815313</v>
      </c>
      <c r="P21" s="194">
        <f>+'EJEC VIG '!P21</f>
        <v>13336112</v>
      </c>
      <c r="Q21" s="212"/>
      <c r="S21" s="214">
        <f t="shared" si="5"/>
        <v>0</v>
      </c>
    </row>
    <row r="22" spans="1:19" s="4" customFormat="1" ht="15">
      <c r="A22" s="63">
        <v>1</v>
      </c>
      <c r="B22" s="64">
        <v>0</v>
      </c>
      <c r="C22" s="64">
        <v>1</v>
      </c>
      <c r="D22" s="65" t="s">
        <v>34</v>
      </c>
      <c r="E22" s="65"/>
      <c r="F22" s="65"/>
      <c r="G22" s="148" t="s">
        <v>35</v>
      </c>
      <c r="H22" s="82" t="e">
        <f>SUM(H23:H29)</f>
        <v>#REF!</v>
      </c>
      <c r="I22" s="82">
        <f aca="true" t="shared" si="6" ref="I22:P22">SUM(I23:I29)</f>
        <v>3341100</v>
      </c>
      <c r="J22" s="82">
        <f t="shared" si="6"/>
        <v>671501100</v>
      </c>
      <c r="K22" s="82">
        <f t="shared" si="6"/>
        <v>20156792</v>
      </c>
      <c r="L22" s="82">
        <f t="shared" si="6"/>
        <v>50860224</v>
      </c>
      <c r="M22" s="82">
        <f t="shared" si="6"/>
        <v>16938507</v>
      </c>
      <c r="N22" s="82">
        <f t="shared" si="6"/>
        <v>47641939</v>
      </c>
      <c r="O22" s="82">
        <f t="shared" si="6"/>
        <v>16938507</v>
      </c>
      <c r="P22" s="83">
        <f t="shared" si="6"/>
        <v>47641939</v>
      </c>
      <c r="Q22" s="212">
        <v>3009278505.98</v>
      </c>
      <c r="R22" s="214" t="e">
        <f>SUM(H22:P22)</f>
        <v>#REF!</v>
      </c>
      <c r="S22" s="214" t="e">
        <f t="shared" si="5"/>
        <v>#REF!</v>
      </c>
    </row>
    <row r="23" spans="1:19" s="8" customFormat="1" ht="15">
      <c r="A23" s="190">
        <v>1</v>
      </c>
      <c r="B23" s="191">
        <v>0</v>
      </c>
      <c r="C23" s="191">
        <v>1</v>
      </c>
      <c r="D23" s="192" t="s">
        <v>34</v>
      </c>
      <c r="E23" s="192" t="s">
        <v>91</v>
      </c>
      <c r="F23" s="192" t="s">
        <v>52</v>
      </c>
      <c r="G23" s="195" t="s">
        <v>97</v>
      </c>
      <c r="H23" s="194" t="e">
        <f>+#REF!</f>
        <v>#REF!</v>
      </c>
      <c r="I23" s="194">
        <f>+'EJEC VIG '!I23</f>
        <v>378300</v>
      </c>
      <c r="J23" s="194">
        <f>+'EJEC VIG '!J23</f>
        <v>76026257.6</v>
      </c>
      <c r="K23" s="194">
        <f>+'EJEC VIG '!K23</f>
        <v>9836699</v>
      </c>
      <c r="L23" s="194">
        <f>+'EJEC VIG '!L23</f>
        <v>28030170</v>
      </c>
      <c r="M23" s="194">
        <f>+'EJEC VIG '!M23</f>
        <v>9531173</v>
      </c>
      <c r="N23" s="194">
        <f>+'EJEC VIG '!N23</f>
        <v>27724644</v>
      </c>
      <c r="O23" s="194">
        <f>+'EJEC VIG '!O23</f>
        <v>9531173</v>
      </c>
      <c r="P23" s="194">
        <f>+'EJEC VIG '!P23</f>
        <v>27724644</v>
      </c>
      <c r="Q23" s="212"/>
      <c r="S23" s="214">
        <f t="shared" si="5"/>
        <v>0</v>
      </c>
    </row>
    <row r="24" spans="1:19" s="8" customFormat="1" ht="29.25">
      <c r="A24" s="190">
        <v>1</v>
      </c>
      <c r="B24" s="191">
        <v>0</v>
      </c>
      <c r="C24" s="191">
        <v>1</v>
      </c>
      <c r="D24" s="192" t="s">
        <v>34</v>
      </c>
      <c r="E24" s="192" t="s">
        <v>34</v>
      </c>
      <c r="F24" s="192" t="s">
        <v>52</v>
      </c>
      <c r="G24" s="195" t="s">
        <v>98</v>
      </c>
      <c r="H24" s="194">
        <v>18010923</v>
      </c>
      <c r="I24" s="194">
        <f>+'EJEC VIG '!I24</f>
        <v>72100</v>
      </c>
      <c r="J24" s="194">
        <f>+'EJEC VIG '!J24</f>
        <v>14480838.4</v>
      </c>
      <c r="K24" s="194">
        <f>+'EJEC VIG '!K24</f>
        <v>542342</v>
      </c>
      <c r="L24" s="194">
        <f>+'EJEC VIG '!L24</f>
        <v>1178727</v>
      </c>
      <c r="M24" s="194">
        <f>+'EJEC VIG '!M24</f>
        <v>472788</v>
      </c>
      <c r="N24" s="194">
        <f>+'EJEC VIG '!N24</f>
        <v>1109173</v>
      </c>
      <c r="O24" s="194">
        <f>+'EJEC VIG '!O24</f>
        <v>472788</v>
      </c>
      <c r="P24" s="194">
        <f>+'EJEC VIG '!P24</f>
        <v>1109173</v>
      </c>
      <c r="Q24" s="212"/>
      <c r="S24" s="214">
        <f t="shared" si="5"/>
        <v>0</v>
      </c>
    </row>
    <row r="25" spans="1:19" s="8" customFormat="1" ht="15">
      <c r="A25" s="190">
        <v>1</v>
      </c>
      <c r="B25" s="191">
        <v>0</v>
      </c>
      <c r="C25" s="191">
        <v>1</v>
      </c>
      <c r="D25" s="192" t="s">
        <v>34</v>
      </c>
      <c r="E25" s="192" t="s">
        <v>47</v>
      </c>
      <c r="F25" s="192" t="s">
        <v>52</v>
      </c>
      <c r="G25" s="195" t="s">
        <v>99</v>
      </c>
      <c r="H25" s="194">
        <v>1658316</v>
      </c>
      <c r="I25" s="194">
        <f>+'EJEC VIG '!I25</f>
        <v>6700</v>
      </c>
      <c r="J25" s="194">
        <f>+'EJEC VIG '!J25</f>
        <v>1333352.8</v>
      </c>
      <c r="K25" s="194">
        <f>+'EJEC VIG '!K25</f>
        <v>130363</v>
      </c>
      <c r="L25" s="194">
        <f>+'EJEC VIG '!L25</f>
        <v>348835</v>
      </c>
      <c r="M25" s="194">
        <f>+'EJEC VIG '!M25</f>
        <v>124537</v>
      </c>
      <c r="N25" s="194">
        <f>+'EJEC VIG '!N25</f>
        <v>343009</v>
      </c>
      <c r="O25" s="194">
        <f>+'EJEC VIG '!O25</f>
        <v>124537</v>
      </c>
      <c r="P25" s="194">
        <f>+'EJEC VIG '!P25</f>
        <v>343009</v>
      </c>
      <c r="Q25" s="212"/>
      <c r="S25" s="214">
        <f t="shared" si="5"/>
        <v>0</v>
      </c>
    </row>
    <row r="26" spans="1:19" s="8" customFormat="1" ht="15">
      <c r="A26" s="190">
        <v>1</v>
      </c>
      <c r="B26" s="191">
        <v>0</v>
      </c>
      <c r="C26" s="191">
        <v>1</v>
      </c>
      <c r="D26" s="192" t="s">
        <v>34</v>
      </c>
      <c r="E26" s="192" t="s">
        <v>37</v>
      </c>
      <c r="F26" s="192" t="s">
        <v>52</v>
      </c>
      <c r="G26" s="195" t="s">
        <v>194</v>
      </c>
      <c r="H26" s="194">
        <v>139095430</v>
      </c>
      <c r="I26" s="194">
        <f>+'EJEC VIG '!I26</f>
        <v>556400</v>
      </c>
      <c r="J26" s="194">
        <f>+'EJEC VIG '!J26</f>
        <v>111832744</v>
      </c>
      <c r="K26" s="194">
        <f>+'EJEC VIG '!K26</f>
        <v>556400</v>
      </c>
      <c r="L26" s="194">
        <f>+'EJEC VIG '!L26</f>
        <v>2232727</v>
      </c>
      <c r="M26" s="194">
        <f>+'EJEC VIG '!M26</f>
        <v>6705</v>
      </c>
      <c r="N26" s="194">
        <f>+'EJEC VIG '!N26</f>
        <v>1683032</v>
      </c>
      <c r="O26" s="194">
        <f>+'EJEC VIG '!O26</f>
        <v>6705</v>
      </c>
      <c r="P26" s="194">
        <f>+'EJEC VIG '!P26</f>
        <v>1683032</v>
      </c>
      <c r="Q26" s="212"/>
      <c r="S26" s="214">
        <f t="shared" si="5"/>
        <v>0</v>
      </c>
    </row>
    <row r="27" spans="1:19" s="8" customFormat="1" ht="15">
      <c r="A27" s="190">
        <v>1</v>
      </c>
      <c r="B27" s="191">
        <v>0</v>
      </c>
      <c r="C27" s="191">
        <v>1</v>
      </c>
      <c r="D27" s="192" t="s">
        <v>34</v>
      </c>
      <c r="E27" s="192" t="s">
        <v>103</v>
      </c>
      <c r="F27" s="192" t="s">
        <v>52</v>
      </c>
      <c r="G27" s="195" t="s">
        <v>100</v>
      </c>
      <c r="H27" s="194">
        <v>165671015</v>
      </c>
      <c r="I27" s="194">
        <f>+'EJEC VIG '!I27</f>
        <v>662700</v>
      </c>
      <c r="J27" s="194">
        <f>+'EJEC VIG '!J27</f>
        <v>133199512</v>
      </c>
      <c r="K27" s="194">
        <f>+'EJEC VIG '!K27</f>
        <v>4443621</v>
      </c>
      <c r="L27" s="194">
        <f>+'EJEC VIG '!L27</f>
        <v>9617217</v>
      </c>
      <c r="M27" s="194">
        <f>+'EJEC VIG '!M27</f>
        <v>3801616</v>
      </c>
      <c r="N27" s="194">
        <f>+'EJEC VIG '!N27</f>
        <v>8975212</v>
      </c>
      <c r="O27" s="194">
        <f>+'EJEC VIG '!O27</f>
        <v>3801616</v>
      </c>
      <c r="P27" s="194">
        <f>+'EJEC VIG '!P27</f>
        <v>8975212</v>
      </c>
      <c r="Q27" s="212"/>
      <c r="S27" s="214">
        <f t="shared" si="5"/>
        <v>0</v>
      </c>
    </row>
    <row r="28" spans="1:19" s="8" customFormat="1" ht="15">
      <c r="A28" s="190">
        <v>1</v>
      </c>
      <c r="B28" s="191">
        <v>0</v>
      </c>
      <c r="C28" s="191">
        <v>1</v>
      </c>
      <c r="D28" s="192" t="s">
        <v>34</v>
      </c>
      <c r="E28" s="192" t="s">
        <v>104</v>
      </c>
      <c r="F28" s="192" t="s">
        <v>52</v>
      </c>
      <c r="G28" s="195" t="s">
        <v>101</v>
      </c>
      <c r="H28" s="194">
        <v>345147161</v>
      </c>
      <c r="I28" s="194">
        <f>+'EJEC VIG '!I28</f>
        <v>1380600</v>
      </c>
      <c r="J28" s="194">
        <f>+'EJEC VIG '!J28</f>
        <v>277498328</v>
      </c>
      <c r="K28" s="194">
        <f>+'EJEC VIG '!K28</f>
        <v>1380600</v>
      </c>
      <c r="L28" s="194">
        <f>+'EJEC VIG '!L28</f>
        <v>1916725</v>
      </c>
      <c r="M28" s="194">
        <f>+'EJEC VIG '!M28</f>
        <v>2145</v>
      </c>
      <c r="N28" s="194">
        <f>+'EJEC VIG '!N28</f>
        <v>538270</v>
      </c>
      <c r="O28" s="194">
        <f>+'EJEC VIG '!O28</f>
        <v>2145</v>
      </c>
      <c r="P28" s="194">
        <f>+'EJEC VIG '!P28</f>
        <v>538270</v>
      </c>
      <c r="Q28" s="212"/>
      <c r="S28" s="214">
        <f t="shared" si="5"/>
        <v>0</v>
      </c>
    </row>
    <row r="29" spans="1:19" s="8" customFormat="1" ht="15">
      <c r="A29" s="190">
        <v>1</v>
      </c>
      <c r="B29" s="191">
        <v>0</v>
      </c>
      <c r="C29" s="191">
        <v>1</v>
      </c>
      <c r="D29" s="192" t="s">
        <v>34</v>
      </c>
      <c r="E29" s="192" t="s">
        <v>105</v>
      </c>
      <c r="F29" s="192" t="s">
        <v>52</v>
      </c>
      <c r="G29" s="195" t="s">
        <v>102</v>
      </c>
      <c r="H29" s="194">
        <v>71057208</v>
      </c>
      <c r="I29" s="194">
        <f>+'EJEC VIG '!I29</f>
        <v>284300</v>
      </c>
      <c r="J29" s="194">
        <f>+'EJEC VIG '!J29</f>
        <v>57130067.2</v>
      </c>
      <c r="K29" s="194">
        <f>+'EJEC VIG '!K29</f>
        <v>3266767</v>
      </c>
      <c r="L29" s="194">
        <f>+'EJEC VIG '!L29</f>
        <v>7535823</v>
      </c>
      <c r="M29" s="194">
        <f>+'EJEC VIG '!M29</f>
        <v>2999543</v>
      </c>
      <c r="N29" s="194">
        <f>+'EJEC VIG '!N29</f>
        <v>7268599</v>
      </c>
      <c r="O29" s="194">
        <f>+'EJEC VIG '!O29</f>
        <v>2999543</v>
      </c>
      <c r="P29" s="194">
        <f>+'EJEC VIG '!P29</f>
        <v>7268599</v>
      </c>
      <c r="Q29" s="212"/>
      <c r="S29" s="214">
        <f t="shared" si="5"/>
        <v>0</v>
      </c>
    </row>
    <row r="30" spans="1:19" s="4" customFormat="1" ht="30">
      <c r="A30" s="63">
        <v>1</v>
      </c>
      <c r="B30" s="64">
        <v>0</v>
      </c>
      <c r="C30" s="64">
        <v>1</v>
      </c>
      <c r="D30" s="65" t="s">
        <v>76</v>
      </c>
      <c r="E30" s="65"/>
      <c r="F30" s="65"/>
      <c r="G30" s="148" t="s">
        <v>77</v>
      </c>
      <c r="H30" s="82">
        <f>+H31</f>
        <v>188800000</v>
      </c>
      <c r="I30" s="82">
        <f aca="true" t="shared" si="7" ref="I30:P30">+I31</f>
        <v>0</v>
      </c>
      <c r="J30" s="82">
        <f t="shared" si="7"/>
        <v>0</v>
      </c>
      <c r="K30" s="82">
        <f t="shared" si="7"/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  <c r="O30" s="82">
        <f t="shared" si="7"/>
        <v>0</v>
      </c>
      <c r="P30" s="82">
        <f t="shared" si="7"/>
        <v>0</v>
      </c>
      <c r="Q30" s="212">
        <v>216300000</v>
      </c>
      <c r="R30" s="214">
        <f>SUM(H30:P30)</f>
        <v>188800000</v>
      </c>
      <c r="S30" s="214">
        <f t="shared" si="5"/>
        <v>27500000</v>
      </c>
    </row>
    <row r="31" spans="1:19" s="8" customFormat="1" ht="15">
      <c r="A31" s="190">
        <v>1</v>
      </c>
      <c r="B31" s="191">
        <v>0</v>
      </c>
      <c r="C31" s="191">
        <v>1</v>
      </c>
      <c r="D31" s="192" t="s">
        <v>76</v>
      </c>
      <c r="E31" s="192" t="s">
        <v>30</v>
      </c>
      <c r="F31" s="192" t="s">
        <v>52</v>
      </c>
      <c r="G31" s="195" t="s">
        <v>106</v>
      </c>
      <c r="H31" s="194">
        <f>+'EJEC VIG '!H31</f>
        <v>188800000</v>
      </c>
      <c r="I31" s="194">
        <f>+'EJEC VIG '!I31</f>
        <v>0</v>
      </c>
      <c r="J31" s="194">
        <f>+'EJEC VIG '!J31</f>
        <v>0</v>
      </c>
      <c r="K31" s="194">
        <f>+'EJEC VIG '!K31</f>
        <v>0</v>
      </c>
      <c r="L31" s="194">
        <f>+'EJEC VIG '!L31</f>
        <v>0</v>
      </c>
      <c r="M31" s="194">
        <f>+'EJEC VIG '!M31</f>
        <v>0</v>
      </c>
      <c r="N31" s="194">
        <f>+'EJEC VIG '!N31</f>
        <v>0</v>
      </c>
      <c r="O31" s="194">
        <f>+'EJEC VIG '!O31</f>
        <v>0</v>
      </c>
      <c r="P31" s="194">
        <f>+'EJEC VIG '!P31</f>
        <v>0</v>
      </c>
      <c r="Q31" s="212"/>
      <c r="S31" s="214">
        <f t="shared" si="5"/>
        <v>0</v>
      </c>
    </row>
    <row r="32" spans="1:19" s="4" customFormat="1" ht="30">
      <c r="A32" s="63">
        <v>1</v>
      </c>
      <c r="B32" s="64">
        <v>0</v>
      </c>
      <c r="C32" s="64">
        <v>1</v>
      </c>
      <c r="D32" s="65" t="s">
        <v>45</v>
      </c>
      <c r="E32" s="65"/>
      <c r="F32" s="65"/>
      <c r="G32" s="148" t="s">
        <v>46</v>
      </c>
      <c r="H32" s="82">
        <f>SUM(H33:H34)</f>
        <v>143700000</v>
      </c>
      <c r="I32" s="82">
        <f aca="true" t="shared" si="8" ref="I32:P32">SUM(I33:I34)</f>
        <v>574800</v>
      </c>
      <c r="J32" s="82">
        <f t="shared" si="8"/>
        <v>115534800</v>
      </c>
      <c r="K32" s="82">
        <f t="shared" si="8"/>
        <v>2487152</v>
      </c>
      <c r="L32" s="82">
        <f t="shared" si="8"/>
        <v>7041179</v>
      </c>
      <c r="M32" s="82">
        <f t="shared" si="8"/>
        <v>1922989</v>
      </c>
      <c r="N32" s="82">
        <f t="shared" si="8"/>
        <v>6477016</v>
      </c>
      <c r="O32" s="82">
        <f t="shared" si="8"/>
        <v>1922989</v>
      </c>
      <c r="P32" s="83">
        <f t="shared" si="8"/>
        <v>6477016</v>
      </c>
      <c r="Q32" s="212">
        <v>391220882</v>
      </c>
      <c r="R32" s="214">
        <f>SUM(H32:P32)</f>
        <v>286137941</v>
      </c>
      <c r="S32" s="214">
        <f t="shared" si="5"/>
        <v>105082941</v>
      </c>
    </row>
    <row r="33" spans="1:19" s="8" customFormat="1" ht="15">
      <c r="A33" s="190">
        <v>1</v>
      </c>
      <c r="B33" s="191">
        <v>0</v>
      </c>
      <c r="C33" s="191">
        <v>1</v>
      </c>
      <c r="D33" s="192" t="s">
        <v>45</v>
      </c>
      <c r="E33" s="192" t="s">
        <v>30</v>
      </c>
      <c r="F33" s="192" t="s">
        <v>52</v>
      </c>
      <c r="G33" s="193" t="s">
        <v>107</v>
      </c>
      <c r="H33" s="194">
        <f>+'EJEC VIG '!H33</f>
        <v>50700000</v>
      </c>
      <c r="I33" s="194">
        <f>+'EJEC VIG '!I33</f>
        <v>202800</v>
      </c>
      <c r="J33" s="194">
        <f>+'EJEC VIG '!J33</f>
        <v>40762800</v>
      </c>
      <c r="K33" s="194">
        <f>+'EJEC VIG '!K33</f>
        <v>2115152</v>
      </c>
      <c r="L33" s="194">
        <f>+'EJEC VIG '!L33</f>
        <v>4774389</v>
      </c>
      <c r="M33" s="194">
        <f>+'EJEC VIG '!M33</f>
        <v>1922989</v>
      </c>
      <c r="N33" s="194">
        <f>+'EJEC VIG '!N33</f>
        <v>4582226</v>
      </c>
      <c r="O33" s="194">
        <f>+'EJEC VIG '!O33</f>
        <v>1922989</v>
      </c>
      <c r="P33" s="194">
        <f>+'EJEC VIG '!P33</f>
        <v>4582226</v>
      </c>
      <c r="Q33" s="212"/>
      <c r="S33" s="214">
        <f t="shared" si="5"/>
        <v>0</v>
      </c>
    </row>
    <row r="34" spans="1:19" s="8" customFormat="1" ht="15">
      <c r="A34" s="190">
        <v>1</v>
      </c>
      <c r="B34" s="191">
        <v>0</v>
      </c>
      <c r="C34" s="191">
        <v>1</v>
      </c>
      <c r="D34" s="192" t="s">
        <v>45</v>
      </c>
      <c r="E34" s="192" t="s">
        <v>109</v>
      </c>
      <c r="F34" s="192" t="s">
        <v>52</v>
      </c>
      <c r="G34" s="193" t="s">
        <v>108</v>
      </c>
      <c r="H34" s="194">
        <f>+'EJEC VIG '!H34</f>
        <v>93000000</v>
      </c>
      <c r="I34" s="194">
        <f>+'EJEC VIG '!I34</f>
        <v>372000</v>
      </c>
      <c r="J34" s="194">
        <f>+'EJEC VIG '!J34</f>
        <v>74772000</v>
      </c>
      <c r="K34" s="194">
        <f>+'EJEC VIG '!K34</f>
        <v>372000</v>
      </c>
      <c r="L34" s="194">
        <f>+'EJEC VIG '!L34</f>
        <v>2266790</v>
      </c>
      <c r="M34" s="194">
        <f>+'EJEC VIG '!M34</f>
        <v>0</v>
      </c>
      <c r="N34" s="194">
        <f>+'EJEC VIG '!N34</f>
        <v>1894790</v>
      </c>
      <c r="O34" s="194">
        <f>+'EJEC VIG '!O34</f>
        <v>0</v>
      </c>
      <c r="P34" s="194">
        <f>+'EJEC VIG '!P34</f>
        <v>1894790</v>
      </c>
      <c r="Q34" s="212"/>
      <c r="S34" s="214">
        <f t="shared" si="5"/>
        <v>0</v>
      </c>
    </row>
    <row r="35" spans="1:19" s="4" customFormat="1" ht="30">
      <c r="A35" s="63">
        <v>1</v>
      </c>
      <c r="B35" s="64">
        <v>0</v>
      </c>
      <c r="C35" s="64">
        <v>2</v>
      </c>
      <c r="D35" s="65"/>
      <c r="E35" s="65"/>
      <c r="F35" s="65"/>
      <c r="G35" s="149" t="s">
        <v>36</v>
      </c>
      <c r="H35" s="82">
        <f>H36+H37</f>
        <v>2733100000</v>
      </c>
      <c r="I35" s="82">
        <f aca="true" t="shared" si="9" ref="I35:P35">I36+I37</f>
        <v>10932400</v>
      </c>
      <c r="J35" s="82">
        <f t="shared" si="9"/>
        <v>900153356</v>
      </c>
      <c r="K35" s="82">
        <f t="shared" si="9"/>
        <v>11066400</v>
      </c>
      <c r="L35" s="82">
        <f t="shared" si="9"/>
        <v>865392646</v>
      </c>
      <c r="M35" s="82">
        <f t="shared" si="9"/>
        <v>81474150.4</v>
      </c>
      <c r="N35" s="82">
        <f t="shared" si="9"/>
        <v>145395408.4</v>
      </c>
      <c r="O35" s="82">
        <f t="shared" si="9"/>
        <v>48830452.56</v>
      </c>
      <c r="P35" s="82">
        <f t="shared" si="9"/>
        <v>113338208.56</v>
      </c>
      <c r="Q35" s="212">
        <v>7674847308</v>
      </c>
      <c r="R35" s="214">
        <f>SUM(H35:P35)</f>
        <v>4909683021.92</v>
      </c>
      <c r="S35" s="214">
        <f t="shared" si="5"/>
        <v>2765164286.08</v>
      </c>
    </row>
    <row r="36" spans="1:19" s="8" customFormat="1" ht="15">
      <c r="A36" s="190">
        <v>1</v>
      </c>
      <c r="B36" s="191">
        <v>0</v>
      </c>
      <c r="C36" s="191">
        <v>2</v>
      </c>
      <c r="D36" s="192" t="s">
        <v>47</v>
      </c>
      <c r="E36" s="192"/>
      <c r="F36" s="192" t="s">
        <v>52</v>
      </c>
      <c r="G36" s="193" t="s">
        <v>48</v>
      </c>
      <c r="H36" s="194">
        <f>+'EJEC VIG '!H36</f>
        <v>2500000000</v>
      </c>
      <c r="I36" s="194">
        <f>+'EJEC VIG '!I36</f>
        <v>10000000</v>
      </c>
      <c r="J36" s="194">
        <f>+'EJEC VIG '!J36</f>
        <v>789734820</v>
      </c>
      <c r="K36" s="194">
        <f>+'EJEC VIG '!K36</f>
        <v>10000000</v>
      </c>
      <c r="L36" s="194">
        <f>+'EJEC VIG '!L36</f>
        <v>761186724</v>
      </c>
      <c r="M36" s="194">
        <f>+'EJEC VIG '!M36</f>
        <v>65967447</v>
      </c>
      <c r="N36" s="194">
        <v>114264991</v>
      </c>
      <c r="O36" s="194">
        <f>+'EJEC VIG '!O36</f>
        <v>34128001</v>
      </c>
      <c r="P36" s="194">
        <f>+'EJEC VIG '!P36</f>
        <v>82944991</v>
      </c>
      <c r="Q36" s="212"/>
      <c r="S36" s="214">
        <f t="shared" si="5"/>
        <v>0</v>
      </c>
    </row>
    <row r="37" spans="1:19" s="8" customFormat="1" ht="15">
      <c r="A37" s="190">
        <v>1</v>
      </c>
      <c r="B37" s="191">
        <v>0</v>
      </c>
      <c r="C37" s="191">
        <v>2</v>
      </c>
      <c r="D37" s="192" t="s">
        <v>37</v>
      </c>
      <c r="E37" s="192"/>
      <c r="F37" s="192" t="s">
        <v>52</v>
      </c>
      <c r="G37" s="193" t="s">
        <v>38</v>
      </c>
      <c r="H37" s="194">
        <f>+'EJEC VIG '!H37</f>
        <v>233100000</v>
      </c>
      <c r="I37" s="194">
        <f>+'EJEC VIG '!I37</f>
        <v>932400</v>
      </c>
      <c r="J37" s="194">
        <f>+'EJEC VIG '!J37</f>
        <v>110418536</v>
      </c>
      <c r="K37" s="194">
        <f>+'EJEC VIG '!K37</f>
        <v>1066400</v>
      </c>
      <c r="L37" s="194">
        <f>+'EJEC VIG '!L37</f>
        <v>104205922</v>
      </c>
      <c r="M37" s="194">
        <f>+'EJEC VIG '!M37</f>
        <v>15506703.4</v>
      </c>
      <c r="N37" s="194">
        <v>31130417.4</v>
      </c>
      <c r="O37" s="194">
        <f>+'EJEC VIG '!O37</f>
        <v>14702451.56</v>
      </c>
      <c r="P37" s="194">
        <v>30393217.56</v>
      </c>
      <c r="Q37" s="212"/>
      <c r="S37" s="214">
        <f t="shared" si="5"/>
        <v>0</v>
      </c>
    </row>
    <row r="38" spans="1:19" s="4" customFormat="1" ht="45">
      <c r="A38" s="63">
        <v>1</v>
      </c>
      <c r="B38" s="64">
        <v>0</v>
      </c>
      <c r="C38" s="64">
        <v>5</v>
      </c>
      <c r="D38" s="65"/>
      <c r="E38" s="65"/>
      <c r="F38" s="65"/>
      <c r="G38" s="149" t="s">
        <v>39</v>
      </c>
      <c r="H38" s="82">
        <f>H39+H44+H47+H48</f>
        <v>1573700000</v>
      </c>
      <c r="I38" s="82">
        <f aca="true" t="shared" si="10" ref="I38:O38">I39+I44+I47+I48</f>
        <v>6295200</v>
      </c>
      <c r="J38" s="82">
        <f t="shared" si="10"/>
        <v>1265650236</v>
      </c>
      <c r="K38" s="82">
        <f t="shared" si="10"/>
        <v>114556968</v>
      </c>
      <c r="L38" s="82">
        <f t="shared" si="10"/>
        <v>328936281</v>
      </c>
      <c r="M38" s="82">
        <f t="shared" si="10"/>
        <v>108730919</v>
      </c>
      <c r="N38" s="82">
        <f t="shared" si="10"/>
        <v>323110232</v>
      </c>
      <c r="O38" s="82">
        <f t="shared" si="10"/>
        <v>111592160</v>
      </c>
      <c r="P38" s="82">
        <f>P39+P44+P47+P48</f>
        <v>323110232</v>
      </c>
      <c r="Q38" s="212">
        <v>5245404643.02</v>
      </c>
      <c r="R38" s="214">
        <f>SUM(H38:P38)</f>
        <v>4155682228</v>
      </c>
      <c r="S38" s="214">
        <f t="shared" si="5"/>
        <v>1089722415.0200005</v>
      </c>
    </row>
    <row r="39" spans="1:19" s="4" customFormat="1" ht="30">
      <c r="A39" s="245">
        <v>1</v>
      </c>
      <c r="B39" s="246">
        <v>0</v>
      </c>
      <c r="C39" s="246">
        <v>5</v>
      </c>
      <c r="D39" s="247" t="s">
        <v>30</v>
      </c>
      <c r="E39" s="247"/>
      <c r="F39" s="247"/>
      <c r="G39" s="248" t="s">
        <v>110</v>
      </c>
      <c r="H39" s="249">
        <f>SUM(H40:H43)</f>
        <v>930723077</v>
      </c>
      <c r="I39" s="249">
        <f aca="true" t="shared" si="11" ref="I39:O39">SUM(I40:I43)</f>
        <v>3723100</v>
      </c>
      <c r="J39" s="249">
        <f t="shared" si="11"/>
        <v>748559225.5999999</v>
      </c>
      <c r="K39" s="249">
        <f t="shared" si="11"/>
        <v>66990884</v>
      </c>
      <c r="L39" s="249">
        <f t="shared" si="11"/>
        <v>197610694</v>
      </c>
      <c r="M39" s="249">
        <f t="shared" si="11"/>
        <v>63483393</v>
      </c>
      <c r="N39" s="249">
        <f>SUM(N40:N43)</f>
        <v>194103203</v>
      </c>
      <c r="O39" s="249">
        <f t="shared" si="11"/>
        <v>66673801</v>
      </c>
      <c r="P39" s="249">
        <f>SUM(P40:P43)</f>
        <v>194103203</v>
      </c>
      <c r="Q39" s="212">
        <v>3046352510.3900003</v>
      </c>
      <c r="R39" s="214">
        <f>SUM(H39:P39)</f>
        <v>2465970580.6</v>
      </c>
      <c r="S39" s="214">
        <f t="shared" si="5"/>
        <v>580381929.7900004</v>
      </c>
    </row>
    <row r="40" spans="1:19" s="8" customFormat="1" ht="15">
      <c r="A40" s="190">
        <v>1</v>
      </c>
      <c r="B40" s="191">
        <v>0</v>
      </c>
      <c r="C40" s="191">
        <v>5</v>
      </c>
      <c r="D40" s="192" t="s">
        <v>30</v>
      </c>
      <c r="E40" s="192" t="s">
        <v>30</v>
      </c>
      <c r="F40" s="192" t="s">
        <v>52</v>
      </c>
      <c r="G40" s="193" t="s">
        <v>111</v>
      </c>
      <c r="H40" s="194">
        <f>+'EJEC VIG '!H40</f>
        <v>166073148</v>
      </c>
      <c r="I40" s="194">
        <f>+'EJEC VIG '!I40</f>
        <v>664300</v>
      </c>
      <c r="J40" s="194">
        <f>+'EJEC VIG '!J40</f>
        <v>133564018.4</v>
      </c>
      <c r="K40" s="194">
        <f>+'EJEC VIG '!K40</f>
        <v>12419740</v>
      </c>
      <c r="L40" s="194">
        <f>+'EJEC VIG '!L40</f>
        <v>34743540</v>
      </c>
      <c r="M40" s="194">
        <f>+'EJEC VIG '!M40</f>
        <v>11755440</v>
      </c>
      <c r="N40" s="194">
        <f>+'EJEC VIG '!N40</f>
        <v>34079240</v>
      </c>
      <c r="O40" s="194">
        <f>+'EJEC VIG '!O40</f>
        <v>11755340</v>
      </c>
      <c r="P40" s="194">
        <v>34079240</v>
      </c>
      <c r="Q40" s="212"/>
      <c r="S40" s="214">
        <f t="shared" si="5"/>
        <v>0</v>
      </c>
    </row>
    <row r="41" spans="1:19" s="8" customFormat="1" ht="29.25">
      <c r="A41" s="190">
        <v>1</v>
      </c>
      <c r="B41" s="191">
        <v>0</v>
      </c>
      <c r="C41" s="191">
        <v>5</v>
      </c>
      <c r="D41" s="192" t="s">
        <v>30</v>
      </c>
      <c r="E41" s="192" t="s">
        <v>109</v>
      </c>
      <c r="F41" s="192" t="s">
        <v>52</v>
      </c>
      <c r="G41" s="193" t="s">
        <v>112</v>
      </c>
      <c r="H41" s="194">
        <f>+'EJEC VIG '!H41</f>
        <v>387952123</v>
      </c>
      <c r="I41" s="194">
        <f>+'EJEC VIG '!I41</f>
        <v>1551900</v>
      </c>
      <c r="J41" s="194">
        <f>+'EJEC VIG '!J41</f>
        <v>312037180.4</v>
      </c>
      <c r="K41" s="194">
        <f>+'EJEC VIG '!K41</f>
        <v>25770195</v>
      </c>
      <c r="L41" s="194">
        <f>+'EJEC VIG '!L41</f>
        <v>75991336</v>
      </c>
      <c r="M41" s="194">
        <f>+'EJEC VIG '!M41</f>
        <v>24318878</v>
      </c>
      <c r="N41" s="194">
        <f>+'EJEC VIG '!N41</f>
        <v>74540019</v>
      </c>
      <c r="O41" s="194">
        <f>+'EJEC VIG '!O41</f>
        <v>25351058</v>
      </c>
      <c r="P41" s="194">
        <v>74540019</v>
      </c>
      <c r="Q41" s="212"/>
      <c r="S41" s="214">
        <f t="shared" si="5"/>
        <v>0</v>
      </c>
    </row>
    <row r="42" spans="1:19" s="8" customFormat="1" ht="29.25">
      <c r="A42" s="190">
        <v>1</v>
      </c>
      <c r="B42" s="191">
        <v>0</v>
      </c>
      <c r="C42" s="191">
        <v>5</v>
      </c>
      <c r="D42" s="192" t="s">
        <v>30</v>
      </c>
      <c r="E42" s="192" t="s">
        <v>32</v>
      </c>
      <c r="F42" s="192" t="s">
        <v>52</v>
      </c>
      <c r="G42" s="193" t="s">
        <v>196</v>
      </c>
      <c r="H42" s="194">
        <f>+'EJEC VIG '!H42</f>
        <v>304063430</v>
      </c>
      <c r="I42" s="194">
        <f>+'EJEC VIG '!I42</f>
        <v>1216300</v>
      </c>
      <c r="J42" s="194">
        <f>+'EJEC VIG '!J42</f>
        <v>244554526</v>
      </c>
      <c r="K42" s="194">
        <f>+'EJEC VIG '!K42</f>
        <v>21135049</v>
      </c>
      <c r="L42" s="194">
        <f>+'EJEC VIG '!L42</f>
        <v>65243818</v>
      </c>
      <c r="M42" s="194">
        <f>+'EJEC VIG '!M42</f>
        <v>20005945</v>
      </c>
      <c r="N42" s="194">
        <f>+'EJEC VIG '!N42</f>
        <v>64114714</v>
      </c>
      <c r="O42" s="194">
        <f>+'EJEC VIG '!O42</f>
        <v>22525773</v>
      </c>
      <c r="P42" s="194">
        <v>64114714</v>
      </c>
      <c r="Q42" s="212"/>
      <c r="S42" s="214">
        <f t="shared" si="5"/>
        <v>0</v>
      </c>
    </row>
    <row r="43" spans="1:19" s="8" customFormat="1" ht="28.5">
      <c r="A43" s="190">
        <v>1</v>
      </c>
      <c r="B43" s="191">
        <v>0</v>
      </c>
      <c r="C43" s="191">
        <v>5</v>
      </c>
      <c r="D43" s="192" t="s">
        <v>30</v>
      </c>
      <c r="E43" s="192" t="s">
        <v>34</v>
      </c>
      <c r="F43" s="192" t="s">
        <v>52</v>
      </c>
      <c r="G43" s="193" t="s">
        <v>195</v>
      </c>
      <c r="H43" s="194">
        <f>+'EJEC VIG '!H43</f>
        <v>72634376</v>
      </c>
      <c r="I43" s="194">
        <f>+'EJEC VIG '!I43</f>
        <v>290600</v>
      </c>
      <c r="J43" s="194">
        <f>+'EJEC VIG '!J43</f>
        <v>58403500.8</v>
      </c>
      <c r="K43" s="194">
        <f>+'EJEC VIG '!K43</f>
        <v>7665900</v>
      </c>
      <c r="L43" s="194">
        <f>+'EJEC VIG '!L43</f>
        <v>21632000</v>
      </c>
      <c r="M43" s="194">
        <f>+'EJEC VIG '!M43</f>
        <v>7403130</v>
      </c>
      <c r="N43" s="194">
        <f>+'EJEC VIG '!N43</f>
        <v>21369230</v>
      </c>
      <c r="O43" s="194">
        <f>+'EJEC VIG '!O43</f>
        <v>7041630</v>
      </c>
      <c r="P43" s="194">
        <v>21369230</v>
      </c>
      <c r="Q43" s="212"/>
      <c r="S43" s="214">
        <f t="shared" si="5"/>
        <v>0</v>
      </c>
    </row>
    <row r="44" spans="1:19" s="4" customFormat="1" ht="30">
      <c r="A44" s="63">
        <v>1</v>
      </c>
      <c r="B44" s="64">
        <v>0</v>
      </c>
      <c r="C44" s="64">
        <v>5</v>
      </c>
      <c r="D44" s="65" t="s">
        <v>91</v>
      </c>
      <c r="E44" s="65"/>
      <c r="F44" s="65"/>
      <c r="G44" s="149" t="s">
        <v>113</v>
      </c>
      <c r="H44" s="82">
        <f>SUM(H45:H46)</f>
        <v>433189563</v>
      </c>
      <c r="I44" s="82">
        <f aca="true" t="shared" si="12" ref="I44:P44">SUM(I45:I46)</f>
        <v>1732900</v>
      </c>
      <c r="J44" s="82">
        <f t="shared" si="12"/>
        <v>348370422.40000004</v>
      </c>
      <c r="K44" s="82">
        <f t="shared" si="12"/>
        <v>32031864</v>
      </c>
      <c r="L44" s="82">
        <f t="shared" si="12"/>
        <v>87884767</v>
      </c>
      <c r="M44" s="82">
        <f t="shared" si="12"/>
        <v>30496811</v>
      </c>
      <c r="N44" s="82">
        <f t="shared" si="12"/>
        <v>86349714</v>
      </c>
      <c r="O44" s="82">
        <f t="shared" si="12"/>
        <v>30167444</v>
      </c>
      <c r="P44" s="82">
        <f t="shared" si="12"/>
        <v>86349714</v>
      </c>
      <c r="Q44" s="212">
        <v>1476161642.82</v>
      </c>
      <c r="R44" s="214">
        <f>SUM(H44:P44)</f>
        <v>1136573199.4</v>
      </c>
      <c r="S44" s="214">
        <f t="shared" si="5"/>
        <v>339588443.41999984</v>
      </c>
    </row>
    <row r="45" spans="1:19" s="8" customFormat="1" ht="15">
      <c r="A45" s="190">
        <v>1</v>
      </c>
      <c r="B45" s="191">
        <v>0</v>
      </c>
      <c r="C45" s="191">
        <v>5</v>
      </c>
      <c r="D45" s="192" t="s">
        <v>91</v>
      </c>
      <c r="E45" s="192" t="s">
        <v>91</v>
      </c>
      <c r="F45" s="192" t="s">
        <v>52</v>
      </c>
      <c r="G45" s="193" t="s">
        <v>114</v>
      </c>
      <c r="H45" s="194">
        <f>+'EJEC VIG '!H45</f>
        <v>378410512</v>
      </c>
      <c r="I45" s="194">
        <f>+'EJEC VIG '!I45</f>
        <v>1513700</v>
      </c>
      <c r="J45" s="194">
        <f>+'EJEC VIG '!J45</f>
        <v>304327981.6</v>
      </c>
      <c r="K45" s="194">
        <f>+'EJEC VIG '!K45</f>
        <v>25092148</v>
      </c>
      <c r="L45" s="194">
        <f>+'EJEC VIG '!L45</f>
        <v>69054206</v>
      </c>
      <c r="M45" s="194">
        <f>+'EJEC VIG '!M45</f>
        <v>23754296</v>
      </c>
      <c r="N45" s="194">
        <f>+'EJEC VIG '!N45</f>
        <v>67716354</v>
      </c>
      <c r="O45" s="194">
        <f>+'EJEC VIG '!O45</f>
        <v>23754296</v>
      </c>
      <c r="P45" s="194">
        <v>67716354</v>
      </c>
      <c r="Q45" s="212"/>
      <c r="S45" s="214">
        <f t="shared" si="5"/>
        <v>0</v>
      </c>
    </row>
    <row r="46" spans="1:19" s="8" customFormat="1" ht="29.25">
      <c r="A46" s="190">
        <v>1</v>
      </c>
      <c r="B46" s="191">
        <v>0</v>
      </c>
      <c r="C46" s="191">
        <v>5</v>
      </c>
      <c r="D46" s="192" t="s">
        <v>91</v>
      </c>
      <c r="E46" s="192" t="s">
        <v>109</v>
      </c>
      <c r="F46" s="192" t="s">
        <v>52</v>
      </c>
      <c r="G46" s="193" t="s">
        <v>112</v>
      </c>
      <c r="H46" s="194">
        <f>+'EJEC VIG '!H46</f>
        <v>54779051</v>
      </c>
      <c r="I46" s="194">
        <f>+'EJEC VIG '!I46</f>
        <v>219200</v>
      </c>
      <c r="J46" s="194">
        <f>+'EJEC VIG '!J46</f>
        <v>44042440.8</v>
      </c>
      <c r="K46" s="194">
        <f>+'EJEC VIG '!K46</f>
        <v>6939716</v>
      </c>
      <c r="L46" s="194">
        <f>+'EJEC VIG '!L46</f>
        <v>18830561</v>
      </c>
      <c r="M46" s="194">
        <f>+'EJEC VIG '!M46</f>
        <v>6742515</v>
      </c>
      <c r="N46" s="194">
        <f>+'EJEC VIG '!N46</f>
        <v>18633360</v>
      </c>
      <c r="O46" s="194">
        <f>+'EJEC VIG '!O46</f>
        <v>6413148</v>
      </c>
      <c r="P46" s="194">
        <v>18633360</v>
      </c>
      <c r="Q46" s="212"/>
      <c r="S46" s="214">
        <f t="shared" si="5"/>
        <v>0</v>
      </c>
    </row>
    <row r="47" spans="1:19" s="4" customFormat="1" ht="15">
      <c r="A47" s="196">
        <v>1</v>
      </c>
      <c r="B47" s="197">
        <v>0</v>
      </c>
      <c r="C47" s="197">
        <v>5</v>
      </c>
      <c r="D47" s="198" t="s">
        <v>117</v>
      </c>
      <c r="E47" s="198"/>
      <c r="F47" s="198" t="s">
        <v>52</v>
      </c>
      <c r="G47" s="199" t="s">
        <v>115</v>
      </c>
      <c r="H47" s="194">
        <f>+'EJEC VIG '!H47</f>
        <v>125872204</v>
      </c>
      <c r="I47" s="194">
        <f>+'EJEC VIG '!I47</f>
        <v>503500</v>
      </c>
      <c r="J47" s="194">
        <f>+'EJEC VIG '!J47</f>
        <v>101232163.2</v>
      </c>
      <c r="K47" s="194">
        <f>+'EJEC VIG '!K47</f>
        <v>9320800</v>
      </c>
      <c r="L47" s="194">
        <f>+'EJEC VIG '!L47</f>
        <v>26065500</v>
      </c>
      <c r="M47" s="194">
        <f>+'EJEC VIG '!M47</f>
        <v>8850718</v>
      </c>
      <c r="N47" s="194">
        <f>+'EJEC VIG '!N47</f>
        <v>25595418</v>
      </c>
      <c r="O47" s="194">
        <f>+'EJEC VIG '!O47</f>
        <v>8851018</v>
      </c>
      <c r="P47" s="194">
        <v>25595418</v>
      </c>
      <c r="Q47" s="212"/>
      <c r="S47" s="214">
        <f t="shared" si="5"/>
        <v>0</v>
      </c>
    </row>
    <row r="48" spans="1:19" s="4" customFormat="1" ht="15">
      <c r="A48" s="196">
        <v>1</v>
      </c>
      <c r="B48" s="197">
        <v>0</v>
      </c>
      <c r="C48" s="197">
        <v>5</v>
      </c>
      <c r="D48" s="198" t="s">
        <v>118</v>
      </c>
      <c r="E48" s="198"/>
      <c r="F48" s="198" t="s">
        <v>52</v>
      </c>
      <c r="G48" s="199" t="s">
        <v>116</v>
      </c>
      <c r="H48" s="194">
        <f>+'EJEC VIG '!H48</f>
        <v>83915156</v>
      </c>
      <c r="I48" s="194">
        <f>+'EJEC VIG '!I48</f>
        <v>335700</v>
      </c>
      <c r="J48" s="194">
        <f>+'EJEC VIG '!J48</f>
        <v>67488424.8</v>
      </c>
      <c r="K48" s="194">
        <f>+'EJEC VIG '!K48</f>
        <v>6213420</v>
      </c>
      <c r="L48" s="194">
        <f>+'EJEC VIG '!L48</f>
        <v>17375320</v>
      </c>
      <c r="M48" s="194">
        <f>+'EJEC VIG '!M48</f>
        <v>5899997</v>
      </c>
      <c r="N48" s="194">
        <f>+'EJEC VIG '!N48</f>
        <v>17061897</v>
      </c>
      <c r="O48" s="194">
        <f>+'EJEC VIG '!O48</f>
        <v>5899897</v>
      </c>
      <c r="P48" s="194">
        <v>17061897</v>
      </c>
      <c r="Q48" s="212"/>
      <c r="S48" s="214">
        <f t="shared" si="5"/>
        <v>0</v>
      </c>
    </row>
    <row r="49" spans="1:21" s="4" customFormat="1" ht="15">
      <c r="A49" s="63">
        <v>2</v>
      </c>
      <c r="B49" s="64"/>
      <c r="C49" s="64"/>
      <c r="D49" s="65"/>
      <c r="E49" s="65"/>
      <c r="F49" s="65"/>
      <c r="G49" s="149" t="s">
        <v>40</v>
      </c>
      <c r="H49" s="82">
        <f>H50+H59</f>
        <v>5768600000</v>
      </c>
      <c r="I49" s="82">
        <f aca="true" t="shared" si="13" ref="I49:P49">I50+I59</f>
        <v>206547540</v>
      </c>
      <c r="J49" s="82">
        <f t="shared" si="13"/>
        <v>3133254462</v>
      </c>
      <c r="K49" s="82">
        <f t="shared" si="13"/>
        <v>193049866</v>
      </c>
      <c r="L49" s="82">
        <f t="shared" si="13"/>
        <v>3057467010</v>
      </c>
      <c r="M49" s="82">
        <f t="shared" si="13"/>
        <v>251835074</v>
      </c>
      <c r="N49" s="82">
        <f t="shared" si="13"/>
        <v>346505788</v>
      </c>
      <c r="O49" s="82">
        <f t="shared" si="13"/>
        <v>101432398</v>
      </c>
      <c r="P49" s="82">
        <f t="shared" si="13"/>
        <v>197978644</v>
      </c>
      <c r="Q49" s="212">
        <v>15948224637.82</v>
      </c>
      <c r="R49" s="214">
        <f>SUM(H49:P49)</f>
        <v>13256670782</v>
      </c>
      <c r="S49" s="214">
        <f t="shared" si="5"/>
        <v>2691553855.8199997</v>
      </c>
      <c r="T49" s="4">
        <v>1596598387</v>
      </c>
      <c r="U49" s="251">
        <f>+P49-T49</f>
        <v>-1398619743</v>
      </c>
    </row>
    <row r="50" spans="1:19" s="4" customFormat="1" ht="15">
      <c r="A50" s="63">
        <v>2</v>
      </c>
      <c r="B50" s="64">
        <v>0</v>
      </c>
      <c r="C50" s="64">
        <v>3</v>
      </c>
      <c r="D50" s="65"/>
      <c r="E50" s="65"/>
      <c r="F50" s="65"/>
      <c r="G50" s="149" t="s">
        <v>57</v>
      </c>
      <c r="H50" s="82">
        <f>+H51+H56</f>
        <v>656700000</v>
      </c>
      <c r="I50" s="82">
        <f aca="true" t="shared" si="14" ref="I50:P50">+I51+I56</f>
        <v>163882940</v>
      </c>
      <c r="J50" s="82">
        <f t="shared" si="14"/>
        <v>180833159</v>
      </c>
      <c r="K50" s="82">
        <f t="shared" si="14"/>
        <v>163882940</v>
      </c>
      <c r="L50" s="82">
        <f t="shared" si="14"/>
        <v>180833159</v>
      </c>
      <c r="M50" s="82">
        <f t="shared" si="14"/>
        <v>47741259</v>
      </c>
      <c r="N50" s="82">
        <f t="shared" si="14"/>
        <v>53388259</v>
      </c>
      <c r="O50" s="82">
        <f t="shared" si="14"/>
        <v>48801040</v>
      </c>
      <c r="P50" s="82">
        <f t="shared" si="14"/>
        <v>53388259</v>
      </c>
      <c r="Q50" s="212">
        <v>3211475120.76</v>
      </c>
      <c r="R50" s="214">
        <f>SUM(H50:P50)</f>
        <v>1549451015</v>
      </c>
      <c r="S50" s="214">
        <f t="shared" si="5"/>
        <v>1662024105.7600002</v>
      </c>
    </row>
    <row r="51" spans="1:19" s="4" customFormat="1" ht="15">
      <c r="A51" s="63">
        <v>2</v>
      </c>
      <c r="B51" s="64">
        <v>0</v>
      </c>
      <c r="C51" s="64">
        <v>3</v>
      </c>
      <c r="D51" s="65" t="s">
        <v>127</v>
      </c>
      <c r="E51" s="65"/>
      <c r="F51" s="65"/>
      <c r="G51" s="149" t="s">
        <v>119</v>
      </c>
      <c r="H51" s="82">
        <f>SUM(H52:H55)</f>
        <v>646700000</v>
      </c>
      <c r="I51" s="82">
        <f aca="true" t="shared" si="15" ref="I51:P51">SUM(I52:I55)</f>
        <v>163842940</v>
      </c>
      <c r="J51" s="82">
        <f t="shared" si="15"/>
        <v>178793159</v>
      </c>
      <c r="K51" s="82">
        <f t="shared" si="15"/>
        <v>163842940</v>
      </c>
      <c r="L51" s="82">
        <f t="shared" si="15"/>
        <v>178793159</v>
      </c>
      <c r="M51" s="82">
        <f t="shared" si="15"/>
        <v>47741259</v>
      </c>
      <c r="N51" s="82">
        <f t="shared" si="15"/>
        <v>52388259</v>
      </c>
      <c r="O51" s="82">
        <f t="shared" si="15"/>
        <v>48801040</v>
      </c>
      <c r="P51" s="82">
        <f t="shared" si="15"/>
        <v>52388259</v>
      </c>
      <c r="Q51" s="212">
        <v>3208475120.76</v>
      </c>
      <c r="R51" s="214">
        <f>SUM(H51:P51)</f>
        <v>1533291015</v>
      </c>
      <c r="S51" s="214">
        <f t="shared" si="5"/>
        <v>1675184105.7600002</v>
      </c>
    </row>
    <row r="52" spans="1:19" s="8" customFormat="1" ht="15">
      <c r="A52" s="190">
        <v>2</v>
      </c>
      <c r="B52" s="191">
        <v>0</v>
      </c>
      <c r="C52" s="191">
        <v>3</v>
      </c>
      <c r="D52" s="192" t="s">
        <v>127</v>
      </c>
      <c r="E52" s="192" t="s">
        <v>91</v>
      </c>
      <c r="F52" s="192" t="s">
        <v>52</v>
      </c>
      <c r="G52" s="193" t="s">
        <v>120</v>
      </c>
      <c r="H52" s="194">
        <f>+'EJEC VIG '!H52</f>
        <v>8835341</v>
      </c>
      <c r="I52" s="194">
        <f>+'EJEC VIG '!I52</f>
        <v>35400</v>
      </c>
      <c r="J52" s="194">
        <f>+'EJEC VIG '!J52</f>
        <v>1682400</v>
      </c>
      <c r="K52" s="194">
        <f>+'EJEC VIG '!K52</f>
        <v>35400</v>
      </c>
      <c r="L52" s="194">
        <f>+'EJEC VIG '!L52</f>
        <v>1682400</v>
      </c>
      <c r="M52" s="194">
        <f>+'EJEC VIG '!M52</f>
        <v>0</v>
      </c>
      <c r="N52" s="194">
        <f>+'EJEC VIG '!N52</f>
        <v>1647000</v>
      </c>
      <c r="O52" s="194">
        <f>+'EJEC VIG '!O52</f>
        <v>1647000</v>
      </c>
      <c r="P52" s="194">
        <f>+'EJEC VIG '!P52</f>
        <v>1647000</v>
      </c>
      <c r="Q52" s="212"/>
      <c r="S52" s="214">
        <f t="shared" si="5"/>
        <v>0</v>
      </c>
    </row>
    <row r="53" spans="1:19" s="8" customFormat="1" ht="15">
      <c r="A53" s="190">
        <v>2</v>
      </c>
      <c r="B53" s="191">
        <v>0</v>
      </c>
      <c r="C53" s="191">
        <v>3</v>
      </c>
      <c r="D53" s="192" t="s">
        <v>127</v>
      </c>
      <c r="E53" s="192" t="s">
        <v>109</v>
      </c>
      <c r="F53" s="192" t="s">
        <v>52</v>
      </c>
      <c r="G53" s="193" t="s">
        <v>121</v>
      </c>
      <c r="H53" s="194">
        <f>+'EJEC VIG '!H53</f>
        <v>262174538</v>
      </c>
      <c r="I53" s="194">
        <f>+'EJEC VIG '!I53</f>
        <v>121866700</v>
      </c>
      <c r="J53" s="194">
        <f>+'EJEC VIG '!J53</f>
        <v>121866700</v>
      </c>
      <c r="K53" s="194">
        <f>+'EJEC VIG '!K53</f>
        <v>121866700</v>
      </c>
      <c r="L53" s="194">
        <f>+'EJEC VIG '!L53</f>
        <v>121866700</v>
      </c>
      <c r="M53" s="194">
        <f>+'EJEC VIG '!M53</f>
        <v>0</v>
      </c>
      <c r="N53" s="194">
        <f>+'EJEC VIG '!N53</f>
        <v>0</v>
      </c>
      <c r="O53" s="194">
        <f>+'EJEC VIG '!O53</f>
        <v>0</v>
      </c>
      <c r="P53" s="194">
        <f>+'EJEC VIG '!P53</f>
        <v>0</v>
      </c>
      <c r="Q53" s="212"/>
      <c r="S53" s="214">
        <f t="shared" si="5"/>
        <v>0</v>
      </c>
    </row>
    <row r="54" spans="1:19" s="8" customFormat="1" ht="15">
      <c r="A54" s="190">
        <v>2</v>
      </c>
      <c r="B54" s="191">
        <v>0</v>
      </c>
      <c r="C54" s="191">
        <v>3</v>
      </c>
      <c r="D54" s="192" t="s">
        <v>127</v>
      </c>
      <c r="E54" s="192" t="s">
        <v>76</v>
      </c>
      <c r="F54" s="192" t="s">
        <v>52</v>
      </c>
      <c r="G54" s="193" t="s">
        <v>122</v>
      </c>
      <c r="H54" s="194">
        <f>+'EJEC VIG '!H54</f>
        <v>10000000</v>
      </c>
      <c r="I54" s="194">
        <f>+'EJEC VIG '!I54</f>
        <v>40000</v>
      </c>
      <c r="J54" s="194">
        <f>+'EJEC VIG '!J54</f>
        <v>1050556</v>
      </c>
      <c r="K54" s="194">
        <f>+'EJEC VIG '!K54</f>
        <v>40000</v>
      </c>
      <c r="L54" s="194">
        <f>+'EJEC VIG '!L54</f>
        <v>1050556</v>
      </c>
      <c r="M54" s="194">
        <f>+'EJEC VIG '!M54</f>
        <v>10556</v>
      </c>
      <c r="N54" s="194">
        <v>510556</v>
      </c>
      <c r="O54" s="194">
        <v>0</v>
      </c>
      <c r="P54" s="194">
        <v>510556</v>
      </c>
      <c r="Q54" s="212"/>
      <c r="S54" s="214">
        <f t="shared" si="5"/>
        <v>0</v>
      </c>
    </row>
    <row r="55" spans="1:19" s="8" customFormat="1" ht="15">
      <c r="A55" s="190">
        <v>2</v>
      </c>
      <c r="B55" s="191">
        <v>0</v>
      </c>
      <c r="C55" s="191">
        <v>3</v>
      </c>
      <c r="D55" s="192" t="s">
        <v>127</v>
      </c>
      <c r="E55" s="192" t="s">
        <v>126</v>
      </c>
      <c r="F55" s="192" t="s">
        <v>52</v>
      </c>
      <c r="G55" s="193" t="s">
        <v>123</v>
      </c>
      <c r="H55" s="194">
        <f>+'EJEC VIG '!H55</f>
        <v>365690121</v>
      </c>
      <c r="I55" s="194">
        <f>+'EJEC VIG '!I55</f>
        <v>41900840</v>
      </c>
      <c r="J55" s="194">
        <f>+'EJEC VIG '!J55</f>
        <v>54193503</v>
      </c>
      <c r="K55" s="194">
        <f>+'EJEC VIG '!K55</f>
        <v>41900840</v>
      </c>
      <c r="L55" s="194">
        <f>+'EJEC VIG '!L55</f>
        <v>54193503</v>
      </c>
      <c r="M55" s="194">
        <f>+'EJEC VIG '!M55</f>
        <v>47730703</v>
      </c>
      <c r="N55" s="194">
        <v>50230703</v>
      </c>
      <c r="O55" s="194">
        <f>+'EJEC VIG '!O55</f>
        <v>47154040</v>
      </c>
      <c r="P55" s="194">
        <v>50230703</v>
      </c>
      <c r="Q55" s="212"/>
      <c r="S55" s="214">
        <f t="shared" si="5"/>
        <v>0</v>
      </c>
    </row>
    <row r="56" spans="1:19" s="4" customFormat="1" ht="15">
      <c r="A56" s="63">
        <v>2</v>
      </c>
      <c r="B56" s="64">
        <v>0</v>
      </c>
      <c r="C56" s="64">
        <v>3</v>
      </c>
      <c r="D56" s="65" t="s">
        <v>128</v>
      </c>
      <c r="E56" s="65"/>
      <c r="F56" s="65"/>
      <c r="G56" s="149" t="s">
        <v>124</v>
      </c>
      <c r="H56" s="82">
        <f>+H57+H58</f>
        <v>10000000</v>
      </c>
      <c r="I56" s="82">
        <f aca="true" t="shared" si="16" ref="I56:P56">+I57+I58</f>
        <v>40000</v>
      </c>
      <c r="J56" s="82">
        <f t="shared" si="16"/>
        <v>2040000</v>
      </c>
      <c r="K56" s="82">
        <f t="shared" si="16"/>
        <v>40000</v>
      </c>
      <c r="L56" s="82">
        <f t="shared" si="16"/>
        <v>2040000</v>
      </c>
      <c r="M56" s="82">
        <f t="shared" si="16"/>
        <v>0</v>
      </c>
      <c r="N56" s="82">
        <f t="shared" si="16"/>
        <v>1000000</v>
      </c>
      <c r="O56" s="82">
        <f t="shared" si="16"/>
        <v>0</v>
      </c>
      <c r="P56" s="82">
        <f t="shared" si="16"/>
        <v>1000000</v>
      </c>
      <c r="Q56" s="212">
        <v>3000000</v>
      </c>
      <c r="R56" s="214">
        <f>SUM(H56:P56)</f>
        <v>16160000</v>
      </c>
      <c r="S56" s="214">
        <f t="shared" si="5"/>
        <v>-13160000</v>
      </c>
    </row>
    <row r="57" spans="1:19" s="8" customFormat="1" ht="15">
      <c r="A57" s="190">
        <v>2</v>
      </c>
      <c r="B57" s="191">
        <v>0</v>
      </c>
      <c r="C57" s="191">
        <v>3</v>
      </c>
      <c r="D57" s="192" t="s">
        <v>128</v>
      </c>
      <c r="E57" s="192" t="s">
        <v>30</v>
      </c>
      <c r="F57" s="192" t="s">
        <v>52</v>
      </c>
      <c r="G57" s="193" t="s">
        <v>631</v>
      </c>
      <c r="H57" s="194">
        <f>+'EJEC VIG '!H57</f>
        <v>5000000</v>
      </c>
      <c r="I57" s="194">
        <f>+'EJEC VIG '!I57</f>
        <v>20000</v>
      </c>
      <c r="J57" s="194">
        <f>+'EJEC VIG '!J57</f>
        <v>2020000</v>
      </c>
      <c r="K57" s="194">
        <f>+'EJEC VIG '!K57</f>
        <v>20000</v>
      </c>
      <c r="L57" s="194">
        <f>+'EJEC VIG '!L57</f>
        <v>2020000</v>
      </c>
      <c r="M57" s="194">
        <f>+'EJEC VIG '!M57</f>
        <v>0</v>
      </c>
      <c r="N57" s="194">
        <v>1000000</v>
      </c>
      <c r="O57" s="194">
        <f>+'EJEC VIG '!O57</f>
        <v>0</v>
      </c>
      <c r="P57" s="194">
        <v>1000000</v>
      </c>
      <c r="Q57" s="212"/>
      <c r="S57" s="214">
        <f>+Q57-R57</f>
        <v>0</v>
      </c>
    </row>
    <row r="58" spans="1:19" s="8" customFormat="1" ht="15">
      <c r="A58" s="190">
        <v>2</v>
      </c>
      <c r="B58" s="191">
        <v>0</v>
      </c>
      <c r="C58" s="191">
        <v>3</v>
      </c>
      <c r="D58" s="192" t="s">
        <v>128</v>
      </c>
      <c r="E58" s="192" t="s">
        <v>91</v>
      </c>
      <c r="F58" s="192" t="s">
        <v>52</v>
      </c>
      <c r="G58" s="193" t="s">
        <v>125</v>
      </c>
      <c r="H58" s="194">
        <f>+'EJEC VIG '!H58</f>
        <v>5000000</v>
      </c>
      <c r="I58" s="194">
        <f>+'EJEC VIG '!I58</f>
        <v>20000</v>
      </c>
      <c r="J58" s="194">
        <f>+'EJEC VIG '!J58</f>
        <v>20000</v>
      </c>
      <c r="K58" s="194">
        <f>+'EJEC VIG '!K58</f>
        <v>20000</v>
      </c>
      <c r="L58" s="194">
        <f>+'EJEC VIG '!L58</f>
        <v>20000</v>
      </c>
      <c r="M58" s="194">
        <f>+'EJEC VIG '!M58</f>
        <v>0</v>
      </c>
      <c r="N58" s="194">
        <f>+'EJEC VIG '!N58</f>
        <v>0</v>
      </c>
      <c r="O58" s="194">
        <f>+'EJEC VIG '!O58</f>
        <v>0</v>
      </c>
      <c r="P58" s="194">
        <f>+'EJEC VIG '!P58</f>
        <v>0</v>
      </c>
      <c r="Q58" s="212"/>
      <c r="S58" s="214">
        <f t="shared" si="5"/>
        <v>0</v>
      </c>
    </row>
    <row r="59" spans="1:19" s="4" customFormat="1" ht="30">
      <c r="A59" s="63">
        <v>2</v>
      </c>
      <c r="B59" s="64">
        <v>0</v>
      </c>
      <c r="C59" s="64">
        <v>4</v>
      </c>
      <c r="D59" s="65"/>
      <c r="E59" s="65"/>
      <c r="F59" s="65"/>
      <c r="G59" s="149" t="s">
        <v>41</v>
      </c>
      <c r="H59" s="82">
        <f>H60+H67+H70+H77+H86+H92+H97+H102+H105+H108+H114+H121+H122+H111</f>
        <v>5111900000</v>
      </c>
      <c r="I59" s="82">
        <f aca="true" t="shared" si="17" ref="I59:P59">I60+I67+I70+I77+I86+I92+I97+I102+I105+I108+I114+I121+I122+I111</f>
        <v>42664600</v>
      </c>
      <c r="J59" s="82">
        <f t="shared" si="17"/>
        <v>2952421303</v>
      </c>
      <c r="K59" s="82">
        <f t="shared" si="17"/>
        <v>29166926</v>
      </c>
      <c r="L59" s="82">
        <f t="shared" si="17"/>
        <v>2876633851</v>
      </c>
      <c r="M59" s="82">
        <f t="shared" si="17"/>
        <v>204093815</v>
      </c>
      <c r="N59" s="82">
        <f t="shared" si="17"/>
        <v>293117529</v>
      </c>
      <c r="O59" s="82">
        <f t="shared" si="17"/>
        <v>52631358</v>
      </c>
      <c r="P59" s="82">
        <f t="shared" si="17"/>
        <v>144590385</v>
      </c>
      <c r="Q59" s="212">
        <v>12736749517.060001</v>
      </c>
      <c r="R59" s="214">
        <f>SUM(H59:P59)</f>
        <v>11707219767</v>
      </c>
      <c r="S59" s="214">
        <f t="shared" si="5"/>
        <v>1029529750.0600014</v>
      </c>
    </row>
    <row r="60" spans="1:19" s="4" customFormat="1" ht="15">
      <c r="A60" s="63">
        <v>2</v>
      </c>
      <c r="B60" s="64">
        <v>0</v>
      </c>
      <c r="C60" s="64">
        <v>4</v>
      </c>
      <c r="D60" s="65" t="s">
        <v>30</v>
      </c>
      <c r="E60" s="65"/>
      <c r="F60" s="65"/>
      <c r="G60" s="149" t="s">
        <v>129</v>
      </c>
      <c r="H60" s="82">
        <f>SUM(H61:H66)</f>
        <v>66552366</v>
      </c>
      <c r="I60" s="82">
        <f aca="true" t="shared" si="18" ref="I60:P60">SUM(I61:I66)</f>
        <v>266400</v>
      </c>
      <c r="J60" s="82">
        <f t="shared" si="18"/>
        <v>8348392</v>
      </c>
      <c r="K60" s="82">
        <f t="shared" si="18"/>
        <v>5842404</v>
      </c>
      <c r="L60" s="82">
        <f t="shared" si="18"/>
        <v>8348392</v>
      </c>
      <c r="M60" s="82">
        <f t="shared" si="18"/>
        <v>0</v>
      </c>
      <c r="N60" s="82">
        <f t="shared" si="18"/>
        <v>1305988</v>
      </c>
      <c r="O60" s="82">
        <f t="shared" si="18"/>
        <v>0</v>
      </c>
      <c r="P60" s="83">
        <f t="shared" si="18"/>
        <v>1305988</v>
      </c>
      <c r="Q60" s="212">
        <v>138009728</v>
      </c>
      <c r="R60" s="214">
        <f>SUM(H60:P60)</f>
        <v>91969930</v>
      </c>
      <c r="S60" s="214">
        <f t="shared" si="5"/>
        <v>46039798</v>
      </c>
    </row>
    <row r="61" spans="1:19" s="8" customFormat="1" ht="15">
      <c r="A61" s="190">
        <v>2</v>
      </c>
      <c r="B61" s="191">
        <v>0</v>
      </c>
      <c r="C61" s="191">
        <v>4</v>
      </c>
      <c r="D61" s="192" t="s">
        <v>30</v>
      </c>
      <c r="E61" s="192" t="s">
        <v>109</v>
      </c>
      <c r="F61" s="192" t="s">
        <v>52</v>
      </c>
      <c r="G61" s="193" t="s">
        <v>130</v>
      </c>
      <c r="H61" s="194">
        <f>+'EJEC VIG '!H61</f>
        <v>6180000</v>
      </c>
      <c r="I61" s="194">
        <f>+'EJEC VIG '!I61</f>
        <v>24800</v>
      </c>
      <c r="J61" s="194">
        <f>+'EJEC VIG '!J61</f>
        <v>824800</v>
      </c>
      <c r="K61" s="194">
        <f>+'EJEC VIG '!K61</f>
        <v>24800</v>
      </c>
      <c r="L61" s="194">
        <f>+'EJEC VIG '!L61</f>
        <v>824800</v>
      </c>
      <c r="M61" s="194">
        <f>+'EJEC VIG '!M61</f>
        <v>0</v>
      </c>
      <c r="N61" s="194">
        <v>400000</v>
      </c>
      <c r="O61" s="194">
        <f>+'EJEC VIG '!O61</f>
        <v>0</v>
      </c>
      <c r="P61" s="194">
        <v>400000</v>
      </c>
      <c r="Q61" s="212"/>
      <c r="S61" s="214">
        <f t="shared" si="5"/>
        <v>0</v>
      </c>
    </row>
    <row r="62" spans="1:19" s="8" customFormat="1" ht="15">
      <c r="A62" s="190">
        <v>2</v>
      </c>
      <c r="B62" s="191">
        <v>0</v>
      </c>
      <c r="C62" s="191">
        <v>4</v>
      </c>
      <c r="D62" s="192" t="s">
        <v>30</v>
      </c>
      <c r="E62" s="192" t="s">
        <v>32</v>
      </c>
      <c r="F62" s="192" t="s">
        <v>52</v>
      </c>
      <c r="G62" s="193" t="s">
        <v>131</v>
      </c>
      <c r="H62" s="194">
        <f>+'EJEC VIG '!H62</f>
        <v>5150000</v>
      </c>
      <c r="I62" s="194">
        <f>+'EJEC VIG '!I62</f>
        <v>20600</v>
      </c>
      <c r="J62" s="194">
        <f>+'EJEC VIG '!J62</f>
        <v>20600</v>
      </c>
      <c r="K62" s="194">
        <f>+'EJEC VIG '!K62</f>
        <v>20600</v>
      </c>
      <c r="L62" s="194">
        <f>+'EJEC VIG '!L62</f>
        <v>20600</v>
      </c>
      <c r="M62" s="194">
        <f>+'EJEC VIG '!M62</f>
        <v>0</v>
      </c>
      <c r="N62" s="194">
        <f>+'EJEC VIG '!N62</f>
        <v>0</v>
      </c>
      <c r="O62" s="194">
        <f>+'EJEC VIG '!O62</f>
        <v>0</v>
      </c>
      <c r="P62" s="194">
        <f>+'EJEC VIG '!P62</f>
        <v>0</v>
      </c>
      <c r="Q62" s="212"/>
      <c r="S62" s="214">
        <f t="shared" si="5"/>
        <v>0</v>
      </c>
    </row>
    <row r="63" spans="1:19" s="8" customFormat="1" ht="15">
      <c r="A63" s="190">
        <v>2</v>
      </c>
      <c r="B63" s="191">
        <v>0</v>
      </c>
      <c r="C63" s="191">
        <v>4</v>
      </c>
      <c r="D63" s="192" t="s">
        <v>30</v>
      </c>
      <c r="E63" s="192" t="s">
        <v>117</v>
      </c>
      <c r="F63" s="192" t="s">
        <v>52</v>
      </c>
      <c r="G63" s="193" t="s">
        <v>132</v>
      </c>
      <c r="H63" s="194">
        <f>+'EJEC VIG '!H63</f>
        <v>10000000</v>
      </c>
      <c r="I63" s="194">
        <f>+'EJEC VIG '!I63</f>
        <v>40000</v>
      </c>
      <c r="J63" s="194">
        <f>+'EJEC VIG '!J63</f>
        <v>840000</v>
      </c>
      <c r="K63" s="194">
        <f>+'EJEC VIG '!K63</f>
        <v>40000</v>
      </c>
      <c r="L63" s="194">
        <f>+'EJEC VIG '!L63</f>
        <v>840000</v>
      </c>
      <c r="M63" s="194">
        <f>+'EJEC VIG '!M63</f>
        <v>0</v>
      </c>
      <c r="N63" s="194">
        <v>400000</v>
      </c>
      <c r="O63" s="194">
        <f>+'EJEC VIG '!O63</f>
        <v>0</v>
      </c>
      <c r="P63" s="194">
        <v>400000</v>
      </c>
      <c r="Q63" s="212"/>
      <c r="S63" s="214">
        <f t="shared" si="5"/>
        <v>0</v>
      </c>
    </row>
    <row r="64" spans="1:19" s="8" customFormat="1" ht="15">
      <c r="A64" s="190">
        <v>2</v>
      </c>
      <c r="B64" s="191">
        <v>0</v>
      </c>
      <c r="C64" s="191">
        <v>4</v>
      </c>
      <c r="D64" s="192" t="s">
        <v>30</v>
      </c>
      <c r="E64" s="192" t="s">
        <v>76</v>
      </c>
      <c r="F64" s="192" t="s">
        <v>52</v>
      </c>
      <c r="G64" s="193" t="s">
        <v>208</v>
      </c>
      <c r="H64" s="194">
        <f>+'EJEC VIG '!H64</f>
        <v>10000000</v>
      </c>
      <c r="I64" s="194">
        <f>+'EJEC VIG '!I64</f>
        <v>40000</v>
      </c>
      <c r="J64" s="194">
        <f>+'EJEC VIG '!J64</f>
        <v>5616004</v>
      </c>
      <c r="K64" s="194">
        <f>+'EJEC VIG '!K64</f>
        <v>5616004</v>
      </c>
      <c r="L64" s="194">
        <f>+'EJEC VIG '!L64</f>
        <v>5616004</v>
      </c>
      <c r="M64" s="194">
        <f>+'EJEC VIG '!M64</f>
        <v>0</v>
      </c>
      <c r="N64" s="194">
        <f>+'EJEC VIG '!N64</f>
        <v>0</v>
      </c>
      <c r="O64" s="194">
        <f>+'EJEC VIG '!O64</f>
        <v>0</v>
      </c>
      <c r="P64" s="194">
        <f>+'EJEC VIG '!P64</f>
        <v>0</v>
      </c>
      <c r="Q64" s="212"/>
      <c r="S64" s="214">
        <f t="shared" si="5"/>
        <v>0</v>
      </c>
    </row>
    <row r="65" spans="1:19" s="8" customFormat="1" ht="15">
      <c r="A65" s="190">
        <v>2</v>
      </c>
      <c r="B65" s="191">
        <v>0</v>
      </c>
      <c r="C65" s="191">
        <v>4</v>
      </c>
      <c r="D65" s="192" t="s">
        <v>30</v>
      </c>
      <c r="E65" s="192" t="s">
        <v>45</v>
      </c>
      <c r="F65" s="192" t="s">
        <v>52</v>
      </c>
      <c r="G65" s="193" t="s">
        <v>133</v>
      </c>
      <c r="H65" s="194">
        <f>+'EJEC VIG '!H65</f>
        <v>2060000</v>
      </c>
      <c r="I65" s="194">
        <f>+'EJEC VIG '!I65</f>
        <v>8300</v>
      </c>
      <c r="J65" s="194">
        <f>+'EJEC VIG '!J65</f>
        <v>8300</v>
      </c>
      <c r="K65" s="194">
        <f>+'EJEC VIG '!K65</f>
        <v>8300</v>
      </c>
      <c r="L65" s="194">
        <f>+'EJEC VIG '!L65</f>
        <v>8300</v>
      </c>
      <c r="M65" s="194">
        <f>+'EJEC VIG '!M65</f>
        <v>0</v>
      </c>
      <c r="N65" s="194">
        <f>+'EJEC VIG '!N65</f>
        <v>0</v>
      </c>
      <c r="O65" s="194">
        <f>+'EJEC VIG '!O65</f>
        <v>0</v>
      </c>
      <c r="P65" s="194">
        <f>+'EJEC VIG '!P65</f>
        <v>0</v>
      </c>
      <c r="Q65" s="212"/>
      <c r="S65" s="214">
        <f t="shared" si="5"/>
        <v>0</v>
      </c>
    </row>
    <row r="66" spans="1:19" s="8" customFormat="1" ht="15">
      <c r="A66" s="190">
        <v>2</v>
      </c>
      <c r="B66" s="191">
        <v>0</v>
      </c>
      <c r="C66" s="191">
        <v>4</v>
      </c>
      <c r="D66" s="192" t="s">
        <v>30</v>
      </c>
      <c r="E66" s="192" t="s">
        <v>135</v>
      </c>
      <c r="F66" s="192" t="s">
        <v>52</v>
      </c>
      <c r="G66" s="193" t="s">
        <v>134</v>
      </c>
      <c r="H66" s="194">
        <f>+'EJEC VIG '!H66</f>
        <v>33162366</v>
      </c>
      <c r="I66" s="194">
        <f>+'EJEC VIG '!I66</f>
        <v>132700</v>
      </c>
      <c r="J66" s="194">
        <f>+'EJEC VIG '!J66</f>
        <v>1038688</v>
      </c>
      <c r="K66" s="194">
        <f>+'EJEC VIG '!K66</f>
        <v>132700</v>
      </c>
      <c r="L66" s="194">
        <f>+'EJEC VIG '!L66</f>
        <v>1038688</v>
      </c>
      <c r="M66" s="194">
        <f>+'EJEC VIG '!M66</f>
        <v>0</v>
      </c>
      <c r="N66" s="194">
        <v>505988</v>
      </c>
      <c r="O66" s="194">
        <f>+'EJEC VIG '!O66</f>
        <v>0</v>
      </c>
      <c r="P66" s="194">
        <v>505988</v>
      </c>
      <c r="Q66" s="212"/>
      <c r="S66" s="214">
        <f t="shared" si="5"/>
        <v>0</v>
      </c>
    </row>
    <row r="67" spans="1:19" s="4" customFormat="1" ht="15">
      <c r="A67" s="63">
        <v>2</v>
      </c>
      <c r="B67" s="64">
        <v>0</v>
      </c>
      <c r="C67" s="64">
        <v>4</v>
      </c>
      <c r="D67" s="65" t="s">
        <v>91</v>
      </c>
      <c r="E67" s="65"/>
      <c r="F67" s="65"/>
      <c r="G67" s="149" t="s">
        <v>136</v>
      </c>
      <c r="H67" s="82">
        <f>SUM(H68:H69)</f>
        <v>22660000</v>
      </c>
      <c r="I67" s="82">
        <f aca="true" t="shared" si="19" ref="I67:P67">SUM(I68:I69)</f>
        <v>90700</v>
      </c>
      <c r="J67" s="82">
        <f t="shared" si="19"/>
        <v>1690700</v>
      </c>
      <c r="K67" s="82">
        <f t="shared" si="19"/>
        <v>90700</v>
      </c>
      <c r="L67" s="82">
        <f t="shared" si="19"/>
        <v>1690700</v>
      </c>
      <c r="M67" s="82">
        <f t="shared" si="19"/>
        <v>0</v>
      </c>
      <c r="N67" s="82">
        <f t="shared" si="19"/>
        <v>800000</v>
      </c>
      <c r="O67" s="82">
        <f t="shared" si="19"/>
        <v>0</v>
      </c>
      <c r="P67" s="82">
        <f t="shared" si="19"/>
        <v>800000</v>
      </c>
      <c r="Q67" s="212">
        <v>18138576</v>
      </c>
      <c r="R67" s="214">
        <f>SUM(H67:P67)</f>
        <v>27822800</v>
      </c>
      <c r="S67" s="214">
        <f t="shared" si="5"/>
        <v>-9684224</v>
      </c>
    </row>
    <row r="68" spans="1:19" s="8" customFormat="1" ht="15">
      <c r="A68" s="190">
        <v>2</v>
      </c>
      <c r="B68" s="191">
        <v>0</v>
      </c>
      <c r="C68" s="191">
        <v>4</v>
      </c>
      <c r="D68" s="192" t="s">
        <v>91</v>
      </c>
      <c r="E68" s="192" t="s">
        <v>30</v>
      </c>
      <c r="F68" s="192" t="s">
        <v>52</v>
      </c>
      <c r="G68" s="193" t="s">
        <v>137</v>
      </c>
      <c r="H68" s="194">
        <f>+'EJEC VIG '!H68</f>
        <v>15450000</v>
      </c>
      <c r="I68" s="194">
        <f>+'EJEC VIG '!I68</f>
        <v>61800</v>
      </c>
      <c r="J68" s="194">
        <f>+'EJEC VIG '!J68</f>
        <v>1061800</v>
      </c>
      <c r="K68" s="194">
        <f>+'EJEC VIG '!K68</f>
        <v>61800</v>
      </c>
      <c r="L68" s="194">
        <f>+'EJEC VIG '!L68</f>
        <v>1061800</v>
      </c>
      <c r="M68" s="194">
        <f>+'EJEC VIG '!M68</f>
        <v>0</v>
      </c>
      <c r="N68" s="194">
        <v>500000</v>
      </c>
      <c r="O68" s="194">
        <f>+'EJEC VIG '!O68</f>
        <v>0</v>
      </c>
      <c r="P68" s="194">
        <v>500000</v>
      </c>
      <c r="Q68" s="212"/>
      <c r="S68" s="214">
        <f t="shared" si="5"/>
        <v>0</v>
      </c>
    </row>
    <row r="69" spans="1:19" s="8" customFormat="1" ht="15">
      <c r="A69" s="190">
        <v>2</v>
      </c>
      <c r="B69" s="191">
        <v>0</v>
      </c>
      <c r="C69" s="191">
        <v>4</v>
      </c>
      <c r="D69" s="192" t="s">
        <v>91</v>
      </c>
      <c r="E69" s="192" t="s">
        <v>91</v>
      </c>
      <c r="F69" s="192" t="s">
        <v>52</v>
      </c>
      <c r="G69" s="193" t="s">
        <v>138</v>
      </c>
      <c r="H69" s="194">
        <f>+'EJEC VIG '!H69</f>
        <v>7210000</v>
      </c>
      <c r="I69" s="194">
        <f>+'EJEC VIG '!I69</f>
        <v>28900</v>
      </c>
      <c r="J69" s="194">
        <f>+'EJEC VIG '!J69</f>
        <v>628900</v>
      </c>
      <c r="K69" s="194">
        <f>+'EJEC VIG '!K69</f>
        <v>28900</v>
      </c>
      <c r="L69" s="194">
        <f>+'EJEC VIG '!L69</f>
        <v>628900</v>
      </c>
      <c r="M69" s="194">
        <f>+'EJEC VIG '!M69</f>
        <v>0</v>
      </c>
      <c r="N69" s="194">
        <v>300000</v>
      </c>
      <c r="O69" s="194">
        <f>+'EJEC VIG '!O69</f>
        <v>0</v>
      </c>
      <c r="P69" s="194">
        <v>300000</v>
      </c>
      <c r="Q69" s="212"/>
      <c r="S69" s="214">
        <f t="shared" si="5"/>
        <v>0</v>
      </c>
    </row>
    <row r="70" spans="1:19" s="4" customFormat="1" ht="15">
      <c r="A70" s="63">
        <v>2</v>
      </c>
      <c r="B70" s="64">
        <v>0</v>
      </c>
      <c r="C70" s="64">
        <v>4</v>
      </c>
      <c r="D70" s="65" t="s">
        <v>32</v>
      </c>
      <c r="E70" s="65"/>
      <c r="F70" s="65"/>
      <c r="G70" s="149" t="s">
        <v>139</v>
      </c>
      <c r="H70" s="82">
        <f>SUM(H71:H76)</f>
        <v>227178100</v>
      </c>
      <c r="I70" s="82">
        <f aca="true" t="shared" si="20" ref="I70:P70">SUM(I71:I76)</f>
        <v>909000</v>
      </c>
      <c r="J70" s="82">
        <f t="shared" si="20"/>
        <v>10900300</v>
      </c>
      <c r="K70" s="82">
        <f t="shared" si="20"/>
        <v>909000</v>
      </c>
      <c r="L70" s="82">
        <f t="shared" si="20"/>
        <v>10900300</v>
      </c>
      <c r="M70" s="82">
        <f t="shared" si="20"/>
        <v>2791300</v>
      </c>
      <c r="N70" s="82">
        <f t="shared" si="20"/>
        <v>6391300</v>
      </c>
      <c r="O70" s="82">
        <f t="shared" si="20"/>
        <v>0</v>
      </c>
      <c r="P70" s="82">
        <f t="shared" si="20"/>
        <v>4066300</v>
      </c>
      <c r="Q70" s="212">
        <v>906623767.2</v>
      </c>
      <c r="R70" s="214">
        <f>SUM(H70:P70)</f>
        <v>264045600</v>
      </c>
      <c r="S70" s="214">
        <f t="shared" si="5"/>
        <v>642578167.2</v>
      </c>
    </row>
    <row r="71" spans="1:19" s="8" customFormat="1" ht="15">
      <c r="A71" s="190">
        <v>2</v>
      </c>
      <c r="B71" s="191">
        <v>0</v>
      </c>
      <c r="C71" s="191">
        <v>4</v>
      </c>
      <c r="D71" s="192" t="s">
        <v>32</v>
      </c>
      <c r="E71" s="192" t="s">
        <v>30</v>
      </c>
      <c r="F71" s="192" t="s">
        <v>52</v>
      </c>
      <c r="G71" s="193" t="s">
        <v>142</v>
      </c>
      <c r="H71" s="194">
        <f>+'EJEC VIG '!H71</f>
        <v>38996100</v>
      </c>
      <c r="I71" s="194">
        <f>+'EJEC VIG '!I71</f>
        <v>156000</v>
      </c>
      <c r="J71" s="194">
        <f>+'EJEC VIG '!J71</f>
        <v>2156000</v>
      </c>
      <c r="K71" s="194">
        <f>+'EJEC VIG '!K71</f>
        <v>156000</v>
      </c>
      <c r="L71" s="194">
        <f>+'EJEC VIG '!L71</f>
        <v>2156000</v>
      </c>
      <c r="M71" s="194">
        <f>+'EJEC VIG '!M71</f>
        <v>0</v>
      </c>
      <c r="N71" s="194">
        <v>1000000</v>
      </c>
      <c r="O71" s="194">
        <f>+'EJEC VIG '!O71</f>
        <v>0</v>
      </c>
      <c r="P71" s="194">
        <v>1000000</v>
      </c>
      <c r="Q71" s="212"/>
      <c r="S71" s="214">
        <f t="shared" si="5"/>
        <v>0</v>
      </c>
    </row>
    <row r="72" spans="1:19" s="8" customFormat="1" ht="29.25">
      <c r="A72" s="190">
        <v>2</v>
      </c>
      <c r="B72" s="191">
        <v>0</v>
      </c>
      <c r="C72" s="191">
        <v>4</v>
      </c>
      <c r="D72" s="192" t="s">
        <v>32</v>
      </c>
      <c r="E72" s="192" t="s">
        <v>103</v>
      </c>
      <c r="F72" s="192" t="s">
        <v>52</v>
      </c>
      <c r="G72" s="193" t="s">
        <v>197</v>
      </c>
      <c r="H72" s="194">
        <f>+'EJEC VIG '!H72</f>
        <v>100000000</v>
      </c>
      <c r="I72" s="194">
        <f>+'EJEC VIG '!I72</f>
        <v>400000</v>
      </c>
      <c r="J72" s="194">
        <f>+'EJEC VIG '!J72</f>
        <v>2400000</v>
      </c>
      <c r="K72" s="194">
        <f>+'EJEC VIG '!K72</f>
        <v>400000</v>
      </c>
      <c r="L72" s="194">
        <f>+'EJEC VIG '!L72</f>
        <v>2400000</v>
      </c>
      <c r="M72" s="194">
        <f>+'EJEC VIG '!M72</f>
        <v>0</v>
      </c>
      <c r="N72" s="194">
        <v>1000000</v>
      </c>
      <c r="O72" s="194">
        <f>+'EJEC VIG '!O72</f>
        <v>0</v>
      </c>
      <c r="P72" s="194">
        <v>1000000</v>
      </c>
      <c r="Q72" s="212"/>
      <c r="S72" s="214">
        <f t="shared" si="5"/>
        <v>0</v>
      </c>
    </row>
    <row r="73" spans="1:19" s="8" customFormat="1" ht="15">
      <c r="A73" s="190">
        <v>2</v>
      </c>
      <c r="B73" s="191">
        <v>0</v>
      </c>
      <c r="C73" s="191">
        <v>4</v>
      </c>
      <c r="D73" s="192" t="s">
        <v>32</v>
      </c>
      <c r="E73" s="192" t="s">
        <v>140</v>
      </c>
      <c r="F73" s="192" t="s">
        <v>52</v>
      </c>
      <c r="G73" s="193" t="s">
        <v>143</v>
      </c>
      <c r="H73" s="194">
        <f>+'EJEC VIG '!H73</f>
        <v>52785000</v>
      </c>
      <c r="I73" s="194">
        <f>+'EJEC VIG '!I73</f>
        <v>211200</v>
      </c>
      <c r="J73" s="194">
        <f>+'EJEC VIG '!J73</f>
        <v>2936200</v>
      </c>
      <c r="K73" s="194">
        <f>+'EJEC VIG '!K73</f>
        <v>211200</v>
      </c>
      <c r="L73" s="194">
        <f>+'EJEC VIG '!L73</f>
        <v>2936200</v>
      </c>
      <c r="M73" s="194">
        <f>+'EJEC VIG '!M73</f>
        <v>2325000</v>
      </c>
      <c r="N73" s="194">
        <v>2525000</v>
      </c>
      <c r="O73" s="194">
        <f>+'EJEC VIG '!O73</f>
        <v>0</v>
      </c>
      <c r="P73" s="194">
        <v>200000</v>
      </c>
      <c r="Q73" s="212"/>
      <c r="S73" s="214">
        <f t="shared" si="5"/>
        <v>0</v>
      </c>
    </row>
    <row r="74" spans="1:19" s="8" customFormat="1" ht="29.25">
      <c r="A74" s="190">
        <v>2</v>
      </c>
      <c r="B74" s="191">
        <v>0</v>
      </c>
      <c r="C74" s="191">
        <v>4</v>
      </c>
      <c r="D74" s="192" t="s">
        <v>32</v>
      </c>
      <c r="E74" s="192" t="s">
        <v>141</v>
      </c>
      <c r="F74" s="192" t="s">
        <v>52</v>
      </c>
      <c r="G74" s="193" t="s">
        <v>198</v>
      </c>
      <c r="H74" s="194">
        <f>+'EJEC VIG '!H74</f>
        <v>19251000</v>
      </c>
      <c r="I74" s="194">
        <f>+'EJEC VIG '!I74</f>
        <v>77100</v>
      </c>
      <c r="J74" s="194">
        <f>+'EJEC VIG '!J74</f>
        <v>477100</v>
      </c>
      <c r="K74" s="194">
        <f>+'EJEC VIG '!K74</f>
        <v>77100</v>
      </c>
      <c r="L74" s="194">
        <f>+'EJEC VIG '!L74</f>
        <v>477100</v>
      </c>
      <c r="M74" s="194">
        <f>+'EJEC VIG '!M74</f>
        <v>0</v>
      </c>
      <c r="N74" s="194">
        <v>200000</v>
      </c>
      <c r="O74" s="194">
        <f>+'EJEC VIG '!O74</f>
        <v>0</v>
      </c>
      <c r="P74" s="194">
        <v>200000</v>
      </c>
      <c r="Q74" s="212"/>
      <c r="S74" s="214">
        <f t="shared" si="5"/>
        <v>0</v>
      </c>
    </row>
    <row r="75" spans="1:19" s="8" customFormat="1" ht="15">
      <c r="A75" s="190">
        <v>2</v>
      </c>
      <c r="B75" s="191">
        <v>0</v>
      </c>
      <c r="C75" s="191">
        <v>4</v>
      </c>
      <c r="D75" s="192" t="s">
        <v>32</v>
      </c>
      <c r="E75" s="192" t="s">
        <v>146</v>
      </c>
      <c r="F75" s="192" t="s">
        <v>52</v>
      </c>
      <c r="G75" s="193" t="s">
        <v>144</v>
      </c>
      <c r="H75" s="194">
        <f>+'EJEC VIG '!H75</f>
        <v>1242000</v>
      </c>
      <c r="I75" s="194">
        <f>+'EJEC VIG '!I75</f>
        <v>5000</v>
      </c>
      <c r="J75" s="194">
        <f>+'EJEC VIG '!J75</f>
        <v>405000</v>
      </c>
      <c r="K75" s="194">
        <f>+'EJEC VIG '!K75</f>
        <v>5000</v>
      </c>
      <c r="L75" s="194">
        <f>+'EJEC VIG '!L75</f>
        <v>405000</v>
      </c>
      <c r="M75" s="194">
        <f>+'EJEC VIG '!M75</f>
        <v>0</v>
      </c>
      <c r="N75" s="194">
        <v>200000</v>
      </c>
      <c r="O75" s="194">
        <f>+'EJEC VIG '!O75</f>
        <v>0</v>
      </c>
      <c r="P75" s="194">
        <v>200000</v>
      </c>
      <c r="Q75" s="212"/>
      <c r="S75" s="214">
        <f t="shared" si="5"/>
        <v>0</v>
      </c>
    </row>
    <row r="76" spans="1:19" s="8" customFormat="1" ht="15">
      <c r="A76" s="190">
        <v>2</v>
      </c>
      <c r="B76" s="191">
        <v>0</v>
      </c>
      <c r="C76" s="191">
        <v>4</v>
      </c>
      <c r="D76" s="192" t="s">
        <v>32</v>
      </c>
      <c r="E76" s="192" t="s">
        <v>147</v>
      </c>
      <c r="F76" s="192" t="s">
        <v>52</v>
      </c>
      <c r="G76" s="193" t="s">
        <v>145</v>
      </c>
      <c r="H76" s="194">
        <f>+'EJEC VIG '!H76</f>
        <v>14904000</v>
      </c>
      <c r="I76" s="194">
        <f>+'EJEC VIG '!I76</f>
        <v>59700</v>
      </c>
      <c r="J76" s="194">
        <f>+'EJEC VIG '!J76</f>
        <v>2526000</v>
      </c>
      <c r="K76" s="194">
        <f>+'EJEC VIG '!K76</f>
        <v>59700</v>
      </c>
      <c r="L76" s="194">
        <f>+'EJEC VIG '!L76</f>
        <v>2526000</v>
      </c>
      <c r="M76" s="194">
        <f>+'EJEC VIG '!M76</f>
        <v>466300</v>
      </c>
      <c r="N76" s="194">
        <v>1466300</v>
      </c>
      <c r="O76" s="194">
        <f>+'EJEC VIG '!O76</f>
        <v>0</v>
      </c>
      <c r="P76" s="194">
        <v>1466300</v>
      </c>
      <c r="Q76" s="212"/>
      <c r="S76" s="214">
        <f t="shared" si="5"/>
        <v>0</v>
      </c>
    </row>
    <row r="77" spans="1:19" s="4" customFormat="1" ht="15">
      <c r="A77" s="63">
        <v>2</v>
      </c>
      <c r="B77" s="64">
        <v>0</v>
      </c>
      <c r="C77" s="64">
        <v>4</v>
      </c>
      <c r="D77" s="65" t="s">
        <v>34</v>
      </c>
      <c r="E77" s="65"/>
      <c r="F77" s="65"/>
      <c r="G77" s="149" t="s">
        <v>148</v>
      </c>
      <c r="H77" s="82">
        <f>SUM(H78:H85)</f>
        <v>920375000</v>
      </c>
      <c r="I77" s="82">
        <f aca="true" t="shared" si="21" ref="I77:P77">SUM(I78:I85)</f>
        <v>2569500</v>
      </c>
      <c r="J77" s="82">
        <f t="shared" si="21"/>
        <v>755815025</v>
      </c>
      <c r="K77" s="82">
        <f t="shared" si="21"/>
        <v>2569500</v>
      </c>
      <c r="L77" s="82">
        <f t="shared" si="21"/>
        <v>724150441</v>
      </c>
      <c r="M77" s="82">
        <f t="shared" si="21"/>
        <v>38285783</v>
      </c>
      <c r="N77" s="82">
        <f t="shared" si="21"/>
        <v>72222701</v>
      </c>
      <c r="O77" s="82">
        <f t="shared" si="21"/>
        <v>36704842</v>
      </c>
      <c r="P77" s="82">
        <f t="shared" si="21"/>
        <v>72222701</v>
      </c>
      <c r="Q77" s="212">
        <v>1515176799.8799999</v>
      </c>
      <c r="R77" s="214">
        <f>SUM(H77:P77)</f>
        <v>2624915493</v>
      </c>
      <c r="S77" s="214">
        <f t="shared" si="5"/>
        <v>-1109738693.1200001</v>
      </c>
    </row>
    <row r="78" spans="1:19" s="8" customFormat="1" ht="15">
      <c r="A78" s="190">
        <v>2</v>
      </c>
      <c r="B78" s="191">
        <v>0</v>
      </c>
      <c r="C78" s="191">
        <v>4</v>
      </c>
      <c r="D78" s="192" t="s">
        <v>34</v>
      </c>
      <c r="E78" s="192" t="s">
        <v>30</v>
      </c>
      <c r="F78" s="192" t="s">
        <v>52</v>
      </c>
      <c r="G78" s="193" t="s">
        <v>149</v>
      </c>
      <c r="H78" s="194">
        <f>+'EJEC VIG '!H78</f>
        <v>386000000</v>
      </c>
      <c r="I78" s="194">
        <f>+'EJEC VIG '!I78</f>
        <v>1544000</v>
      </c>
      <c r="J78" s="194">
        <f>+'EJEC VIG '!J78</f>
        <v>359544000</v>
      </c>
      <c r="K78" s="194">
        <f>+'EJEC VIG '!K78</f>
        <v>1544000</v>
      </c>
      <c r="L78" s="194">
        <f>+'EJEC VIG '!L78</f>
        <v>359544000</v>
      </c>
      <c r="M78" s="194">
        <f>+'EJEC VIG '!M78</f>
        <v>28451923</v>
      </c>
      <c r="N78" s="194">
        <v>55888841</v>
      </c>
      <c r="O78" s="194">
        <f>+'EJEC VIG '!O78</f>
        <v>28451923</v>
      </c>
      <c r="P78" s="194">
        <v>55888841</v>
      </c>
      <c r="Q78" s="212"/>
      <c r="S78" s="214">
        <f t="shared" si="5"/>
        <v>0</v>
      </c>
    </row>
    <row r="79" spans="1:19" s="8" customFormat="1" ht="15">
      <c r="A79" s="190">
        <v>2</v>
      </c>
      <c r="B79" s="191">
        <v>0</v>
      </c>
      <c r="C79" s="191">
        <v>4</v>
      </c>
      <c r="D79" s="192" t="s">
        <v>34</v>
      </c>
      <c r="E79" s="192" t="s">
        <v>91</v>
      </c>
      <c r="F79" s="192" t="s">
        <v>52</v>
      </c>
      <c r="G79" s="193" t="s">
        <v>150</v>
      </c>
      <c r="H79" s="194">
        <f>+'EJEC VIG '!H79</f>
        <v>41200000</v>
      </c>
      <c r="I79" s="194">
        <f>+'EJEC VIG '!I79</f>
        <v>164800</v>
      </c>
      <c r="J79" s="194">
        <f>+'EJEC VIG '!J79</f>
        <v>2234400</v>
      </c>
      <c r="K79" s="194">
        <f>+'EJEC VIG '!K79</f>
        <v>164800</v>
      </c>
      <c r="L79" s="194">
        <f>+'EJEC VIG '!L79</f>
        <v>2234400</v>
      </c>
      <c r="M79" s="194">
        <f>+'EJEC VIG '!M79</f>
        <v>69600</v>
      </c>
      <c r="N79" s="194">
        <v>1069600</v>
      </c>
      <c r="O79" s="194">
        <f>+'EJEC VIG '!O79</f>
        <v>0</v>
      </c>
      <c r="P79" s="194">
        <v>1069600</v>
      </c>
      <c r="Q79" s="212"/>
      <c r="S79" s="214">
        <f t="shared" si="5"/>
        <v>0</v>
      </c>
    </row>
    <row r="80" spans="1:19" s="8" customFormat="1" ht="29.25">
      <c r="A80" s="190">
        <v>2</v>
      </c>
      <c r="B80" s="191">
        <v>0</v>
      </c>
      <c r="C80" s="191">
        <v>4</v>
      </c>
      <c r="D80" s="192" t="s">
        <v>34</v>
      </c>
      <c r="E80" s="192" t="s">
        <v>34</v>
      </c>
      <c r="F80" s="192" t="s">
        <v>52</v>
      </c>
      <c r="G80" s="193" t="s">
        <v>151</v>
      </c>
      <c r="H80" s="194">
        <f>+'EJEC VIG '!H80</f>
        <v>35175000</v>
      </c>
      <c r="I80" s="194">
        <f>+'EJEC VIG '!I80</f>
        <v>140700</v>
      </c>
      <c r="J80" s="194">
        <f>+'EJEC VIG '!J80</f>
        <v>33805284</v>
      </c>
      <c r="K80" s="194">
        <f>+'EJEC VIG '!K80</f>
        <v>140700</v>
      </c>
      <c r="L80" s="194">
        <f>+'EJEC VIG '!L80</f>
        <v>2140700</v>
      </c>
      <c r="M80" s="194">
        <f>+'EJEC VIG '!M80</f>
        <v>0</v>
      </c>
      <c r="N80" s="194">
        <v>1000000</v>
      </c>
      <c r="O80" s="194">
        <f>+'EJEC VIG '!O80</f>
        <v>0</v>
      </c>
      <c r="P80" s="194">
        <v>1000000</v>
      </c>
      <c r="Q80" s="212"/>
      <c r="S80" s="214">
        <f t="shared" si="5"/>
        <v>0</v>
      </c>
    </row>
    <row r="81" spans="1:19" s="8" customFormat="1" ht="29.25">
      <c r="A81" s="190">
        <v>2</v>
      </c>
      <c r="B81" s="191">
        <v>0</v>
      </c>
      <c r="C81" s="191">
        <v>4</v>
      </c>
      <c r="D81" s="192" t="s">
        <v>34</v>
      </c>
      <c r="E81" s="192" t="s">
        <v>117</v>
      </c>
      <c r="F81" s="192" t="s">
        <v>52</v>
      </c>
      <c r="G81" s="193" t="s">
        <v>152</v>
      </c>
      <c r="H81" s="194">
        <f>+'EJEC VIG '!H81</f>
        <v>64000000</v>
      </c>
      <c r="I81" s="194">
        <f>+'EJEC VIG '!I81</f>
        <v>256000</v>
      </c>
      <c r="J81" s="194">
        <f>+'EJEC VIG '!J81</f>
        <v>3305999</v>
      </c>
      <c r="K81" s="194">
        <f>+'EJEC VIG '!K81</f>
        <v>256000</v>
      </c>
      <c r="L81" s="194">
        <f>+'EJEC VIG '!L81</f>
        <v>3305999</v>
      </c>
      <c r="M81" s="194">
        <f>+'EJEC VIG '!M81</f>
        <v>49999</v>
      </c>
      <c r="N81" s="194">
        <v>1549999</v>
      </c>
      <c r="O81" s="194">
        <f>+'EJEC VIG '!O81</f>
        <v>0</v>
      </c>
      <c r="P81" s="194">
        <v>1549999</v>
      </c>
      <c r="Q81" s="212"/>
      <c r="S81" s="214">
        <f t="shared" si="5"/>
        <v>0</v>
      </c>
    </row>
    <row r="82" spans="1:19" s="8" customFormat="1" ht="15">
      <c r="A82" s="190">
        <v>2</v>
      </c>
      <c r="B82" s="191">
        <v>0</v>
      </c>
      <c r="C82" s="191">
        <v>4</v>
      </c>
      <c r="D82" s="192" t="s">
        <v>34</v>
      </c>
      <c r="E82" s="192" t="s">
        <v>76</v>
      </c>
      <c r="F82" s="192" t="s">
        <v>52</v>
      </c>
      <c r="G82" s="193" t="s">
        <v>153</v>
      </c>
      <c r="H82" s="194">
        <f>+'EJEC VIG '!H82</f>
        <v>70000000</v>
      </c>
      <c r="I82" s="194">
        <f>+'EJEC VIG '!I82</f>
        <v>280000</v>
      </c>
      <c r="J82" s="194">
        <f>+'EJEC VIG '!J82</f>
        <v>53280000</v>
      </c>
      <c r="K82" s="194">
        <f>+'EJEC VIG '!K82</f>
        <v>280000</v>
      </c>
      <c r="L82" s="194">
        <f>+'EJEC VIG '!L82</f>
        <v>53280000</v>
      </c>
      <c r="M82" s="194">
        <f>+'EJEC VIG '!M82</f>
        <v>3910361.75</v>
      </c>
      <c r="N82" s="194">
        <v>3910361.75</v>
      </c>
      <c r="O82" s="194">
        <f>+'EJEC VIG '!O82</f>
        <v>3910361.75</v>
      </c>
      <c r="P82" s="194">
        <v>3910361.75</v>
      </c>
      <c r="Q82" s="212"/>
      <c r="S82" s="214">
        <f t="shared" si="5"/>
        <v>0</v>
      </c>
    </row>
    <row r="83" spans="1:19" s="8" customFormat="1" ht="15">
      <c r="A83" s="190">
        <v>2</v>
      </c>
      <c r="B83" s="191">
        <v>0</v>
      </c>
      <c r="C83" s="191">
        <v>4</v>
      </c>
      <c r="D83" s="192" t="s">
        <v>34</v>
      </c>
      <c r="E83" s="192" t="s">
        <v>45</v>
      </c>
      <c r="F83" s="192" t="s">
        <v>52</v>
      </c>
      <c r="G83" s="193" t="s">
        <v>154</v>
      </c>
      <c r="H83" s="194">
        <f>+'EJEC VIG '!H83</f>
        <v>36000000</v>
      </c>
      <c r="I83" s="194">
        <f>+'EJEC VIG '!I83</f>
        <v>144000</v>
      </c>
      <c r="J83" s="194">
        <f>+'EJEC VIG '!J83</f>
        <v>23605342</v>
      </c>
      <c r="K83" s="194">
        <f>+'EJEC VIG '!K83</f>
        <v>144000</v>
      </c>
      <c r="L83" s="194">
        <f>+'EJEC VIG '!L83</f>
        <v>23605342</v>
      </c>
      <c r="M83" s="194">
        <f>+'EJEC VIG '!M83</f>
        <v>1867648.25</v>
      </c>
      <c r="N83" s="194">
        <v>3867648.25</v>
      </c>
      <c r="O83" s="194">
        <f>+'EJEC VIG '!O83</f>
        <v>406306.25</v>
      </c>
      <c r="P83" s="194">
        <v>3867648.25</v>
      </c>
      <c r="Q83" s="212"/>
      <c r="S83" s="214">
        <f t="shared" si="5"/>
        <v>0</v>
      </c>
    </row>
    <row r="84" spans="1:19" s="8" customFormat="1" ht="15">
      <c r="A84" s="190">
        <v>2</v>
      </c>
      <c r="B84" s="191">
        <v>0</v>
      </c>
      <c r="C84" s="191">
        <v>4</v>
      </c>
      <c r="D84" s="192" t="s">
        <v>34</v>
      </c>
      <c r="E84" s="192" t="s">
        <v>157</v>
      </c>
      <c r="F84" s="192" t="s">
        <v>52</v>
      </c>
      <c r="G84" s="193" t="s">
        <v>155</v>
      </c>
      <c r="H84" s="194">
        <f>+'EJEC VIG '!H84</f>
        <v>278000000</v>
      </c>
      <c r="I84" s="194">
        <f>+'EJEC VIG '!I84</f>
        <v>0</v>
      </c>
      <c r="J84" s="194">
        <f>+'EJEC VIG '!J84</f>
        <v>278000000</v>
      </c>
      <c r="K84" s="194">
        <f>+'EJEC VIG '!K84</f>
        <v>0</v>
      </c>
      <c r="L84" s="194">
        <f>+'EJEC VIG '!L84</f>
        <v>278000000</v>
      </c>
      <c r="M84" s="194">
        <f>+'EJEC VIG '!M84</f>
        <v>3936251</v>
      </c>
      <c r="N84" s="194">
        <f>+'EJEC VIG '!N84</f>
        <v>3936251</v>
      </c>
      <c r="O84" s="194">
        <f>+'EJEC VIG '!O84</f>
        <v>3936251</v>
      </c>
      <c r="P84" s="194">
        <f>+'EJEC VIG '!P84</f>
        <v>3936251</v>
      </c>
      <c r="Q84" s="212"/>
      <c r="S84" s="214">
        <f aca="true" t="shared" si="22" ref="S84:S155">+Q84-R84</f>
        <v>0</v>
      </c>
    </row>
    <row r="85" spans="1:19" s="8" customFormat="1" ht="15">
      <c r="A85" s="190">
        <v>2</v>
      </c>
      <c r="B85" s="191">
        <v>0</v>
      </c>
      <c r="C85" s="191">
        <v>4</v>
      </c>
      <c r="D85" s="192" t="s">
        <v>34</v>
      </c>
      <c r="E85" s="192" t="s">
        <v>47</v>
      </c>
      <c r="F85" s="192" t="s">
        <v>52</v>
      </c>
      <c r="G85" s="193" t="s">
        <v>156</v>
      </c>
      <c r="H85" s="194">
        <f>+'EJEC VIG '!H85</f>
        <v>10000000</v>
      </c>
      <c r="I85" s="194">
        <f>+'EJEC VIG '!I85</f>
        <v>40000</v>
      </c>
      <c r="J85" s="194">
        <f>+'EJEC VIG '!J85</f>
        <v>2040000</v>
      </c>
      <c r="K85" s="194">
        <f>+'EJEC VIG '!K85</f>
        <v>40000</v>
      </c>
      <c r="L85" s="194">
        <f>+'EJEC VIG '!L85</f>
        <v>2040000</v>
      </c>
      <c r="M85" s="194">
        <f>+'EJEC VIG '!M85</f>
        <v>0</v>
      </c>
      <c r="N85" s="194">
        <v>1000000</v>
      </c>
      <c r="O85" s="194">
        <f>+'EJEC VIG '!O85</f>
        <v>0</v>
      </c>
      <c r="P85" s="194">
        <v>1000000</v>
      </c>
      <c r="Q85" s="212"/>
      <c r="S85" s="214">
        <f t="shared" si="22"/>
        <v>0</v>
      </c>
    </row>
    <row r="86" spans="1:19" s="4" customFormat="1" ht="15">
      <c r="A86" s="63">
        <v>2</v>
      </c>
      <c r="B86" s="64">
        <v>0</v>
      </c>
      <c r="C86" s="64">
        <v>4</v>
      </c>
      <c r="D86" s="65" t="s">
        <v>117</v>
      </c>
      <c r="E86" s="65"/>
      <c r="F86" s="65"/>
      <c r="G86" s="149" t="s">
        <v>158</v>
      </c>
      <c r="H86" s="82">
        <f>SUM(H87:H91)</f>
        <v>175380000</v>
      </c>
      <c r="I86" s="82">
        <f aca="true" t="shared" si="23" ref="I86:P86">SUM(I87:I91)</f>
        <v>705600</v>
      </c>
      <c r="J86" s="82">
        <f t="shared" si="23"/>
        <v>40706472</v>
      </c>
      <c r="K86" s="82">
        <f t="shared" si="23"/>
        <v>705600</v>
      </c>
      <c r="L86" s="82">
        <f t="shared" si="23"/>
        <v>40706472</v>
      </c>
      <c r="M86" s="82">
        <f t="shared" si="23"/>
        <v>400872</v>
      </c>
      <c r="N86" s="82">
        <f t="shared" si="23"/>
        <v>4200872</v>
      </c>
      <c r="O86" s="82">
        <f t="shared" si="23"/>
        <v>0</v>
      </c>
      <c r="P86" s="82">
        <f t="shared" si="23"/>
        <v>4200872</v>
      </c>
      <c r="Q86" s="212">
        <v>509960884.96000004</v>
      </c>
      <c r="R86" s="214">
        <f>SUM(H86:P86)</f>
        <v>267006760</v>
      </c>
      <c r="S86" s="214">
        <f t="shared" si="22"/>
        <v>242954124.96000004</v>
      </c>
    </row>
    <row r="87" spans="1:19" s="8" customFormat="1" ht="15">
      <c r="A87" s="190">
        <v>2</v>
      </c>
      <c r="B87" s="191">
        <v>0</v>
      </c>
      <c r="C87" s="191">
        <v>4</v>
      </c>
      <c r="D87" s="192" t="s">
        <v>117</v>
      </c>
      <c r="E87" s="192" t="s">
        <v>91</v>
      </c>
      <c r="F87" s="192" t="s">
        <v>52</v>
      </c>
      <c r="G87" s="193" t="s">
        <v>159</v>
      </c>
      <c r="H87" s="194">
        <f>+'EJEC VIG '!H87</f>
        <v>87758000</v>
      </c>
      <c r="I87" s="194">
        <f>+'EJEC VIG '!I87</f>
        <v>351100</v>
      </c>
      <c r="J87" s="194">
        <f>+'EJEC VIG '!J87</f>
        <v>2351100</v>
      </c>
      <c r="K87" s="194">
        <f>+'EJEC VIG '!K87</f>
        <v>351100</v>
      </c>
      <c r="L87" s="194">
        <f>+'EJEC VIG '!L87</f>
        <v>2351100</v>
      </c>
      <c r="M87" s="194">
        <f>+'EJEC VIG '!M87</f>
        <v>0</v>
      </c>
      <c r="N87" s="194">
        <v>1000000</v>
      </c>
      <c r="O87" s="194">
        <f>+'EJEC VIG '!O87</f>
        <v>0</v>
      </c>
      <c r="P87" s="194">
        <v>1000000</v>
      </c>
      <c r="Q87" s="212"/>
      <c r="S87" s="214">
        <f t="shared" si="22"/>
        <v>0</v>
      </c>
    </row>
    <row r="88" spans="1:19" s="8" customFormat="1" ht="15">
      <c r="A88" s="190">
        <v>2</v>
      </c>
      <c r="B88" s="191">
        <v>0</v>
      </c>
      <c r="C88" s="191">
        <v>4</v>
      </c>
      <c r="D88" s="192" t="s">
        <v>117</v>
      </c>
      <c r="E88" s="192" t="s">
        <v>109</v>
      </c>
      <c r="F88" s="192" t="s">
        <v>52</v>
      </c>
      <c r="G88" s="193" t="s">
        <v>160</v>
      </c>
      <c r="H88" s="194">
        <f>+'EJEC VIG '!H88</f>
        <v>2472000</v>
      </c>
      <c r="I88" s="194">
        <f>+'EJEC VIG '!I88</f>
        <v>9900</v>
      </c>
      <c r="J88" s="194">
        <f>+'EJEC VIG '!J88</f>
        <v>2153682</v>
      </c>
      <c r="K88" s="194">
        <f>+'EJEC VIG '!K88</f>
        <v>9900</v>
      </c>
      <c r="L88" s="194">
        <f>+'EJEC VIG '!L88</f>
        <v>2153682</v>
      </c>
      <c r="M88" s="194">
        <f>+'EJEC VIG '!M88</f>
        <v>143782</v>
      </c>
      <c r="N88" s="194">
        <v>1143782</v>
      </c>
      <c r="O88" s="194">
        <f>+'EJEC VIG '!O88</f>
        <v>0</v>
      </c>
      <c r="P88" s="194">
        <v>1143782</v>
      </c>
      <c r="Q88" s="212"/>
      <c r="S88" s="214">
        <f t="shared" si="22"/>
        <v>0</v>
      </c>
    </row>
    <row r="89" spans="1:19" s="8" customFormat="1" ht="29.25">
      <c r="A89" s="190">
        <v>2</v>
      </c>
      <c r="B89" s="191">
        <v>0</v>
      </c>
      <c r="C89" s="191">
        <v>4</v>
      </c>
      <c r="D89" s="192" t="s">
        <v>117</v>
      </c>
      <c r="E89" s="192" t="s">
        <v>34</v>
      </c>
      <c r="F89" s="192" t="s">
        <v>52</v>
      </c>
      <c r="G89" s="193" t="s">
        <v>199</v>
      </c>
      <c r="H89" s="194">
        <f>+'EJEC VIG '!H89</f>
        <v>75000000</v>
      </c>
      <c r="I89" s="194">
        <f>+'EJEC VIG '!I89</f>
        <v>300000</v>
      </c>
      <c r="J89" s="194">
        <f>+'EJEC VIG '!J89</f>
        <v>32919990</v>
      </c>
      <c r="K89" s="194">
        <f>+'EJEC VIG '!K89</f>
        <v>300000</v>
      </c>
      <c r="L89" s="194">
        <f>+'EJEC VIG '!L89</f>
        <v>32919990</v>
      </c>
      <c r="M89" s="194">
        <f>+'EJEC VIG '!M89</f>
        <v>19990</v>
      </c>
      <c r="N89" s="194">
        <v>319990</v>
      </c>
      <c r="O89" s="194">
        <f>+'EJEC VIG '!O89</f>
        <v>0</v>
      </c>
      <c r="P89" s="194">
        <v>319990</v>
      </c>
      <c r="Q89" s="212"/>
      <c r="S89" s="214">
        <f t="shared" si="22"/>
        <v>0</v>
      </c>
    </row>
    <row r="90" spans="1:19" s="8" customFormat="1" ht="15">
      <c r="A90" s="190">
        <v>2</v>
      </c>
      <c r="B90" s="191">
        <v>0</v>
      </c>
      <c r="C90" s="191">
        <v>4</v>
      </c>
      <c r="D90" s="192" t="s">
        <v>117</v>
      </c>
      <c r="E90" s="192" t="s">
        <v>118</v>
      </c>
      <c r="F90" s="192" t="s">
        <v>52</v>
      </c>
      <c r="G90" s="193" t="s">
        <v>161</v>
      </c>
      <c r="H90" s="194">
        <f>+'EJEC VIG '!H90-1000000</f>
        <v>5000000</v>
      </c>
      <c r="I90" s="194">
        <f>+'EJEC VIG '!I90</f>
        <v>24000</v>
      </c>
      <c r="J90" s="194">
        <f>+'EJEC VIG '!J90</f>
        <v>3261100</v>
      </c>
      <c r="K90" s="194">
        <f>+'EJEC VIG '!K90</f>
        <v>24000</v>
      </c>
      <c r="L90" s="194">
        <f>+'EJEC VIG '!L90</f>
        <v>3261100</v>
      </c>
      <c r="M90" s="194">
        <f>+'EJEC VIG '!M90</f>
        <v>237100</v>
      </c>
      <c r="N90" s="194">
        <v>1737100</v>
      </c>
      <c r="O90" s="194">
        <f>+'EJEC VIG '!O90</f>
        <v>0</v>
      </c>
      <c r="P90" s="194">
        <v>1737100</v>
      </c>
      <c r="Q90" s="212"/>
      <c r="S90" s="214">
        <f t="shared" si="22"/>
        <v>0</v>
      </c>
    </row>
    <row r="91" spans="1:19" s="8" customFormat="1" ht="29.25">
      <c r="A91" s="190">
        <v>2</v>
      </c>
      <c r="B91" s="191">
        <v>0</v>
      </c>
      <c r="C91" s="191">
        <v>4</v>
      </c>
      <c r="D91" s="192" t="s">
        <v>117</v>
      </c>
      <c r="E91" s="192" t="s">
        <v>76</v>
      </c>
      <c r="F91" s="192" t="s">
        <v>52</v>
      </c>
      <c r="G91" s="193" t="s">
        <v>162</v>
      </c>
      <c r="H91" s="194">
        <f>+'EJEC VIG '!H91</f>
        <v>5150000</v>
      </c>
      <c r="I91" s="194">
        <f>+'EJEC VIG '!I91</f>
        <v>20600</v>
      </c>
      <c r="J91" s="194">
        <f>+'EJEC VIG '!J91</f>
        <v>20600</v>
      </c>
      <c r="K91" s="194">
        <f>+'EJEC VIG '!K91</f>
        <v>20600</v>
      </c>
      <c r="L91" s="194">
        <f>+'EJEC VIG '!L91</f>
        <v>20600</v>
      </c>
      <c r="M91" s="194">
        <f>+'EJEC VIG '!M91</f>
        <v>0</v>
      </c>
      <c r="N91" s="194">
        <f>+'EJEC VIG '!N91</f>
        <v>0</v>
      </c>
      <c r="O91" s="194">
        <f>+'EJEC VIG '!O91</f>
        <v>0</v>
      </c>
      <c r="P91" s="194">
        <f>+'EJEC VIG '!P91</f>
        <v>0</v>
      </c>
      <c r="Q91" s="212"/>
      <c r="S91" s="214">
        <f t="shared" si="22"/>
        <v>0</v>
      </c>
    </row>
    <row r="92" spans="1:19" s="4" customFormat="1" ht="15">
      <c r="A92" s="63">
        <v>2</v>
      </c>
      <c r="B92" s="64">
        <v>0</v>
      </c>
      <c r="C92" s="64">
        <v>4</v>
      </c>
      <c r="D92" s="65" t="s">
        <v>118</v>
      </c>
      <c r="E92" s="65"/>
      <c r="F92" s="65"/>
      <c r="G92" s="149" t="s">
        <v>163</v>
      </c>
      <c r="H92" s="82">
        <f>SUM(H93:H96)</f>
        <v>67050000</v>
      </c>
      <c r="I92" s="82">
        <f aca="true" t="shared" si="24" ref="I92:P92">SUM(I93:I96)</f>
        <v>24264200</v>
      </c>
      <c r="J92" s="82">
        <f t="shared" si="24"/>
        <v>46264200</v>
      </c>
      <c r="K92" s="82">
        <f t="shared" si="24"/>
        <v>264200</v>
      </c>
      <c r="L92" s="82">
        <f t="shared" si="24"/>
        <v>22264200</v>
      </c>
      <c r="M92" s="82">
        <f t="shared" si="24"/>
        <v>2202144</v>
      </c>
      <c r="N92" s="82">
        <f t="shared" si="24"/>
        <v>3702144</v>
      </c>
      <c r="O92" s="82">
        <f t="shared" si="24"/>
        <v>0</v>
      </c>
      <c r="P92" s="83">
        <f t="shared" si="24"/>
        <v>1500000</v>
      </c>
      <c r="Q92" s="212">
        <v>193583420</v>
      </c>
      <c r="R92" s="214">
        <f>SUM(H92:P92)</f>
        <v>167511088</v>
      </c>
      <c r="S92" s="214">
        <f t="shared" si="22"/>
        <v>26072332</v>
      </c>
    </row>
    <row r="93" spans="1:19" s="8" customFormat="1" ht="15">
      <c r="A93" s="190">
        <v>2</v>
      </c>
      <c r="B93" s="191">
        <v>0</v>
      </c>
      <c r="C93" s="191">
        <v>4</v>
      </c>
      <c r="D93" s="192" t="s">
        <v>118</v>
      </c>
      <c r="E93" s="192" t="s">
        <v>30</v>
      </c>
      <c r="F93" s="192" t="s">
        <v>52</v>
      </c>
      <c r="G93" s="193" t="s">
        <v>164</v>
      </c>
      <c r="H93" s="194">
        <f>+'EJEC VIG '!H93</f>
        <v>1000000</v>
      </c>
      <c r="I93" s="194">
        <f>+'EJEC VIG '!I93</f>
        <v>0</v>
      </c>
      <c r="J93" s="194">
        <f>+'EJEC VIG '!J93</f>
        <v>1000000</v>
      </c>
      <c r="K93" s="194">
        <f>+'EJEC VIG '!K93</f>
        <v>0</v>
      </c>
      <c r="L93" s="194">
        <f>+'EJEC VIG '!L93</f>
        <v>1000000</v>
      </c>
      <c r="M93" s="194">
        <f>+'EJEC VIG '!M93</f>
        <v>0</v>
      </c>
      <c r="N93" s="194">
        <v>500000</v>
      </c>
      <c r="O93" s="194">
        <f>+'EJEC VIG '!O93</f>
        <v>0</v>
      </c>
      <c r="P93" s="194">
        <v>500000</v>
      </c>
      <c r="Q93" s="212"/>
      <c r="S93" s="214">
        <f t="shared" si="22"/>
        <v>0</v>
      </c>
    </row>
    <row r="94" spans="1:19" s="8" customFormat="1" ht="15">
      <c r="A94" s="190">
        <v>2</v>
      </c>
      <c r="B94" s="191">
        <v>0</v>
      </c>
      <c r="C94" s="191">
        <v>4</v>
      </c>
      <c r="D94" s="192" t="s">
        <v>118</v>
      </c>
      <c r="E94" s="192" t="s">
        <v>32</v>
      </c>
      <c r="F94" s="192" t="s">
        <v>52</v>
      </c>
      <c r="G94" s="193" t="s">
        <v>165</v>
      </c>
      <c r="H94" s="194">
        <f>+'EJEC VIG '!H94</f>
        <v>10900000</v>
      </c>
      <c r="I94" s="194">
        <f>+'EJEC VIG '!I94</f>
        <v>123600</v>
      </c>
      <c r="J94" s="194">
        <f>+'EJEC VIG '!J94</f>
        <v>123600</v>
      </c>
      <c r="K94" s="194">
        <f>+'EJEC VIG '!K94</f>
        <v>123600</v>
      </c>
      <c r="L94" s="194">
        <f>+'EJEC VIG '!L94</f>
        <v>123600</v>
      </c>
      <c r="M94" s="194">
        <f>+'EJEC VIG '!M94</f>
        <v>0</v>
      </c>
      <c r="N94" s="194">
        <f>+'EJEC VIG '!N94</f>
        <v>0</v>
      </c>
      <c r="O94" s="194">
        <f>+'EJEC VIG '!O94</f>
        <v>0</v>
      </c>
      <c r="P94" s="194">
        <f>+'EJEC VIG '!P94</f>
        <v>0</v>
      </c>
      <c r="Q94" s="212"/>
      <c r="S94" s="214">
        <f t="shared" si="22"/>
        <v>0</v>
      </c>
    </row>
    <row r="95" spans="1:19" s="8" customFormat="1" ht="15">
      <c r="A95" s="190">
        <v>2</v>
      </c>
      <c r="B95" s="191">
        <v>0</v>
      </c>
      <c r="C95" s="191">
        <v>4</v>
      </c>
      <c r="D95" s="192" t="s">
        <v>118</v>
      </c>
      <c r="E95" s="192" t="s">
        <v>34</v>
      </c>
      <c r="F95" s="192" t="s">
        <v>52</v>
      </c>
      <c r="G95" s="193" t="s">
        <v>166</v>
      </c>
      <c r="H95" s="194">
        <f>+'EJEC VIG '!H95</f>
        <v>10000000</v>
      </c>
      <c r="I95" s="194">
        <f>+'EJEC VIG '!I95</f>
        <v>40000</v>
      </c>
      <c r="J95" s="194">
        <f>+'EJEC VIG '!J95</f>
        <v>40000</v>
      </c>
      <c r="K95" s="194">
        <f>+'EJEC VIG '!K95</f>
        <v>40000</v>
      </c>
      <c r="L95" s="194">
        <f>+'EJEC VIG '!L95</f>
        <v>40000</v>
      </c>
      <c r="M95" s="194">
        <f>+'EJEC VIG '!M95</f>
        <v>0</v>
      </c>
      <c r="N95" s="194">
        <f>+'EJEC VIG '!N95</f>
        <v>0</v>
      </c>
      <c r="O95" s="194">
        <f>+'EJEC VIG '!O95</f>
        <v>0</v>
      </c>
      <c r="P95" s="194">
        <f>+'EJEC VIG '!P95</f>
        <v>0</v>
      </c>
      <c r="Q95" s="212"/>
      <c r="S95" s="214">
        <f t="shared" si="22"/>
        <v>0</v>
      </c>
    </row>
    <row r="96" spans="1:19" s="8" customFormat="1" ht="29.25">
      <c r="A96" s="190">
        <v>2</v>
      </c>
      <c r="B96" s="191">
        <v>0</v>
      </c>
      <c r="C96" s="191">
        <v>4</v>
      </c>
      <c r="D96" s="192" t="s">
        <v>118</v>
      </c>
      <c r="E96" s="192" t="s">
        <v>117</v>
      </c>
      <c r="F96" s="192" t="s">
        <v>52</v>
      </c>
      <c r="G96" s="193" t="s">
        <v>167</v>
      </c>
      <c r="H96" s="194">
        <f>+'EJEC VIG '!H96</f>
        <v>45150000</v>
      </c>
      <c r="I96" s="194">
        <f>+'EJEC VIG '!I96</f>
        <v>24100600</v>
      </c>
      <c r="J96" s="194">
        <f>+'EJEC VIG '!J96</f>
        <v>45100600</v>
      </c>
      <c r="K96" s="194">
        <f>+'EJEC VIG '!K96</f>
        <v>100600</v>
      </c>
      <c r="L96" s="194">
        <f>+'EJEC VIG '!L96</f>
        <v>21100600</v>
      </c>
      <c r="M96" s="194">
        <f>+'EJEC VIG '!M96</f>
        <v>2202144</v>
      </c>
      <c r="N96" s="194">
        <v>3202144</v>
      </c>
      <c r="O96" s="194">
        <f>+'EJEC VIG '!O96</f>
        <v>0</v>
      </c>
      <c r="P96" s="194">
        <v>1000000</v>
      </c>
      <c r="Q96" s="212"/>
      <c r="S96" s="214">
        <f t="shared" si="22"/>
        <v>0</v>
      </c>
    </row>
    <row r="97" spans="1:19" s="4" customFormat="1" ht="15">
      <c r="A97" s="63">
        <v>2</v>
      </c>
      <c r="B97" s="64">
        <v>0</v>
      </c>
      <c r="C97" s="64">
        <v>4</v>
      </c>
      <c r="D97" s="65" t="s">
        <v>76</v>
      </c>
      <c r="E97" s="65"/>
      <c r="F97" s="65"/>
      <c r="G97" s="149" t="s">
        <v>168</v>
      </c>
      <c r="H97" s="82">
        <f>SUM(H98:H101)</f>
        <v>277680000</v>
      </c>
      <c r="I97" s="82">
        <f aca="true" t="shared" si="25" ref="I97:P97">SUM(I98:I101)</f>
        <v>438800</v>
      </c>
      <c r="J97" s="82">
        <f t="shared" si="25"/>
        <v>263438800</v>
      </c>
      <c r="K97" s="82">
        <f t="shared" si="25"/>
        <v>438800</v>
      </c>
      <c r="L97" s="82">
        <f t="shared" si="25"/>
        <v>263438800</v>
      </c>
      <c r="M97" s="82">
        <f t="shared" si="25"/>
        <v>10203617</v>
      </c>
      <c r="N97" s="82">
        <f t="shared" si="25"/>
        <v>21144426</v>
      </c>
      <c r="O97" s="82">
        <f t="shared" si="25"/>
        <v>10203617</v>
      </c>
      <c r="P97" s="82">
        <f t="shared" si="25"/>
        <v>21144426</v>
      </c>
      <c r="Q97" s="212">
        <v>1382118596</v>
      </c>
      <c r="R97" s="214">
        <f>SUM(H97:P97)</f>
        <v>868131286</v>
      </c>
      <c r="S97" s="214">
        <f t="shared" si="22"/>
        <v>513987310</v>
      </c>
    </row>
    <row r="98" spans="1:19" s="8" customFormat="1" ht="15">
      <c r="A98" s="190">
        <v>2</v>
      </c>
      <c r="B98" s="191">
        <v>0</v>
      </c>
      <c r="C98" s="191">
        <v>4</v>
      </c>
      <c r="D98" s="192" t="s">
        <v>76</v>
      </c>
      <c r="E98" s="192" t="s">
        <v>30</v>
      </c>
      <c r="F98" s="192" t="s">
        <v>52</v>
      </c>
      <c r="G98" s="193" t="s">
        <v>169</v>
      </c>
      <c r="H98" s="194">
        <f>+'EJEC VIG '!H98</f>
        <v>18000000</v>
      </c>
      <c r="I98" s="194">
        <f>+'EJEC VIG '!I98</f>
        <v>0</v>
      </c>
      <c r="J98" s="194">
        <f>+'EJEC VIG '!J98</f>
        <v>18000000</v>
      </c>
      <c r="K98" s="194">
        <f>+'EJEC VIG '!K98</f>
        <v>0</v>
      </c>
      <c r="L98" s="194">
        <f>+'EJEC VIG '!L98</f>
        <v>18000000</v>
      </c>
      <c r="M98" s="194">
        <f>+'EJEC VIG '!M98</f>
        <v>0</v>
      </c>
      <c r="N98" s="194">
        <f>+'EJEC VIG '!N98</f>
        <v>0</v>
      </c>
      <c r="O98" s="194">
        <f>+'EJEC VIG '!O98</f>
        <v>0</v>
      </c>
      <c r="P98" s="194">
        <f>+'EJEC VIG '!P98</f>
        <v>0</v>
      </c>
      <c r="Q98" s="212"/>
      <c r="S98" s="214">
        <f t="shared" si="22"/>
        <v>0</v>
      </c>
    </row>
    <row r="99" spans="1:19" s="8" customFormat="1" ht="15">
      <c r="A99" s="190">
        <v>2</v>
      </c>
      <c r="B99" s="191">
        <v>0</v>
      </c>
      <c r="C99" s="191">
        <v>4</v>
      </c>
      <c r="D99" s="192" t="s">
        <v>76</v>
      </c>
      <c r="E99" s="192" t="s">
        <v>91</v>
      </c>
      <c r="F99" s="192" t="s">
        <v>52</v>
      </c>
      <c r="G99" s="193" t="s">
        <v>170</v>
      </c>
      <c r="H99" s="194">
        <f>+'EJEC VIG '!H99</f>
        <v>150000000</v>
      </c>
      <c r="I99" s="194">
        <f>+'EJEC VIG '!I99</f>
        <v>0</v>
      </c>
      <c r="J99" s="194">
        <f>+'EJEC VIG '!J99</f>
        <v>150000000</v>
      </c>
      <c r="K99" s="194">
        <f>+'EJEC VIG '!K99</f>
        <v>0</v>
      </c>
      <c r="L99" s="194">
        <f>+'EJEC VIG '!L99</f>
        <v>150000000</v>
      </c>
      <c r="M99" s="194">
        <f>+'EJEC VIG '!M99</f>
        <v>0</v>
      </c>
      <c r="N99" s="194">
        <f>+'EJEC VIG '!N99</f>
        <v>3829172</v>
      </c>
      <c r="O99" s="194">
        <f>+'EJEC VIG '!O99</f>
        <v>0</v>
      </c>
      <c r="P99" s="194">
        <f>+'EJEC VIG '!P99</f>
        <v>3829172</v>
      </c>
      <c r="Q99" s="212"/>
      <c r="S99" s="214">
        <f t="shared" si="22"/>
        <v>0</v>
      </c>
    </row>
    <row r="100" spans="1:19" s="8" customFormat="1" ht="15">
      <c r="A100" s="190">
        <v>2</v>
      </c>
      <c r="B100" s="191">
        <v>0</v>
      </c>
      <c r="C100" s="191">
        <v>4</v>
      </c>
      <c r="D100" s="192" t="s">
        <v>76</v>
      </c>
      <c r="E100" s="192" t="s">
        <v>34</v>
      </c>
      <c r="F100" s="192" t="s">
        <v>52</v>
      </c>
      <c r="G100" s="193" t="s">
        <v>171</v>
      </c>
      <c r="H100" s="194">
        <f>+'EJEC VIG '!H100</f>
        <v>49680000</v>
      </c>
      <c r="I100" s="194">
        <f>+'EJEC VIG '!I100</f>
        <v>198800</v>
      </c>
      <c r="J100" s="194">
        <f>+'EJEC VIG '!J100</f>
        <v>49198800</v>
      </c>
      <c r="K100" s="194">
        <f>+'EJEC VIG '!K100</f>
        <v>198800</v>
      </c>
      <c r="L100" s="194">
        <f>+'EJEC VIG '!L100</f>
        <v>49198800</v>
      </c>
      <c r="M100" s="194">
        <f>+'EJEC VIG '!M100</f>
        <v>5263798</v>
      </c>
      <c r="N100" s="194">
        <f>+'EJEC VIG '!N100</f>
        <v>8909925</v>
      </c>
      <c r="O100" s="194">
        <f>+'EJEC VIG '!O100</f>
        <v>5263798</v>
      </c>
      <c r="P100" s="194">
        <f>+'EJEC VIG '!P100</f>
        <v>8909925</v>
      </c>
      <c r="Q100" s="212"/>
      <c r="S100" s="214">
        <f t="shared" si="22"/>
        <v>0</v>
      </c>
    </row>
    <row r="101" spans="1:19" s="8" customFormat="1" ht="15">
      <c r="A101" s="190">
        <v>2</v>
      </c>
      <c r="B101" s="191">
        <v>0</v>
      </c>
      <c r="C101" s="191">
        <v>4</v>
      </c>
      <c r="D101" s="192" t="s">
        <v>76</v>
      </c>
      <c r="E101" s="192" t="s">
        <v>117</v>
      </c>
      <c r="F101" s="192" t="s">
        <v>52</v>
      </c>
      <c r="G101" s="193" t="s">
        <v>172</v>
      </c>
      <c r="H101" s="194">
        <f>+'EJEC VIG '!H101</f>
        <v>60000000</v>
      </c>
      <c r="I101" s="194">
        <f>+'EJEC VIG '!I101</f>
        <v>240000</v>
      </c>
      <c r="J101" s="194">
        <f>+'EJEC VIG '!J101</f>
        <v>46240000</v>
      </c>
      <c r="K101" s="194">
        <f>+'EJEC VIG '!K101</f>
        <v>240000</v>
      </c>
      <c r="L101" s="194">
        <f>+'EJEC VIG '!L101</f>
        <v>46240000</v>
      </c>
      <c r="M101" s="194">
        <f>+'EJEC VIG '!M101</f>
        <v>4939819</v>
      </c>
      <c r="N101" s="194">
        <f>+'EJEC VIG '!N101</f>
        <v>8405329</v>
      </c>
      <c r="O101" s="194">
        <f>+'EJEC VIG '!O101</f>
        <v>4939819</v>
      </c>
      <c r="P101" s="194">
        <f>+'EJEC VIG '!P101</f>
        <v>8405329</v>
      </c>
      <c r="Q101" s="212"/>
      <c r="S101" s="214">
        <f t="shared" si="22"/>
        <v>0</v>
      </c>
    </row>
    <row r="102" spans="1:19" s="4" customFormat="1" ht="15">
      <c r="A102" s="63">
        <v>2</v>
      </c>
      <c r="B102" s="64">
        <v>0</v>
      </c>
      <c r="C102" s="64">
        <v>4</v>
      </c>
      <c r="D102" s="65" t="s">
        <v>45</v>
      </c>
      <c r="E102" s="65"/>
      <c r="F102" s="65"/>
      <c r="G102" s="149" t="s">
        <v>174</v>
      </c>
      <c r="H102" s="82">
        <f>SUM(H103:H104)</f>
        <v>565000000</v>
      </c>
      <c r="I102" s="82">
        <f aca="true" t="shared" si="26" ref="I102:P102">SUM(I103:I104)</f>
        <v>2260000</v>
      </c>
      <c r="J102" s="82">
        <f t="shared" si="26"/>
        <v>22060000</v>
      </c>
      <c r="K102" s="82">
        <f t="shared" si="26"/>
        <v>2260000</v>
      </c>
      <c r="L102" s="82">
        <f t="shared" si="26"/>
        <v>22060000</v>
      </c>
      <c r="M102" s="82">
        <f t="shared" si="26"/>
        <v>0</v>
      </c>
      <c r="N102" s="82">
        <f t="shared" si="26"/>
        <v>18600000</v>
      </c>
      <c r="O102" s="82">
        <f t="shared" si="26"/>
        <v>0</v>
      </c>
      <c r="P102" s="82">
        <f t="shared" si="26"/>
        <v>18600000</v>
      </c>
      <c r="Q102" s="212">
        <v>1402994005.8</v>
      </c>
      <c r="R102" s="214">
        <f>SUM(H102:P102)</f>
        <v>650840000</v>
      </c>
      <c r="S102" s="214">
        <f t="shared" si="22"/>
        <v>752154005.8</v>
      </c>
    </row>
    <row r="103" spans="1:19" s="8" customFormat="1" ht="15">
      <c r="A103" s="190">
        <v>2</v>
      </c>
      <c r="B103" s="191">
        <v>0</v>
      </c>
      <c r="C103" s="191">
        <v>4</v>
      </c>
      <c r="D103" s="192" t="s">
        <v>45</v>
      </c>
      <c r="E103" s="192" t="s">
        <v>34</v>
      </c>
      <c r="F103" s="192" t="s">
        <v>52</v>
      </c>
      <c r="G103" s="193" t="s">
        <v>175</v>
      </c>
      <c r="H103" s="194">
        <f>+'EJEC VIG '!H103</f>
        <v>200000000</v>
      </c>
      <c r="I103" s="194">
        <f>+'EJEC VIG '!I103</f>
        <v>800000</v>
      </c>
      <c r="J103" s="194">
        <f>+'EJEC VIG '!J103</f>
        <v>800000</v>
      </c>
      <c r="K103" s="194">
        <f>+'EJEC VIG '!K103</f>
        <v>800000</v>
      </c>
      <c r="L103" s="194">
        <f>+'EJEC VIG '!L103</f>
        <v>800000</v>
      </c>
      <c r="M103" s="194">
        <f>+'EJEC VIG '!M103</f>
        <v>0</v>
      </c>
      <c r="N103" s="194">
        <f>+'EJEC VIG '!N103</f>
        <v>0</v>
      </c>
      <c r="O103" s="194">
        <f>+'EJEC VIG '!O103</f>
        <v>0</v>
      </c>
      <c r="P103" s="194">
        <f>+'EJEC VIG '!P103</f>
        <v>0</v>
      </c>
      <c r="Q103" s="212">
        <v>224501760</v>
      </c>
      <c r="R103" s="214">
        <f>SUM(H103:P103)</f>
        <v>203200000</v>
      </c>
      <c r="S103" s="214">
        <f t="shared" si="22"/>
        <v>21301760</v>
      </c>
    </row>
    <row r="104" spans="1:19" s="8" customFormat="1" ht="15">
      <c r="A104" s="190">
        <v>2</v>
      </c>
      <c r="B104" s="191">
        <v>0</v>
      </c>
      <c r="C104" s="191">
        <v>4</v>
      </c>
      <c r="D104" s="192" t="s">
        <v>45</v>
      </c>
      <c r="E104" s="192" t="s">
        <v>173</v>
      </c>
      <c r="F104" s="192" t="s">
        <v>52</v>
      </c>
      <c r="G104" s="193" t="s">
        <v>176</v>
      </c>
      <c r="H104" s="194">
        <f>+'EJEC VIG '!H104</f>
        <v>365000000</v>
      </c>
      <c r="I104" s="194">
        <f>+'EJEC VIG '!I104</f>
        <v>1460000</v>
      </c>
      <c r="J104" s="194">
        <f>+'EJEC VIG '!J104</f>
        <v>21260000</v>
      </c>
      <c r="K104" s="194">
        <f>+'EJEC VIG '!K104</f>
        <v>1460000</v>
      </c>
      <c r="L104" s="194">
        <f>+'EJEC VIG '!L104</f>
        <v>21260000</v>
      </c>
      <c r="M104" s="194">
        <f>+'EJEC VIG '!M104</f>
        <v>0</v>
      </c>
      <c r="N104" s="194">
        <v>18600000</v>
      </c>
      <c r="O104" s="194">
        <f>+'EJEC VIG '!O104</f>
        <v>0</v>
      </c>
      <c r="P104" s="194">
        <v>18600000</v>
      </c>
      <c r="Q104" s="212"/>
      <c r="S104" s="214">
        <f t="shared" si="22"/>
        <v>0</v>
      </c>
    </row>
    <row r="105" spans="1:19" s="4" customFormat="1" ht="15">
      <c r="A105" s="63">
        <v>2</v>
      </c>
      <c r="B105" s="64">
        <v>0</v>
      </c>
      <c r="C105" s="64">
        <v>4</v>
      </c>
      <c r="D105" s="65" t="s">
        <v>157</v>
      </c>
      <c r="E105" s="65"/>
      <c r="F105" s="65"/>
      <c r="G105" s="149" t="s">
        <v>177</v>
      </c>
      <c r="H105" s="82">
        <f>SUM(H106:H107)</f>
        <v>10000000</v>
      </c>
      <c r="I105" s="82">
        <f aca="true" t="shared" si="27" ref="I105:P105">SUM(I106:I107)</f>
        <v>40000</v>
      </c>
      <c r="J105" s="82">
        <f t="shared" si="27"/>
        <v>40000</v>
      </c>
      <c r="K105" s="82">
        <f t="shared" si="27"/>
        <v>40000</v>
      </c>
      <c r="L105" s="82">
        <f t="shared" si="27"/>
        <v>40000</v>
      </c>
      <c r="M105" s="82">
        <f t="shared" si="27"/>
        <v>0</v>
      </c>
      <c r="N105" s="82">
        <f t="shared" si="27"/>
        <v>0</v>
      </c>
      <c r="O105" s="82">
        <f t="shared" si="27"/>
        <v>0</v>
      </c>
      <c r="P105" s="82">
        <f t="shared" si="27"/>
        <v>0</v>
      </c>
      <c r="Q105" s="212">
        <v>223102686.84</v>
      </c>
      <c r="R105" s="214">
        <f>SUM(H105:P105)</f>
        <v>10160000</v>
      </c>
      <c r="S105" s="214">
        <f t="shared" si="22"/>
        <v>212942686.84</v>
      </c>
    </row>
    <row r="106" spans="1:19" s="8" customFormat="1" ht="15">
      <c r="A106" s="190">
        <v>2</v>
      </c>
      <c r="B106" s="191">
        <v>0</v>
      </c>
      <c r="C106" s="191">
        <v>4</v>
      </c>
      <c r="D106" s="192" t="s">
        <v>157</v>
      </c>
      <c r="E106" s="192" t="s">
        <v>30</v>
      </c>
      <c r="F106" s="192" t="s">
        <v>52</v>
      </c>
      <c r="G106" s="193" t="s">
        <v>178</v>
      </c>
      <c r="H106" s="194">
        <f>+'EJEC VIG '!H106</f>
        <v>10000000</v>
      </c>
      <c r="I106" s="194">
        <f>+'EJEC VIG '!I106</f>
        <v>40000</v>
      </c>
      <c r="J106" s="194">
        <f>+'EJEC VIG '!J106</f>
        <v>40000</v>
      </c>
      <c r="K106" s="194">
        <f>+'EJEC VIG '!K106</f>
        <v>40000</v>
      </c>
      <c r="L106" s="194">
        <f>+'EJEC VIG '!L106</f>
        <v>40000</v>
      </c>
      <c r="M106" s="194">
        <f>+'EJEC VIG '!M106</f>
        <v>0</v>
      </c>
      <c r="N106" s="194">
        <f>+'EJEC VIG '!N106</f>
        <v>0</v>
      </c>
      <c r="O106" s="194">
        <f>+'EJEC VIG '!O106</f>
        <v>0</v>
      </c>
      <c r="P106" s="194">
        <f>+'EJEC VIG '!P106</f>
        <v>0</v>
      </c>
      <c r="Q106" s="212"/>
      <c r="S106" s="214">
        <f t="shared" si="22"/>
        <v>0</v>
      </c>
    </row>
    <row r="107" spans="1:19" s="8" customFormat="1" ht="29.25">
      <c r="A107" s="190">
        <v>2</v>
      </c>
      <c r="B107" s="191">
        <v>0</v>
      </c>
      <c r="C107" s="191">
        <v>4</v>
      </c>
      <c r="D107" s="192" t="s">
        <v>157</v>
      </c>
      <c r="E107" s="192" t="s">
        <v>91</v>
      </c>
      <c r="F107" s="192" t="s">
        <v>52</v>
      </c>
      <c r="G107" s="193" t="s">
        <v>179</v>
      </c>
      <c r="H107" s="194">
        <v>0</v>
      </c>
      <c r="I107" s="194">
        <v>0</v>
      </c>
      <c r="J107" s="194">
        <v>0</v>
      </c>
      <c r="K107" s="194">
        <v>0</v>
      </c>
      <c r="L107" s="194">
        <v>0</v>
      </c>
      <c r="M107" s="194">
        <v>0</v>
      </c>
      <c r="N107" s="194">
        <v>0</v>
      </c>
      <c r="O107" s="194">
        <v>0</v>
      </c>
      <c r="P107" s="194">
        <v>0</v>
      </c>
      <c r="Q107" s="212"/>
      <c r="S107" s="214">
        <f t="shared" si="22"/>
        <v>0</v>
      </c>
    </row>
    <row r="108" spans="1:19" s="4" customFormat="1" ht="15">
      <c r="A108" s="63">
        <v>2</v>
      </c>
      <c r="B108" s="64">
        <v>0</v>
      </c>
      <c r="C108" s="64">
        <v>4</v>
      </c>
      <c r="D108" s="65" t="s">
        <v>181</v>
      </c>
      <c r="E108" s="65"/>
      <c r="F108" s="65"/>
      <c r="G108" s="149" t="s">
        <v>180</v>
      </c>
      <c r="H108" s="82">
        <f>SUM(H109:H110)</f>
        <v>56000000</v>
      </c>
      <c r="I108" s="82">
        <f aca="true" t="shared" si="28" ref="I108:P108">SUM(I109:I110)</f>
        <v>224000</v>
      </c>
      <c r="J108" s="82">
        <f t="shared" si="28"/>
        <v>51000814</v>
      </c>
      <c r="K108" s="82">
        <f t="shared" si="28"/>
        <v>5150322</v>
      </c>
      <c r="L108" s="82">
        <f t="shared" si="28"/>
        <v>30925554</v>
      </c>
      <c r="M108" s="82">
        <f t="shared" si="28"/>
        <v>5722899</v>
      </c>
      <c r="N108" s="82">
        <f t="shared" si="28"/>
        <v>17762898</v>
      </c>
      <c r="O108" s="82">
        <f t="shared" si="28"/>
        <v>5722899</v>
      </c>
      <c r="P108" s="82">
        <f t="shared" si="28"/>
        <v>17762898</v>
      </c>
      <c r="Q108" s="212">
        <v>110856384</v>
      </c>
      <c r="R108" s="214">
        <f>SUM(H108:P108)</f>
        <v>190272284</v>
      </c>
      <c r="S108" s="214">
        <f t="shared" si="22"/>
        <v>-79415900</v>
      </c>
    </row>
    <row r="109" spans="1:19" s="8" customFormat="1" ht="29.25">
      <c r="A109" s="190">
        <v>2</v>
      </c>
      <c r="B109" s="191">
        <v>0</v>
      </c>
      <c r="C109" s="191">
        <v>4</v>
      </c>
      <c r="D109" s="192" t="s">
        <v>181</v>
      </c>
      <c r="E109" s="192" t="s">
        <v>30</v>
      </c>
      <c r="F109" s="192" t="s">
        <v>52</v>
      </c>
      <c r="G109" s="193" t="s">
        <v>209</v>
      </c>
      <c r="H109" s="194">
        <f>+'EJEC VIG '!H108</f>
        <v>1000000</v>
      </c>
      <c r="I109" s="194">
        <f>+'EJEC VIG '!I108</f>
        <v>4000</v>
      </c>
      <c r="J109" s="194">
        <f>+'EJEC VIG '!J108</f>
        <v>4000</v>
      </c>
      <c r="K109" s="194">
        <f>+'EJEC VIG '!K108</f>
        <v>4000</v>
      </c>
      <c r="L109" s="194">
        <f>+'EJEC VIG '!L108</f>
        <v>4000</v>
      </c>
      <c r="M109" s="194">
        <f>+'EJEC VIG '!M108</f>
        <v>0</v>
      </c>
      <c r="N109" s="194">
        <f>+'EJEC VIG '!N108</f>
        <v>0</v>
      </c>
      <c r="O109" s="194">
        <f>+'EJEC VIG '!O108</f>
        <v>0</v>
      </c>
      <c r="P109" s="194">
        <f>+'EJEC VIG '!P108</f>
        <v>0</v>
      </c>
      <c r="Q109" s="212"/>
      <c r="S109" s="214">
        <f t="shared" si="22"/>
        <v>0</v>
      </c>
    </row>
    <row r="110" spans="1:19" s="8" customFormat="1" ht="15">
      <c r="A110" s="190">
        <v>2</v>
      </c>
      <c r="B110" s="191">
        <v>0</v>
      </c>
      <c r="C110" s="191">
        <v>4</v>
      </c>
      <c r="D110" s="192" t="s">
        <v>181</v>
      </c>
      <c r="E110" s="192" t="s">
        <v>91</v>
      </c>
      <c r="F110" s="192" t="s">
        <v>52</v>
      </c>
      <c r="G110" s="193" t="s">
        <v>182</v>
      </c>
      <c r="H110" s="194">
        <f>+'EJEC VIG '!H109</f>
        <v>55000000</v>
      </c>
      <c r="I110" s="194">
        <f>+'EJEC VIG '!I109</f>
        <v>220000</v>
      </c>
      <c r="J110" s="194">
        <f>+'EJEC VIG '!J109</f>
        <v>50996814</v>
      </c>
      <c r="K110" s="194">
        <f>+'EJEC VIG '!K109</f>
        <v>5146322</v>
      </c>
      <c r="L110" s="194">
        <f>+'EJEC VIG '!L109</f>
        <v>30921554</v>
      </c>
      <c r="M110" s="194">
        <f>+'EJEC VIG '!M109</f>
        <v>5722899</v>
      </c>
      <c r="N110" s="194">
        <v>17762898</v>
      </c>
      <c r="O110" s="194">
        <f>+'EJEC VIG '!O109</f>
        <v>5722899</v>
      </c>
      <c r="P110" s="194">
        <v>17762898</v>
      </c>
      <c r="Q110" s="212"/>
      <c r="S110" s="214">
        <f t="shared" si="22"/>
        <v>0</v>
      </c>
    </row>
    <row r="111" spans="1:19" s="4" customFormat="1" ht="15">
      <c r="A111" s="63">
        <v>2</v>
      </c>
      <c r="B111" s="64">
        <v>0</v>
      </c>
      <c r="C111" s="64">
        <v>4</v>
      </c>
      <c r="D111" s="65" t="s">
        <v>140</v>
      </c>
      <c r="E111" s="65"/>
      <c r="F111" s="65"/>
      <c r="G111" s="149" t="s">
        <v>210</v>
      </c>
      <c r="H111" s="82">
        <f>SUM(H112:H113)</f>
        <v>12360000</v>
      </c>
      <c r="I111" s="82">
        <f aca="true" t="shared" si="29" ref="I111:P111">SUM(I112:I113)</f>
        <v>49600</v>
      </c>
      <c r="J111" s="82">
        <f t="shared" si="29"/>
        <v>49600</v>
      </c>
      <c r="K111" s="82">
        <f t="shared" si="29"/>
        <v>49600</v>
      </c>
      <c r="L111" s="82">
        <f t="shared" si="29"/>
        <v>49600</v>
      </c>
      <c r="M111" s="82">
        <f t="shared" si="29"/>
        <v>0</v>
      </c>
      <c r="N111" s="82">
        <f t="shared" si="29"/>
        <v>0</v>
      </c>
      <c r="O111" s="82">
        <f t="shared" si="29"/>
        <v>0</v>
      </c>
      <c r="P111" s="82">
        <f t="shared" si="29"/>
        <v>0</v>
      </c>
      <c r="Q111" s="212">
        <v>12096000</v>
      </c>
      <c r="R111" s="214">
        <f>SUM(H111:P111)</f>
        <v>12558400</v>
      </c>
      <c r="S111" s="214">
        <f t="shared" si="22"/>
        <v>-462400</v>
      </c>
    </row>
    <row r="112" spans="1:19" s="8" customFormat="1" ht="15">
      <c r="A112" s="190">
        <v>2</v>
      </c>
      <c r="B112" s="191">
        <v>0</v>
      </c>
      <c r="C112" s="191">
        <v>4</v>
      </c>
      <c r="D112" s="192" t="s">
        <v>140</v>
      </c>
      <c r="E112" s="192" t="s">
        <v>30</v>
      </c>
      <c r="F112" s="192" t="s">
        <v>52</v>
      </c>
      <c r="G112" s="193" t="s">
        <v>211</v>
      </c>
      <c r="H112" s="194">
        <f>+'EJEC VIG '!H111</f>
        <v>6180000</v>
      </c>
      <c r="I112" s="194">
        <f>+'EJEC VIG '!I111</f>
        <v>24800</v>
      </c>
      <c r="J112" s="194">
        <f>+'EJEC VIG '!J111</f>
        <v>24800</v>
      </c>
      <c r="K112" s="194">
        <f>+'EJEC VIG '!K111</f>
        <v>24800</v>
      </c>
      <c r="L112" s="194">
        <f>+'EJEC VIG '!L111</f>
        <v>24800</v>
      </c>
      <c r="M112" s="194">
        <f>+'EJEC VIG '!M111</f>
        <v>0</v>
      </c>
      <c r="N112" s="194">
        <f>+'EJEC VIG '!N111</f>
        <v>0</v>
      </c>
      <c r="O112" s="194">
        <f>+'EJEC VIG '!O111</f>
        <v>0</v>
      </c>
      <c r="P112" s="194">
        <f>+'EJEC VIG '!P111</f>
        <v>0</v>
      </c>
      <c r="Q112" s="212"/>
      <c r="S112" s="214">
        <f t="shared" si="22"/>
        <v>0</v>
      </c>
    </row>
    <row r="113" spans="1:19" s="8" customFormat="1" ht="15">
      <c r="A113" s="190">
        <v>2</v>
      </c>
      <c r="B113" s="191">
        <v>0</v>
      </c>
      <c r="C113" s="191">
        <v>4</v>
      </c>
      <c r="D113" s="192" t="s">
        <v>140</v>
      </c>
      <c r="E113" s="192" t="s">
        <v>91</v>
      </c>
      <c r="F113" s="192" t="s">
        <v>52</v>
      </c>
      <c r="G113" s="193" t="s">
        <v>212</v>
      </c>
      <c r="H113" s="194">
        <f>+'EJEC VIG '!H112</f>
        <v>6180000</v>
      </c>
      <c r="I113" s="194">
        <f>+'EJEC VIG '!I112</f>
        <v>24800</v>
      </c>
      <c r="J113" s="194">
        <f>+'EJEC VIG '!J112</f>
        <v>24800</v>
      </c>
      <c r="K113" s="194">
        <f>+'EJEC VIG '!K112</f>
        <v>24800</v>
      </c>
      <c r="L113" s="194">
        <f>+'EJEC VIG '!L112</f>
        <v>24800</v>
      </c>
      <c r="M113" s="194">
        <f>+'EJEC VIG '!M112</f>
        <v>0</v>
      </c>
      <c r="N113" s="194">
        <f>+'EJEC VIG '!N112</f>
        <v>0</v>
      </c>
      <c r="O113" s="194">
        <f>+'EJEC VIG '!O112</f>
        <v>0</v>
      </c>
      <c r="P113" s="194">
        <f>+'EJEC VIG '!P112</f>
        <v>0</v>
      </c>
      <c r="Q113" s="212"/>
      <c r="S113" s="214">
        <f t="shared" si="22"/>
        <v>0</v>
      </c>
    </row>
    <row r="114" spans="1:19" s="4" customFormat="1" ht="30">
      <c r="A114" s="63">
        <v>2</v>
      </c>
      <c r="B114" s="64">
        <v>0</v>
      </c>
      <c r="C114" s="64">
        <v>4</v>
      </c>
      <c r="D114" s="65" t="s">
        <v>146</v>
      </c>
      <c r="E114" s="65"/>
      <c r="F114" s="65"/>
      <c r="G114" s="149" t="s">
        <v>183</v>
      </c>
      <c r="H114" s="82">
        <f>SUM(H115:H120)</f>
        <v>99064534</v>
      </c>
      <c r="I114" s="82">
        <f aca="true" t="shared" si="30" ref="I114:P114">SUM(I115:I120)</f>
        <v>396400</v>
      </c>
      <c r="J114" s="82">
        <f t="shared" si="30"/>
        <v>8169400</v>
      </c>
      <c r="K114" s="82">
        <f t="shared" si="30"/>
        <v>396400</v>
      </c>
      <c r="L114" s="82">
        <f t="shared" si="30"/>
        <v>8121792</v>
      </c>
      <c r="M114" s="82">
        <f t="shared" si="30"/>
        <v>0</v>
      </c>
      <c r="N114" s="82">
        <f t="shared" si="30"/>
        <v>0</v>
      </c>
      <c r="O114" s="82">
        <f t="shared" si="30"/>
        <v>0</v>
      </c>
      <c r="P114" s="82">
        <f t="shared" si="30"/>
        <v>0</v>
      </c>
      <c r="Q114" s="212">
        <v>209538350.38</v>
      </c>
      <c r="R114" s="214">
        <f>SUM(H114:P114)</f>
        <v>116148526</v>
      </c>
      <c r="S114" s="214">
        <f t="shared" si="22"/>
        <v>93389824.38</v>
      </c>
    </row>
    <row r="115" spans="1:19" s="8" customFormat="1" ht="15">
      <c r="A115" s="190">
        <v>2</v>
      </c>
      <c r="B115" s="191">
        <v>0</v>
      </c>
      <c r="C115" s="191">
        <v>4</v>
      </c>
      <c r="D115" s="192" t="s">
        <v>146</v>
      </c>
      <c r="E115" s="192" t="s">
        <v>30</v>
      </c>
      <c r="F115" s="192" t="s">
        <v>52</v>
      </c>
      <c r="G115" s="193" t="s">
        <v>184</v>
      </c>
      <c r="H115" s="194">
        <f>+'EJEC VIG '!H114</f>
        <v>6000000</v>
      </c>
      <c r="I115" s="194">
        <f>+'EJEC VIG '!I114</f>
        <v>24000</v>
      </c>
      <c r="J115" s="194">
        <f>+'EJEC VIG '!J114</f>
        <v>24000</v>
      </c>
      <c r="K115" s="194">
        <f>+'EJEC VIG '!K114</f>
        <v>24000</v>
      </c>
      <c r="L115" s="194">
        <f>+'EJEC VIG '!L114</f>
        <v>24000</v>
      </c>
      <c r="M115" s="194">
        <f>+'EJEC VIG '!M114</f>
        <v>0</v>
      </c>
      <c r="N115" s="194">
        <f>+'EJEC VIG '!N114</f>
        <v>0</v>
      </c>
      <c r="O115" s="194">
        <f>+'EJEC VIG '!O114</f>
        <v>0</v>
      </c>
      <c r="P115" s="194">
        <f>+'EJEC VIG '!P114</f>
        <v>0</v>
      </c>
      <c r="Q115" s="212"/>
      <c r="S115" s="214">
        <f t="shared" si="22"/>
        <v>0</v>
      </c>
    </row>
    <row r="116" spans="1:19" s="8" customFormat="1" ht="15">
      <c r="A116" s="190">
        <v>2</v>
      </c>
      <c r="B116" s="191">
        <v>0</v>
      </c>
      <c r="C116" s="191">
        <v>4</v>
      </c>
      <c r="D116" s="192" t="s">
        <v>146</v>
      </c>
      <c r="E116" s="192" t="s">
        <v>91</v>
      </c>
      <c r="F116" s="192" t="s">
        <v>52</v>
      </c>
      <c r="G116" s="193" t="s">
        <v>185</v>
      </c>
      <c r="H116" s="194">
        <f>+'EJEC VIG '!H115</f>
        <v>5484141</v>
      </c>
      <c r="I116" s="194">
        <f>+'EJEC VIG '!I115</f>
        <v>22000</v>
      </c>
      <c r="J116" s="194">
        <f>+'EJEC VIG '!J115</f>
        <v>22000</v>
      </c>
      <c r="K116" s="194">
        <f>+'EJEC VIG '!K115</f>
        <v>22000</v>
      </c>
      <c r="L116" s="194">
        <f>+'EJEC VIG '!L115</f>
        <v>22000</v>
      </c>
      <c r="M116" s="194">
        <f>+'EJEC VIG '!M115</f>
        <v>0</v>
      </c>
      <c r="N116" s="194">
        <f>+'EJEC VIG '!N115</f>
        <v>0</v>
      </c>
      <c r="O116" s="194">
        <f>+'EJEC VIG '!O115</f>
        <v>0</v>
      </c>
      <c r="P116" s="194">
        <f>+'EJEC VIG '!P115</f>
        <v>0</v>
      </c>
      <c r="Q116" s="212"/>
      <c r="S116" s="214">
        <f t="shared" si="22"/>
        <v>0</v>
      </c>
    </row>
    <row r="117" spans="1:19" s="8" customFormat="1" ht="15">
      <c r="A117" s="190">
        <v>2</v>
      </c>
      <c r="B117" s="191">
        <v>0</v>
      </c>
      <c r="C117" s="191">
        <v>4</v>
      </c>
      <c r="D117" s="192" t="s">
        <v>146</v>
      </c>
      <c r="E117" s="192" t="s">
        <v>32</v>
      </c>
      <c r="F117" s="192" t="s">
        <v>52</v>
      </c>
      <c r="G117" s="193" t="s">
        <v>186</v>
      </c>
      <c r="H117" s="194">
        <f>+'EJEC VIG '!H116</f>
        <v>46496252</v>
      </c>
      <c r="I117" s="194">
        <f>+'EJEC VIG '!I116</f>
        <v>186000</v>
      </c>
      <c r="J117" s="194">
        <f>+'EJEC VIG '!J116</f>
        <v>7959000</v>
      </c>
      <c r="K117" s="194">
        <f>+'EJEC VIG '!K116</f>
        <v>186000</v>
      </c>
      <c r="L117" s="194">
        <f>+'EJEC VIG '!L116</f>
        <v>7911392</v>
      </c>
      <c r="M117" s="194">
        <f>+'EJEC VIG '!M116</f>
        <v>0</v>
      </c>
      <c r="N117" s="194">
        <f>+'EJEC VIG '!N116</f>
        <v>0</v>
      </c>
      <c r="O117" s="194">
        <f>+'EJEC VIG '!O116</f>
        <v>0</v>
      </c>
      <c r="P117" s="194">
        <f>+'EJEC VIG '!P116</f>
        <v>0</v>
      </c>
      <c r="Q117" s="212"/>
      <c r="S117" s="214">
        <f t="shared" si="22"/>
        <v>0</v>
      </c>
    </row>
    <row r="118" spans="1:19" s="8" customFormat="1" ht="15">
      <c r="A118" s="190">
        <v>2</v>
      </c>
      <c r="B118" s="191">
        <v>0</v>
      </c>
      <c r="C118" s="191">
        <v>4</v>
      </c>
      <c r="D118" s="192" t="s">
        <v>146</v>
      </c>
      <c r="E118" s="192" t="s">
        <v>34</v>
      </c>
      <c r="F118" s="192" t="s">
        <v>52</v>
      </c>
      <c r="G118" s="193" t="s">
        <v>187</v>
      </c>
      <c r="H118" s="194">
        <f>+'EJEC VIG '!H117</f>
        <v>20600000</v>
      </c>
      <c r="I118" s="194">
        <f>+'EJEC VIG '!I117</f>
        <v>82400</v>
      </c>
      <c r="J118" s="194">
        <f>+'EJEC VIG '!J117</f>
        <v>82400</v>
      </c>
      <c r="K118" s="194">
        <f>+'EJEC VIG '!K117</f>
        <v>82400</v>
      </c>
      <c r="L118" s="194">
        <f>+'EJEC VIG '!L117</f>
        <v>82400</v>
      </c>
      <c r="M118" s="194">
        <f>+'EJEC VIG '!M117</f>
        <v>0</v>
      </c>
      <c r="N118" s="194">
        <f>+'EJEC VIG '!N117</f>
        <v>0</v>
      </c>
      <c r="O118" s="194">
        <f>+'EJEC VIG '!O117</f>
        <v>0</v>
      </c>
      <c r="P118" s="194">
        <f>+'EJEC VIG '!P117</f>
        <v>0</v>
      </c>
      <c r="Q118" s="212"/>
      <c r="S118" s="214">
        <f t="shared" si="22"/>
        <v>0</v>
      </c>
    </row>
    <row r="119" spans="1:19" s="8" customFormat="1" ht="15">
      <c r="A119" s="190">
        <v>2</v>
      </c>
      <c r="B119" s="191">
        <v>0</v>
      </c>
      <c r="C119" s="191">
        <v>4</v>
      </c>
      <c r="D119" s="192" t="s">
        <v>146</v>
      </c>
      <c r="E119" s="192" t="s">
        <v>157</v>
      </c>
      <c r="F119" s="192" t="s">
        <v>52</v>
      </c>
      <c r="G119" s="193" t="s">
        <v>188</v>
      </c>
      <c r="H119" s="194">
        <f>+'EJEC VIG '!H118</f>
        <v>5484141</v>
      </c>
      <c r="I119" s="194">
        <f>+'EJEC VIG '!I118</f>
        <v>22000</v>
      </c>
      <c r="J119" s="194">
        <f>+'EJEC VIG '!J118</f>
        <v>22000</v>
      </c>
      <c r="K119" s="194">
        <f>+'EJEC VIG '!K118</f>
        <v>22000</v>
      </c>
      <c r="L119" s="194">
        <f>+'EJEC VIG '!L118</f>
        <v>22000</v>
      </c>
      <c r="M119" s="194">
        <f>+'EJEC VIG '!M118</f>
        <v>0</v>
      </c>
      <c r="N119" s="194">
        <f>+'EJEC VIG '!N118</f>
        <v>0</v>
      </c>
      <c r="O119" s="194">
        <f>+'EJEC VIG '!O118</f>
        <v>0</v>
      </c>
      <c r="P119" s="194">
        <f>+'EJEC VIG '!P118</f>
        <v>0</v>
      </c>
      <c r="Q119" s="212"/>
      <c r="S119" s="214">
        <f t="shared" si="22"/>
        <v>0</v>
      </c>
    </row>
    <row r="120" spans="1:19" s="8" customFormat="1" ht="15">
      <c r="A120" s="190">
        <v>2</v>
      </c>
      <c r="B120" s="191">
        <v>0</v>
      </c>
      <c r="C120" s="191">
        <v>4</v>
      </c>
      <c r="D120" s="192" t="s">
        <v>146</v>
      </c>
      <c r="E120" s="192" t="s">
        <v>181</v>
      </c>
      <c r="F120" s="192" t="s">
        <v>52</v>
      </c>
      <c r="G120" s="193" t="s">
        <v>189</v>
      </c>
      <c r="H120" s="194">
        <f>+'EJEC VIG '!H119</f>
        <v>15000000</v>
      </c>
      <c r="I120" s="194">
        <f>+'EJEC VIG '!I119</f>
        <v>60000</v>
      </c>
      <c r="J120" s="194">
        <f>+'EJEC VIG '!J119</f>
        <v>60000</v>
      </c>
      <c r="K120" s="194">
        <f>+'EJEC VIG '!K119</f>
        <v>60000</v>
      </c>
      <c r="L120" s="194">
        <f>+'EJEC VIG '!L119</f>
        <v>60000</v>
      </c>
      <c r="M120" s="194">
        <f>+'EJEC VIG '!M119</f>
        <v>0</v>
      </c>
      <c r="N120" s="194">
        <f>+'EJEC VIG '!N119</f>
        <v>0</v>
      </c>
      <c r="O120" s="194">
        <f>+'EJEC VIG '!O119</f>
        <v>0</v>
      </c>
      <c r="P120" s="194">
        <f>+'EJEC VIG '!P119</f>
        <v>0</v>
      </c>
      <c r="Q120" s="212"/>
      <c r="S120" s="214">
        <f t="shared" si="22"/>
        <v>0</v>
      </c>
    </row>
    <row r="121" spans="1:19" s="4" customFormat="1" ht="30">
      <c r="A121" s="196">
        <v>2</v>
      </c>
      <c r="B121" s="197">
        <v>0</v>
      </c>
      <c r="C121" s="197">
        <v>4</v>
      </c>
      <c r="D121" s="198" t="s">
        <v>190</v>
      </c>
      <c r="E121" s="198"/>
      <c r="F121" s="198" t="s">
        <v>52</v>
      </c>
      <c r="G121" s="199" t="s">
        <v>191</v>
      </c>
      <c r="H121" s="200">
        <f>+'EJEC VIG '!H120</f>
        <v>20600000</v>
      </c>
      <c r="I121" s="200">
        <f>+'EJEC VIG '!I120</f>
        <v>82400</v>
      </c>
      <c r="J121" s="200">
        <f>+'EJEC VIG '!J120</f>
        <v>2082400</v>
      </c>
      <c r="K121" s="200">
        <f>+'EJEC VIG '!K120</f>
        <v>82400</v>
      </c>
      <c r="L121" s="200">
        <f>+'EJEC VIG '!L120</f>
        <v>2082400</v>
      </c>
      <c r="M121" s="200">
        <f>+'EJEC VIG '!M120</f>
        <v>0</v>
      </c>
      <c r="N121" s="200">
        <v>1000000</v>
      </c>
      <c r="O121" s="200">
        <f>+'EJEC VIG '!O120</f>
        <v>0</v>
      </c>
      <c r="P121" s="200">
        <v>1000000</v>
      </c>
      <c r="Q121" s="212"/>
      <c r="S121" s="214">
        <f t="shared" si="22"/>
        <v>0</v>
      </c>
    </row>
    <row r="122" spans="1:19" s="4" customFormat="1" ht="30">
      <c r="A122" s="63">
        <v>2</v>
      </c>
      <c r="B122" s="64">
        <v>0</v>
      </c>
      <c r="C122" s="64">
        <v>4</v>
      </c>
      <c r="D122" s="65" t="s">
        <v>192</v>
      </c>
      <c r="E122" s="65"/>
      <c r="F122" s="65"/>
      <c r="G122" s="149" t="s">
        <v>193</v>
      </c>
      <c r="H122" s="82">
        <f>+H123</f>
        <v>2592000000</v>
      </c>
      <c r="I122" s="82">
        <f aca="true" t="shared" si="31" ref="I122:P122">+I123</f>
        <v>10368000</v>
      </c>
      <c r="J122" s="82">
        <f t="shared" si="31"/>
        <v>1741855200</v>
      </c>
      <c r="K122" s="82">
        <f t="shared" si="31"/>
        <v>10368000</v>
      </c>
      <c r="L122" s="82">
        <f t="shared" si="31"/>
        <v>1741855200</v>
      </c>
      <c r="M122" s="82">
        <f t="shared" si="31"/>
        <v>144487200</v>
      </c>
      <c r="N122" s="82">
        <f t="shared" si="31"/>
        <v>145987200</v>
      </c>
      <c r="O122" s="82">
        <f t="shared" si="31"/>
        <v>0</v>
      </c>
      <c r="P122" s="82">
        <f t="shared" si="31"/>
        <v>1987200</v>
      </c>
      <c r="Q122" s="212">
        <v>6093390318</v>
      </c>
      <c r="R122" s="214">
        <f>SUM(H122:P122)</f>
        <v>6388908000</v>
      </c>
      <c r="S122" s="214">
        <f t="shared" si="22"/>
        <v>-295517682</v>
      </c>
    </row>
    <row r="123" spans="1:19" s="8" customFormat="1" ht="29.25">
      <c r="A123" s="190">
        <v>2</v>
      </c>
      <c r="B123" s="191">
        <v>0</v>
      </c>
      <c r="C123" s="191">
        <v>4</v>
      </c>
      <c r="D123" s="192" t="s">
        <v>192</v>
      </c>
      <c r="E123" s="192" t="s">
        <v>173</v>
      </c>
      <c r="F123" s="192" t="s">
        <v>52</v>
      </c>
      <c r="G123" s="193" t="s">
        <v>193</v>
      </c>
      <c r="H123" s="194">
        <f>+'EJEC VIG '!H121</f>
        <v>2592000000</v>
      </c>
      <c r="I123" s="194">
        <f>+'EJEC VIG '!I121</f>
        <v>10368000</v>
      </c>
      <c r="J123" s="194">
        <f>+'EJEC VIG '!J121</f>
        <v>1741855200</v>
      </c>
      <c r="K123" s="194">
        <f>+'EJEC VIG '!K121</f>
        <v>10368000</v>
      </c>
      <c r="L123" s="194">
        <f>+'EJEC VIG '!L121</f>
        <v>1741855200</v>
      </c>
      <c r="M123" s="194">
        <f>+'EJEC VIG '!M121</f>
        <v>144487200</v>
      </c>
      <c r="N123" s="194">
        <v>145987200</v>
      </c>
      <c r="O123" s="194">
        <f>+'EJEC VIG '!O121</f>
        <v>0</v>
      </c>
      <c r="P123" s="194">
        <v>1987200</v>
      </c>
      <c r="Q123" s="212"/>
      <c r="S123" s="214">
        <f t="shared" si="22"/>
        <v>0</v>
      </c>
    </row>
    <row r="124" spans="1:19" s="4" customFormat="1" ht="30">
      <c r="A124" s="63">
        <v>3</v>
      </c>
      <c r="B124" s="64"/>
      <c r="C124" s="64"/>
      <c r="D124" s="65"/>
      <c r="E124" s="65"/>
      <c r="F124" s="65" t="s">
        <v>52</v>
      </c>
      <c r="G124" s="149" t="s">
        <v>42</v>
      </c>
      <c r="H124" s="82">
        <f>+H126+H133</f>
        <v>1990200000</v>
      </c>
      <c r="I124" s="82">
        <f aca="true" t="shared" si="32" ref="I124:P124">+I126+I133</f>
        <v>2474400</v>
      </c>
      <c r="J124" s="82">
        <f t="shared" si="32"/>
        <v>2474400</v>
      </c>
      <c r="K124" s="82">
        <f t="shared" si="32"/>
        <v>2474400</v>
      </c>
      <c r="L124" s="82">
        <f t="shared" si="32"/>
        <v>2474400</v>
      </c>
      <c r="M124" s="82">
        <f t="shared" si="32"/>
        <v>0</v>
      </c>
      <c r="N124" s="82">
        <f t="shared" si="32"/>
        <v>0</v>
      </c>
      <c r="O124" s="82">
        <f t="shared" si="32"/>
        <v>0</v>
      </c>
      <c r="P124" s="82">
        <f t="shared" si="32"/>
        <v>0</v>
      </c>
      <c r="Q124" s="212">
        <v>3445246867000</v>
      </c>
      <c r="R124" s="214">
        <f>SUM(H124:P124)</f>
        <v>2000097600</v>
      </c>
      <c r="S124" s="214">
        <f t="shared" si="22"/>
        <v>3443246769400</v>
      </c>
    </row>
    <row r="125" spans="1:19" s="4" customFormat="1" ht="30">
      <c r="A125" s="63">
        <v>3</v>
      </c>
      <c r="B125" s="64"/>
      <c r="C125" s="64"/>
      <c r="D125" s="65"/>
      <c r="E125" s="65"/>
      <c r="F125" s="65" t="s">
        <v>146</v>
      </c>
      <c r="G125" s="149" t="s">
        <v>42</v>
      </c>
      <c r="H125" s="82">
        <f>+H127</f>
        <v>586937500000</v>
      </c>
      <c r="I125" s="82">
        <f aca="true" t="shared" si="33" ref="I125:P125">+I127</f>
        <v>0</v>
      </c>
      <c r="J125" s="82">
        <f t="shared" si="33"/>
        <v>586937500000</v>
      </c>
      <c r="K125" s="82">
        <f t="shared" si="33"/>
        <v>0</v>
      </c>
      <c r="L125" s="82">
        <f t="shared" si="33"/>
        <v>586937500000</v>
      </c>
      <c r="M125" s="82">
        <f t="shared" si="33"/>
        <v>586937500000</v>
      </c>
      <c r="N125" s="82">
        <f t="shared" si="33"/>
        <v>586937500000</v>
      </c>
      <c r="O125" s="82">
        <f t="shared" si="33"/>
        <v>586937500000</v>
      </c>
      <c r="P125" s="82">
        <f t="shared" si="33"/>
        <v>586937500000</v>
      </c>
      <c r="Q125" s="212"/>
      <c r="R125" s="214"/>
      <c r="S125" s="214"/>
    </row>
    <row r="126" spans="1:19" s="4" customFormat="1" ht="30">
      <c r="A126" s="63">
        <v>3</v>
      </c>
      <c r="B126" s="64">
        <v>2</v>
      </c>
      <c r="C126" s="64"/>
      <c r="D126" s="65"/>
      <c r="E126" s="65"/>
      <c r="F126" s="69">
        <v>20</v>
      </c>
      <c r="G126" s="149" t="s">
        <v>43</v>
      </c>
      <c r="H126" s="82">
        <f>+H128</f>
        <v>618600000</v>
      </c>
      <c r="I126" s="82">
        <f aca="true" t="shared" si="34" ref="I126:P126">+I128</f>
        <v>2474400</v>
      </c>
      <c r="J126" s="82">
        <f t="shared" si="34"/>
        <v>2474400</v>
      </c>
      <c r="K126" s="82">
        <f t="shared" si="34"/>
        <v>2474400</v>
      </c>
      <c r="L126" s="82">
        <f t="shared" si="34"/>
        <v>2474400</v>
      </c>
      <c r="M126" s="82">
        <f t="shared" si="34"/>
        <v>0</v>
      </c>
      <c r="N126" s="82">
        <f t="shared" si="34"/>
        <v>0</v>
      </c>
      <c r="O126" s="82">
        <f t="shared" si="34"/>
        <v>0</v>
      </c>
      <c r="P126" s="82">
        <f t="shared" si="34"/>
        <v>0</v>
      </c>
      <c r="Q126" s="212">
        <v>3444560433400</v>
      </c>
      <c r="R126" s="214">
        <f>SUM(H126:P126)</f>
        <v>628497600</v>
      </c>
      <c r="S126" s="214">
        <f t="shared" si="22"/>
        <v>3443931935800</v>
      </c>
    </row>
    <row r="127" spans="1:19" s="4" customFormat="1" ht="15">
      <c r="A127" s="63">
        <v>3</v>
      </c>
      <c r="B127" s="64">
        <v>2</v>
      </c>
      <c r="C127" s="64"/>
      <c r="D127" s="65"/>
      <c r="E127" s="65"/>
      <c r="F127" s="69">
        <v>21</v>
      </c>
      <c r="G127" s="149"/>
      <c r="H127" s="82">
        <f>+H129</f>
        <v>586937500000</v>
      </c>
      <c r="I127" s="82">
        <f aca="true" t="shared" si="35" ref="I127:P127">+I129</f>
        <v>0</v>
      </c>
      <c r="J127" s="82">
        <f t="shared" si="35"/>
        <v>586937500000</v>
      </c>
      <c r="K127" s="82">
        <f t="shared" si="35"/>
        <v>0</v>
      </c>
      <c r="L127" s="82">
        <f t="shared" si="35"/>
        <v>586937500000</v>
      </c>
      <c r="M127" s="82">
        <f t="shared" si="35"/>
        <v>586937500000</v>
      </c>
      <c r="N127" s="82">
        <f t="shared" si="35"/>
        <v>586937500000</v>
      </c>
      <c r="O127" s="82">
        <f t="shared" si="35"/>
        <v>586937500000</v>
      </c>
      <c r="P127" s="82">
        <f t="shared" si="35"/>
        <v>586937500000</v>
      </c>
      <c r="Q127" s="212"/>
      <c r="R127" s="214"/>
      <c r="S127" s="214"/>
    </row>
    <row r="128" spans="1:19" s="4" customFormat="1" ht="15">
      <c r="A128" s="63">
        <v>3</v>
      </c>
      <c r="B128" s="64">
        <v>2</v>
      </c>
      <c r="C128" s="64">
        <v>1</v>
      </c>
      <c r="D128" s="70"/>
      <c r="E128" s="70"/>
      <c r="F128" s="69">
        <v>20</v>
      </c>
      <c r="G128" s="150" t="s">
        <v>44</v>
      </c>
      <c r="H128" s="85">
        <f>+H130+H131</f>
        <v>618600000</v>
      </c>
      <c r="I128" s="85">
        <f aca="true" t="shared" si="36" ref="I128:P128">+I130+I131</f>
        <v>2474400</v>
      </c>
      <c r="J128" s="85">
        <f t="shared" si="36"/>
        <v>2474400</v>
      </c>
      <c r="K128" s="85">
        <f t="shared" si="36"/>
        <v>2474400</v>
      </c>
      <c r="L128" s="85">
        <f t="shared" si="36"/>
        <v>2474400</v>
      </c>
      <c r="M128" s="85">
        <f t="shared" si="36"/>
        <v>0</v>
      </c>
      <c r="N128" s="85">
        <f t="shared" si="36"/>
        <v>0</v>
      </c>
      <c r="O128" s="85">
        <f t="shared" si="36"/>
        <v>0</v>
      </c>
      <c r="P128" s="85">
        <f t="shared" si="36"/>
        <v>0</v>
      </c>
      <c r="Q128" s="212"/>
      <c r="S128" s="214">
        <f t="shared" si="22"/>
        <v>0</v>
      </c>
    </row>
    <row r="129" spans="1:19" s="4" customFormat="1" ht="15">
      <c r="A129" s="63">
        <v>3</v>
      </c>
      <c r="B129" s="64">
        <v>2</v>
      </c>
      <c r="C129" s="64">
        <v>1</v>
      </c>
      <c r="D129" s="70"/>
      <c r="E129" s="70"/>
      <c r="F129" s="69">
        <v>21</v>
      </c>
      <c r="G129" s="150" t="s">
        <v>44</v>
      </c>
      <c r="H129" s="85">
        <f>+H132</f>
        <v>586937500000</v>
      </c>
      <c r="I129" s="85">
        <f aca="true" t="shared" si="37" ref="I129:P129">+I132</f>
        <v>0</v>
      </c>
      <c r="J129" s="85">
        <f t="shared" si="37"/>
        <v>586937500000</v>
      </c>
      <c r="K129" s="85">
        <f t="shared" si="37"/>
        <v>0</v>
      </c>
      <c r="L129" s="85">
        <f t="shared" si="37"/>
        <v>586937500000</v>
      </c>
      <c r="M129" s="85">
        <f t="shared" si="37"/>
        <v>586937500000</v>
      </c>
      <c r="N129" s="85">
        <f t="shared" si="37"/>
        <v>586937500000</v>
      </c>
      <c r="O129" s="85">
        <f t="shared" si="37"/>
        <v>586937500000</v>
      </c>
      <c r="P129" s="85">
        <f t="shared" si="37"/>
        <v>586937500000</v>
      </c>
      <c r="Q129" s="212"/>
      <c r="S129" s="214"/>
    </row>
    <row r="130" spans="1:19" s="8" customFormat="1" ht="29.25">
      <c r="A130" s="190" t="s">
        <v>109</v>
      </c>
      <c r="B130" s="191" t="s">
        <v>91</v>
      </c>
      <c r="C130" s="191" t="s">
        <v>30</v>
      </c>
      <c r="D130" s="201" t="s">
        <v>30</v>
      </c>
      <c r="E130" s="201" t="s">
        <v>200</v>
      </c>
      <c r="F130" s="202" t="s">
        <v>52</v>
      </c>
      <c r="G130" s="203" t="s">
        <v>201</v>
      </c>
      <c r="H130" s="194">
        <f>+'EJEC VIG '!H129</f>
        <v>618600000</v>
      </c>
      <c r="I130" s="194">
        <f>+'EJEC VIG '!I129</f>
        <v>2474400</v>
      </c>
      <c r="J130" s="194">
        <f>+'EJEC VIG '!J129</f>
        <v>2474400</v>
      </c>
      <c r="K130" s="194">
        <f>+'EJEC VIG '!K129</f>
        <v>2474400</v>
      </c>
      <c r="L130" s="194">
        <f>+'EJEC VIG '!L129</f>
        <v>2474400</v>
      </c>
      <c r="M130" s="194">
        <f>+'EJEC VIG '!M129</f>
        <v>0</v>
      </c>
      <c r="N130" s="194">
        <f>+'EJEC VIG '!N129</f>
        <v>0</v>
      </c>
      <c r="O130" s="194">
        <f>+'EJEC VIG '!O129</f>
        <v>0</v>
      </c>
      <c r="P130" s="194">
        <f>+'EJEC VIG '!P129</f>
        <v>0</v>
      </c>
      <c r="Q130" s="212"/>
      <c r="S130" s="214">
        <f t="shared" si="22"/>
        <v>0</v>
      </c>
    </row>
    <row r="131" spans="1:19" s="8" customFormat="1" ht="15">
      <c r="A131" s="190" t="s">
        <v>109</v>
      </c>
      <c r="B131" s="191" t="s">
        <v>91</v>
      </c>
      <c r="C131" s="191" t="s">
        <v>30</v>
      </c>
      <c r="D131" s="201">
        <v>17</v>
      </c>
      <c r="E131" s="201" t="s">
        <v>200</v>
      </c>
      <c r="F131" s="202" t="s">
        <v>52</v>
      </c>
      <c r="G131" s="203" t="s">
        <v>213</v>
      </c>
      <c r="H131" s="194">
        <f>+'EJEC VIG '!H130</f>
        <v>0</v>
      </c>
      <c r="I131" s="194">
        <f>+'EJEC VIG '!I130</f>
        <v>0</v>
      </c>
      <c r="J131" s="194">
        <f>+'EJEC VIG '!J130</f>
        <v>0</v>
      </c>
      <c r="K131" s="194">
        <f>+'EJEC VIG '!K130</f>
        <v>0</v>
      </c>
      <c r="L131" s="194">
        <f>+'EJEC VIG '!L130</f>
        <v>0</v>
      </c>
      <c r="M131" s="194">
        <f>+'EJEC VIG '!M130</f>
        <v>0</v>
      </c>
      <c r="N131" s="194">
        <f>+'EJEC VIG '!N130</f>
        <v>0</v>
      </c>
      <c r="O131" s="194">
        <f>+'EJEC VIG '!O130</f>
        <v>0</v>
      </c>
      <c r="P131" s="194">
        <f>+'EJEC VIG '!P130</f>
        <v>0</v>
      </c>
      <c r="Q131" s="212"/>
      <c r="S131" s="214">
        <f t="shared" si="22"/>
        <v>0</v>
      </c>
    </row>
    <row r="132" spans="1:19" s="8" customFormat="1" ht="15">
      <c r="A132" s="190" t="s">
        <v>109</v>
      </c>
      <c r="B132" s="191" t="s">
        <v>91</v>
      </c>
      <c r="C132" s="191" t="s">
        <v>30</v>
      </c>
      <c r="D132" s="201">
        <v>17</v>
      </c>
      <c r="E132" s="201" t="s">
        <v>200</v>
      </c>
      <c r="F132" s="202">
        <v>21</v>
      </c>
      <c r="G132" s="203" t="s">
        <v>213</v>
      </c>
      <c r="H132" s="194">
        <f>+'EJEC VIG '!H131</f>
        <v>586937500000</v>
      </c>
      <c r="I132" s="194">
        <f>+'EJEC VIG '!I131</f>
        <v>0</v>
      </c>
      <c r="J132" s="194">
        <f>+'EJEC VIG '!J131</f>
        <v>586937500000</v>
      </c>
      <c r="K132" s="194">
        <f>+'EJEC VIG '!K131</f>
        <v>0</v>
      </c>
      <c r="L132" s="194">
        <f>+'EJEC VIG '!L131</f>
        <v>586937500000</v>
      </c>
      <c r="M132" s="194">
        <f>+'EJEC VIG '!M131</f>
        <v>586937500000</v>
      </c>
      <c r="N132" s="194">
        <f>+'EJEC VIG '!N131</f>
        <v>586937500000</v>
      </c>
      <c r="O132" s="194">
        <f>+'EJEC VIG '!O131</f>
        <v>586937500000</v>
      </c>
      <c r="P132" s="194">
        <f>+'EJEC VIG '!P131</f>
        <v>586937500000</v>
      </c>
      <c r="Q132" s="212"/>
      <c r="S132" s="214">
        <f t="shared" si="22"/>
        <v>0</v>
      </c>
    </row>
    <row r="133" spans="1:19" s="4" customFormat="1" ht="15">
      <c r="A133" s="63" t="s">
        <v>109</v>
      </c>
      <c r="B133" s="64" t="s">
        <v>117</v>
      </c>
      <c r="C133" s="64"/>
      <c r="D133" s="65"/>
      <c r="E133" s="65"/>
      <c r="F133" s="69">
        <v>20</v>
      </c>
      <c r="G133" s="149" t="s">
        <v>75</v>
      </c>
      <c r="H133" s="82">
        <f aca="true" t="shared" si="38" ref="H133:P134">+H134</f>
        <v>1371600000</v>
      </c>
      <c r="I133" s="82">
        <f t="shared" si="38"/>
        <v>0</v>
      </c>
      <c r="J133" s="82">
        <f t="shared" si="38"/>
        <v>0</v>
      </c>
      <c r="K133" s="82">
        <f t="shared" si="38"/>
        <v>0</v>
      </c>
      <c r="L133" s="82">
        <f t="shared" si="38"/>
        <v>0</v>
      </c>
      <c r="M133" s="82">
        <f t="shared" si="38"/>
        <v>0</v>
      </c>
      <c r="N133" s="82">
        <f t="shared" si="38"/>
        <v>0</v>
      </c>
      <c r="O133" s="82">
        <f t="shared" si="38"/>
        <v>0</v>
      </c>
      <c r="P133" s="82">
        <f t="shared" si="38"/>
        <v>0</v>
      </c>
      <c r="Q133" s="212">
        <v>686433600</v>
      </c>
      <c r="R133" s="214">
        <f>SUM(H133:P133)</f>
        <v>1371600000</v>
      </c>
      <c r="S133" s="214">
        <f t="shared" si="22"/>
        <v>-685166400</v>
      </c>
    </row>
    <row r="134" spans="1:19" s="4" customFormat="1" ht="30">
      <c r="A134" s="63" t="s">
        <v>109</v>
      </c>
      <c r="B134" s="64" t="s">
        <v>117</v>
      </c>
      <c r="C134" s="64">
        <v>3</v>
      </c>
      <c r="D134" s="70"/>
      <c r="E134" s="70" t="s">
        <v>200</v>
      </c>
      <c r="F134" s="69">
        <v>20</v>
      </c>
      <c r="G134" s="150" t="s">
        <v>203</v>
      </c>
      <c r="H134" s="85">
        <f>+H135</f>
        <v>1371600000</v>
      </c>
      <c r="I134" s="85">
        <f t="shared" si="38"/>
        <v>0</v>
      </c>
      <c r="J134" s="85">
        <f t="shared" si="38"/>
        <v>0</v>
      </c>
      <c r="K134" s="85">
        <f t="shared" si="38"/>
        <v>0</v>
      </c>
      <c r="L134" s="85">
        <f t="shared" si="38"/>
        <v>0</v>
      </c>
      <c r="M134" s="85">
        <f t="shared" si="38"/>
        <v>0</v>
      </c>
      <c r="N134" s="85">
        <f t="shared" si="38"/>
        <v>0</v>
      </c>
      <c r="O134" s="85">
        <f t="shared" si="38"/>
        <v>0</v>
      </c>
      <c r="P134" s="85">
        <f t="shared" si="38"/>
        <v>0</v>
      </c>
      <c r="Q134" s="212"/>
      <c r="S134" s="214">
        <f t="shared" si="22"/>
        <v>0</v>
      </c>
    </row>
    <row r="135" spans="1:19" s="8" customFormat="1" ht="15">
      <c r="A135" s="190" t="s">
        <v>109</v>
      </c>
      <c r="B135" s="191" t="s">
        <v>117</v>
      </c>
      <c r="C135" s="191">
        <v>3</v>
      </c>
      <c r="D135" s="201">
        <v>26</v>
      </c>
      <c r="E135" s="201"/>
      <c r="F135" s="202" t="s">
        <v>52</v>
      </c>
      <c r="G135" s="203" t="s">
        <v>204</v>
      </c>
      <c r="H135" s="194">
        <f>+'EJEC VIG '!H133</f>
        <v>1371600000</v>
      </c>
      <c r="I135" s="194">
        <f>+'EJEC VIG '!I133</f>
        <v>0</v>
      </c>
      <c r="J135" s="194">
        <f>+'EJEC VIG '!J133</f>
        <v>0</v>
      </c>
      <c r="K135" s="194">
        <f>+'EJEC VIG '!K133</f>
        <v>0</v>
      </c>
      <c r="L135" s="194">
        <f>+'EJEC VIG '!L133</f>
        <v>0</v>
      </c>
      <c r="M135" s="194">
        <f>+'EJEC VIG '!M133</f>
        <v>0</v>
      </c>
      <c r="N135" s="194">
        <f>+'EJEC VIG '!N133</f>
        <v>0</v>
      </c>
      <c r="O135" s="194">
        <f>+'EJEC VIG '!O133</f>
        <v>0</v>
      </c>
      <c r="P135" s="194">
        <f>+'EJEC VIG '!P133</f>
        <v>0</v>
      </c>
      <c r="Q135" s="212"/>
      <c r="S135" s="214">
        <f t="shared" si="22"/>
        <v>0</v>
      </c>
    </row>
    <row r="136" spans="1:19" s="4" customFormat="1" ht="45">
      <c r="A136" s="63">
        <v>5</v>
      </c>
      <c r="B136" s="64"/>
      <c r="C136" s="64"/>
      <c r="D136" s="70"/>
      <c r="E136" s="70"/>
      <c r="F136" s="69"/>
      <c r="G136" s="150" t="s">
        <v>53</v>
      </c>
      <c r="H136" s="82">
        <f>+H137</f>
        <v>30000000000.010002</v>
      </c>
      <c r="I136" s="82">
        <f aca="true" t="shared" si="39" ref="I136:P138">+I137</f>
        <v>3627408717</v>
      </c>
      <c r="J136" s="82">
        <f t="shared" si="39"/>
        <v>13205128987</v>
      </c>
      <c r="K136" s="82">
        <f t="shared" si="39"/>
        <v>852907525</v>
      </c>
      <c r="L136" s="82">
        <f t="shared" si="39"/>
        <v>9614231804</v>
      </c>
      <c r="M136" s="82">
        <f t="shared" si="39"/>
        <v>410517719.83</v>
      </c>
      <c r="N136" s="82">
        <f t="shared" si="39"/>
        <v>442651920.83</v>
      </c>
      <c r="O136" s="82">
        <f t="shared" si="39"/>
        <v>207816051.99</v>
      </c>
      <c r="P136" s="82">
        <f t="shared" si="39"/>
        <v>240545713.99</v>
      </c>
      <c r="Q136" s="212">
        <v>90421829629.52</v>
      </c>
      <c r="R136" s="214">
        <f>SUM(H136:P136)</f>
        <v>58601208439.65</v>
      </c>
      <c r="S136" s="214">
        <f t="shared" si="22"/>
        <v>31820621189.870003</v>
      </c>
    </row>
    <row r="137" spans="1:19" s="4" customFormat="1" ht="15">
      <c r="A137" s="63" t="s">
        <v>34</v>
      </c>
      <c r="B137" s="64" t="s">
        <v>30</v>
      </c>
      <c r="C137" s="64"/>
      <c r="D137" s="70"/>
      <c r="E137" s="70"/>
      <c r="F137" s="152"/>
      <c r="G137" s="146" t="s">
        <v>59</v>
      </c>
      <c r="H137" s="82">
        <f>+H138</f>
        <v>30000000000.010002</v>
      </c>
      <c r="I137" s="82">
        <f t="shared" si="39"/>
        <v>3627408717</v>
      </c>
      <c r="J137" s="82">
        <f t="shared" si="39"/>
        <v>13205128987</v>
      </c>
      <c r="K137" s="82">
        <f t="shared" si="39"/>
        <v>852907525</v>
      </c>
      <c r="L137" s="82">
        <f t="shared" si="39"/>
        <v>9614231804</v>
      </c>
      <c r="M137" s="82">
        <f t="shared" si="39"/>
        <v>410517719.83</v>
      </c>
      <c r="N137" s="82">
        <f t="shared" si="39"/>
        <v>442651920.83</v>
      </c>
      <c r="O137" s="82">
        <f t="shared" si="39"/>
        <v>207816051.99</v>
      </c>
      <c r="P137" s="82">
        <f t="shared" si="39"/>
        <v>240545713.99</v>
      </c>
      <c r="Q137" s="212">
        <v>90421829629.52</v>
      </c>
      <c r="R137" s="214">
        <f>SUM(H137:P137)</f>
        <v>58601208439.65</v>
      </c>
      <c r="S137" s="214">
        <f t="shared" si="22"/>
        <v>31820621189.870003</v>
      </c>
    </row>
    <row r="138" spans="1:19" s="8" customFormat="1" ht="15">
      <c r="A138" s="66">
        <v>5</v>
      </c>
      <c r="B138" s="67">
        <v>1</v>
      </c>
      <c r="C138" s="67">
        <v>2</v>
      </c>
      <c r="D138" s="71"/>
      <c r="E138" s="71"/>
      <c r="F138" s="264">
        <v>20</v>
      </c>
      <c r="G138" s="146" t="s">
        <v>478</v>
      </c>
      <c r="H138" s="82">
        <f>+H139</f>
        <v>30000000000.010002</v>
      </c>
      <c r="I138" s="82">
        <f t="shared" si="39"/>
        <v>3627408717</v>
      </c>
      <c r="J138" s="82">
        <f t="shared" si="39"/>
        <v>13205128987</v>
      </c>
      <c r="K138" s="82">
        <f t="shared" si="39"/>
        <v>852907525</v>
      </c>
      <c r="L138" s="82">
        <f t="shared" si="39"/>
        <v>9614231804</v>
      </c>
      <c r="M138" s="82">
        <f t="shared" si="39"/>
        <v>410517719.83</v>
      </c>
      <c r="N138" s="82">
        <f t="shared" si="39"/>
        <v>442651920.83</v>
      </c>
      <c r="O138" s="82">
        <f t="shared" si="39"/>
        <v>207816051.99</v>
      </c>
      <c r="P138" s="82">
        <f t="shared" si="39"/>
        <v>240545713.99</v>
      </c>
      <c r="Q138" s="212"/>
      <c r="S138" s="214">
        <f t="shared" si="22"/>
        <v>0</v>
      </c>
    </row>
    <row r="139" spans="1:19" s="8" customFormat="1" ht="15">
      <c r="A139" s="66">
        <v>5</v>
      </c>
      <c r="B139" s="67">
        <v>1</v>
      </c>
      <c r="C139" s="67">
        <v>2</v>
      </c>
      <c r="D139" s="71">
        <v>1</v>
      </c>
      <c r="E139" s="71"/>
      <c r="F139" s="264">
        <v>20</v>
      </c>
      <c r="G139" s="146" t="s">
        <v>478</v>
      </c>
      <c r="H139" s="82">
        <f>SUM(H140:H144)</f>
        <v>30000000000.010002</v>
      </c>
      <c r="I139" s="82">
        <f aca="true" t="shared" si="40" ref="I139:P139">SUM(I140:I144)</f>
        <v>3627408717</v>
      </c>
      <c r="J139" s="82">
        <f t="shared" si="40"/>
        <v>13205128987</v>
      </c>
      <c r="K139" s="82">
        <f t="shared" si="40"/>
        <v>852907525</v>
      </c>
      <c r="L139" s="82">
        <f t="shared" si="40"/>
        <v>9614231804</v>
      </c>
      <c r="M139" s="82">
        <f t="shared" si="40"/>
        <v>410517719.83</v>
      </c>
      <c r="N139" s="82">
        <f t="shared" si="40"/>
        <v>442651920.83</v>
      </c>
      <c r="O139" s="82">
        <f t="shared" si="40"/>
        <v>207816051.99</v>
      </c>
      <c r="P139" s="82">
        <f t="shared" si="40"/>
        <v>240545713.99</v>
      </c>
      <c r="Q139" s="212"/>
      <c r="S139" s="214"/>
    </row>
    <row r="140" spans="1:19" s="8" customFormat="1" ht="15">
      <c r="A140" s="190">
        <v>5</v>
      </c>
      <c r="B140" s="191">
        <v>1</v>
      </c>
      <c r="C140" s="191">
        <v>2</v>
      </c>
      <c r="D140" s="201">
        <v>1</v>
      </c>
      <c r="E140" s="201">
        <v>2</v>
      </c>
      <c r="F140" s="204">
        <v>20</v>
      </c>
      <c r="G140" s="205" t="s">
        <v>139</v>
      </c>
      <c r="H140" s="194">
        <f>+'EJEC VIG '!H148</f>
        <v>300000000</v>
      </c>
      <c r="I140" s="194">
        <f>+'EJEC VIG '!I148</f>
        <v>1200000</v>
      </c>
      <c r="J140" s="194">
        <f>+'EJEC VIG '!J148</f>
        <v>1200000</v>
      </c>
      <c r="K140" s="194">
        <f>+'EJEC VIG '!K148</f>
        <v>1200000</v>
      </c>
      <c r="L140" s="194">
        <f>+'EJEC VIG '!L148</f>
        <v>1200000</v>
      </c>
      <c r="M140" s="194">
        <f>+'EJEC VIG '!M148</f>
        <v>0</v>
      </c>
      <c r="N140" s="194">
        <f>+'EJEC VIG '!N148</f>
        <v>0</v>
      </c>
      <c r="O140" s="194">
        <f>+'EJEC VIG '!O148</f>
        <v>0</v>
      </c>
      <c r="P140" s="194">
        <f>+'EJEC VIG '!P148</f>
        <v>0</v>
      </c>
      <c r="Q140" s="212"/>
      <c r="S140" s="214"/>
    </row>
    <row r="141" spans="1:19" s="8" customFormat="1" ht="15">
      <c r="A141" s="190">
        <v>5</v>
      </c>
      <c r="B141" s="191">
        <v>1</v>
      </c>
      <c r="C141" s="191">
        <v>2</v>
      </c>
      <c r="D141" s="201">
        <v>1</v>
      </c>
      <c r="E141" s="201">
        <v>24</v>
      </c>
      <c r="F141" s="204">
        <v>20</v>
      </c>
      <c r="G141" s="205" t="s">
        <v>628</v>
      </c>
      <c r="H141" s="194">
        <f>+'EJEC VIG '!H149</f>
        <v>150000000.01</v>
      </c>
      <c r="I141" s="194">
        <f>+'EJEC VIG '!I149</f>
        <v>0</v>
      </c>
      <c r="J141" s="194">
        <f>+'EJEC VIG '!J149</f>
        <v>150000000</v>
      </c>
      <c r="K141" s="194">
        <f>+'EJEC VIG '!K149</f>
        <v>0</v>
      </c>
      <c r="L141" s="194">
        <f>+'EJEC VIG '!L149</f>
        <v>5206698</v>
      </c>
      <c r="M141" s="194">
        <f>+'EJEC VIG '!M149</f>
        <v>5206698</v>
      </c>
      <c r="N141" s="194">
        <f>+'EJEC VIG '!N149</f>
        <v>5206698</v>
      </c>
      <c r="O141" s="194">
        <f>+'EJEC VIG '!O149</f>
        <v>5206698</v>
      </c>
      <c r="P141" s="194">
        <f>+'EJEC VIG '!P149</f>
        <v>5206698</v>
      </c>
      <c r="Q141" s="212"/>
      <c r="S141" s="214"/>
    </row>
    <row r="142" spans="1:19" s="8" customFormat="1" ht="15">
      <c r="A142" s="190">
        <v>5</v>
      </c>
      <c r="B142" s="191">
        <v>1</v>
      </c>
      <c r="C142" s="191">
        <v>2</v>
      </c>
      <c r="D142" s="201">
        <v>1</v>
      </c>
      <c r="E142" s="201">
        <v>4</v>
      </c>
      <c r="F142" s="204">
        <v>20</v>
      </c>
      <c r="G142" s="205" t="s">
        <v>629</v>
      </c>
      <c r="H142" s="194">
        <f>+'EJEC VIG '!H143</f>
        <v>4300000000</v>
      </c>
      <c r="I142" s="194">
        <f>+'EJEC VIG '!I143</f>
        <v>264430000</v>
      </c>
      <c r="J142" s="194">
        <f>+'EJEC VIG '!J143</f>
        <v>416383226</v>
      </c>
      <c r="K142" s="194">
        <f>+'EJEC VIG '!K143</f>
        <v>220359044</v>
      </c>
      <c r="L142" s="194">
        <f>+'EJEC VIG '!L143</f>
        <v>228942960</v>
      </c>
      <c r="M142" s="194">
        <f>+'EJEC VIG '!M143</f>
        <v>57595026.99</v>
      </c>
      <c r="N142" s="194">
        <f>+'EJEC VIG '!N143</f>
        <v>57595026.99</v>
      </c>
      <c r="O142" s="194">
        <f>+'EJEC VIG '!O143</f>
        <v>51862390.99</v>
      </c>
      <c r="P142" s="194">
        <f>+'EJEC VIG '!P143</f>
        <v>51862390.99</v>
      </c>
      <c r="Q142" s="212"/>
      <c r="S142" s="214"/>
    </row>
    <row r="143" spans="1:19" s="8" customFormat="1" ht="15">
      <c r="A143" s="190">
        <v>5</v>
      </c>
      <c r="B143" s="191">
        <v>1</v>
      </c>
      <c r="C143" s="191">
        <v>2</v>
      </c>
      <c r="D143" s="201">
        <v>1</v>
      </c>
      <c r="E143" s="201">
        <v>6</v>
      </c>
      <c r="F143" s="204">
        <v>20</v>
      </c>
      <c r="G143" s="205" t="s">
        <v>48</v>
      </c>
      <c r="H143" s="194">
        <f>+'EJEC VIG '!H144</f>
        <v>12550000000</v>
      </c>
      <c r="I143" s="194">
        <f>+'EJEC VIG '!I144</f>
        <v>1325415731</v>
      </c>
      <c r="J143" s="194">
        <f>+'EJEC VIG '!J144</f>
        <v>10111794865</v>
      </c>
      <c r="K143" s="194">
        <f>+'EJEC VIG '!K144</f>
        <v>64415731</v>
      </c>
      <c r="L143" s="194">
        <f>+'EJEC VIG '!L144</f>
        <v>8723927568</v>
      </c>
      <c r="M143" s="194">
        <f>+'EJEC VIG '!M144</f>
        <v>338243093</v>
      </c>
      <c r="N143" s="194">
        <v>370377294</v>
      </c>
      <c r="O143" s="194">
        <f>+'EJEC VIG '!O144</f>
        <v>148567632</v>
      </c>
      <c r="P143" s="194">
        <v>181297294</v>
      </c>
      <c r="Q143" s="212"/>
      <c r="S143" s="214"/>
    </row>
    <row r="144" spans="1:19" s="8" customFormat="1" ht="15">
      <c r="A144" s="190">
        <v>5</v>
      </c>
      <c r="B144" s="191">
        <v>1</v>
      </c>
      <c r="C144" s="191">
        <v>2</v>
      </c>
      <c r="D144" s="201">
        <v>1</v>
      </c>
      <c r="E144" s="201">
        <v>7</v>
      </c>
      <c r="F144" s="204">
        <v>20</v>
      </c>
      <c r="G144" s="205" t="s">
        <v>630</v>
      </c>
      <c r="H144" s="194">
        <f>+'EJEC VIG '!H145</f>
        <v>12700000000</v>
      </c>
      <c r="I144" s="194">
        <f>+'EJEC VIG '!I145</f>
        <v>2036362986</v>
      </c>
      <c r="J144" s="194">
        <f>+'EJEC VIG '!J145</f>
        <v>2525750896</v>
      </c>
      <c r="K144" s="194">
        <f>+'EJEC VIG '!K145</f>
        <v>566932750</v>
      </c>
      <c r="L144" s="194">
        <f>+'EJEC VIG '!L145</f>
        <v>654954578</v>
      </c>
      <c r="M144" s="194">
        <f>+'EJEC VIG '!M145</f>
        <v>9472901.84</v>
      </c>
      <c r="N144" s="194">
        <f>+'EJEC VIG '!N145</f>
        <v>9472901.84</v>
      </c>
      <c r="O144" s="194">
        <f>+'EJEC VIG '!O145</f>
        <v>2179331</v>
      </c>
      <c r="P144" s="194">
        <f>+'EJEC VIG '!P145</f>
        <v>2179331</v>
      </c>
      <c r="Q144" s="212"/>
      <c r="S144" s="214">
        <f t="shared" si="22"/>
        <v>0</v>
      </c>
    </row>
    <row r="145" spans="1:19" s="90" customFormat="1" ht="15" customHeight="1">
      <c r="A145" s="379" t="s">
        <v>54</v>
      </c>
      <c r="B145" s="380"/>
      <c r="C145" s="380"/>
      <c r="D145" s="380"/>
      <c r="E145" s="380"/>
      <c r="F145" s="380"/>
      <c r="G145" s="381"/>
      <c r="H145" s="87">
        <f>+H146+H150+H154+H158</f>
        <v>390000000000</v>
      </c>
      <c r="I145" s="87">
        <f aca="true" t="shared" si="41" ref="I145:P145">+I146+I150+I154+I158</f>
        <v>31893752457</v>
      </c>
      <c r="J145" s="87">
        <f t="shared" si="41"/>
        <v>318164599325</v>
      </c>
      <c r="K145" s="87">
        <f t="shared" si="41"/>
        <v>7531699474</v>
      </c>
      <c r="L145" s="87">
        <f t="shared" si="41"/>
        <v>11839104567</v>
      </c>
      <c r="M145" s="87">
        <f t="shared" si="41"/>
        <v>2731973405.12</v>
      </c>
      <c r="N145" s="87">
        <f t="shared" si="41"/>
        <v>2847776356</v>
      </c>
      <c r="O145" s="87">
        <f t="shared" si="41"/>
        <v>184861544.28</v>
      </c>
      <c r="P145" s="87">
        <f t="shared" si="41"/>
        <v>300422087.08</v>
      </c>
      <c r="Q145" s="212">
        <v>585386794947.64</v>
      </c>
      <c r="R145" s="214">
        <f>SUM(H145:P145)</f>
        <v>765494189215.48</v>
      </c>
      <c r="S145" s="214">
        <f t="shared" si="22"/>
        <v>-180107394267.83997</v>
      </c>
    </row>
    <row r="146" spans="1:19" s="90" customFormat="1" ht="60">
      <c r="A146" s="165">
        <v>111</v>
      </c>
      <c r="B146" s="166"/>
      <c r="C146" s="166"/>
      <c r="D146" s="166"/>
      <c r="E146" s="166"/>
      <c r="F146" s="166"/>
      <c r="G146" s="168" t="s">
        <v>486</v>
      </c>
      <c r="H146" s="87">
        <f aca="true" t="shared" si="42" ref="H146:P146">+H147</f>
        <v>15000000000</v>
      </c>
      <c r="I146" s="87">
        <f t="shared" si="42"/>
        <v>60000000</v>
      </c>
      <c r="J146" s="87">
        <f t="shared" si="42"/>
        <v>955243642</v>
      </c>
      <c r="K146" s="87">
        <f t="shared" si="42"/>
        <v>65983930</v>
      </c>
      <c r="L146" s="87">
        <f t="shared" si="42"/>
        <v>955243642</v>
      </c>
      <c r="M146" s="87">
        <f t="shared" si="42"/>
        <v>71462</v>
      </c>
      <c r="N146" s="87">
        <f t="shared" si="42"/>
        <v>21589462</v>
      </c>
      <c r="O146" s="87">
        <f t="shared" si="42"/>
        <v>0</v>
      </c>
      <c r="P146" s="87">
        <f t="shared" si="42"/>
        <v>21518000</v>
      </c>
      <c r="Q146" s="212">
        <v>37700447964</v>
      </c>
      <c r="R146" s="214">
        <f>SUM(H146:P146)</f>
        <v>17079650138</v>
      </c>
      <c r="S146" s="214">
        <f t="shared" si="22"/>
        <v>20620797826</v>
      </c>
    </row>
    <row r="147" spans="1:19" s="90" customFormat="1" ht="60">
      <c r="A147" s="165">
        <v>111</v>
      </c>
      <c r="B147" s="166">
        <v>506</v>
      </c>
      <c r="C147" s="166"/>
      <c r="D147" s="166"/>
      <c r="E147" s="166"/>
      <c r="F147" s="166"/>
      <c r="G147" s="168" t="s">
        <v>486</v>
      </c>
      <c r="H147" s="87">
        <f>+H149+H148</f>
        <v>15000000000</v>
      </c>
      <c r="I147" s="87">
        <f aca="true" t="shared" si="43" ref="I147:P147">+I149+I148</f>
        <v>60000000</v>
      </c>
      <c r="J147" s="87">
        <f t="shared" si="43"/>
        <v>955243642</v>
      </c>
      <c r="K147" s="87">
        <f t="shared" si="43"/>
        <v>65983930</v>
      </c>
      <c r="L147" s="87">
        <f t="shared" si="43"/>
        <v>955243642</v>
      </c>
      <c r="M147" s="87">
        <f t="shared" si="43"/>
        <v>71462</v>
      </c>
      <c r="N147" s="87">
        <f t="shared" si="43"/>
        <v>21589462</v>
      </c>
      <c r="O147" s="87">
        <f t="shared" si="43"/>
        <v>0</v>
      </c>
      <c r="P147" s="87">
        <f t="shared" si="43"/>
        <v>21518000</v>
      </c>
      <c r="Q147" s="212">
        <v>37700447964</v>
      </c>
      <c r="R147" s="214">
        <f>SUM(H147:P147)</f>
        <v>17079650138</v>
      </c>
      <c r="S147" s="214">
        <f t="shared" si="22"/>
        <v>20620797826</v>
      </c>
    </row>
    <row r="148" spans="1:19" s="8" customFormat="1" ht="43.5">
      <c r="A148" s="190">
        <v>111</v>
      </c>
      <c r="B148" s="191">
        <v>506</v>
      </c>
      <c r="C148" s="191">
        <v>1</v>
      </c>
      <c r="D148" s="201"/>
      <c r="E148" s="201"/>
      <c r="F148" s="202">
        <v>20</v>
      </c>
      <c r="G148" s="203" t="s">
        <v>205</v>
      </c>
      <c r="H148" s="194">
        <f>+'EJEC VIG '!H152</f>
        <v>15000000000</v>
      </c>
      <c r="I148" s="194">
        <f>+'EJEC VIG '!I152</f>
        <v>60000000</v>
      </c>
      <c r="J148" s="194">
        <f>+'EJEC VIG '!J152</f>
        <v>955243642</v>
      </c>
      <c r="K148" s="194">
        <f>+'EJEC VIG '!K152</f>
        <v>65983930</v>
      </c>
      <c r="L148" s="194">
        <f>+'EJEC VIG '!L152</f>
        <v>955243642</v>
      </c>
      <c r="M148" s="194">
        <f>+'EJEC VIG '!M152</f>
        <v>71462</v>
      </c>
      <c r="N148" s="194">
        <f>+'EJEC VIG '!N152</f>
        <v>21589462</v>
      </c>
      <c r="O148" s="194">
        <f>+'EJEC VIG '!O152</f>
        <v>0</v>
      </c>
      <c r="P148" s="194">
        <f>+'EJEC VIG '!P152</f>
        <v>21518000</v>
      </c>
      <c r="Q148" s="212"/>
      <c r="S148" s="214">
        <f t="shared" si="22"/>
        <v>0</v>
      </c>
    </row>
    <row r="149" spans="1:19" s="8" customFormat="1" ht="43.5">
      <c r="A149" s="190">
        <v>111</v>
      </c>
      <c r="B149" s="191">
        <v>506</v>
      </c>
      <c r="C149" s="191">
        <v>1</v>
      </c>
      <c r="D149" s="201"/>
      <c r="E149" s="201"/>
      <c r="F149" s="202">
        <v>21</v>
      </c>
      <c r="G149" s="203" t="s">
        <v>205</v>
      </c>
      <c r="H149" s="194">
        <v>0</v>
      </c>
      <c r="I149" s="194">
        <v>0</v>
      </c>
      <c r="J149" s="194">
        <v>0</v>
      </c>
      <c r="K149" s="194">
        <v>0</v>
      </c>
      <c r="L149" s="194">
        <v>0</v>
      </c>
      <c r="M149" s="194">
        <v>0</v>
      </c>
      <c r="N149" s="194">
        <v>0</v>
      </c>
      <c r="O149" s="194">
        <v>0</v>
      </c>
      <c r="P149" s="194">
        <v>0</v>
      </c>
      <c r="Q149" s="212"/>
      <c r="S149" s="214">
        <f t="shared" si="22"/>
        <v>0</v>
      </c>
    </row>
    <row r="150" spans="1:19" s="4" customFormat="1" ht="75">
      <c r="A150" s="63">
        <v>211</v>
      </c>
      <c r="B150" s="64"/>
      <c r="C150" s="64"/>
      <c r="D150" s="70"/>
      <c r="E150" s="70"/>
      <c r="F150" s="69"/>
      <c r="G150" s="150" t="s">
        <v>206</v>
      </c>
      <c r="H150" s="85">
        <f>H151</f>
        <v>7500000000</v>
      </c>
      <c r="I150" s="85">
        <f aca="true" t="shared" si="44" ref="I150:P150">I151</f>
        <v>115707682</v>
      </c>
      <c r="J150" s="85">
        <f t="shared" si="44"/>
        <v>343373872</v>
      </c>
      <c r="K150" s="85">
        <f t="shared" si="44"/>
        <v>30000000</v>
      </c>
      <c r="L150" s="85">
        <f t="shared" si="44"/>
        <v>215948667</v>
      </c>
      <c r="M150" s="85">
        <f t="shared" si="44"/>
        <v>15717639.44</v>
      </c>
      <c r="N150" s="85">
        <f t="shared" si="44"/>
        <v>25804371.44</v>
      </c>
      <c r="O150" s="85">
        <f t="shared" si="44"/>
        <v>15095564</v>
      </c>
      <c r="P150" s="85">
        <f t="shared" si="44"/>
        <v>25182296</v>
      </c>
      <c r="Q150" s="212">
        <v>11428134029.86</v>
      </c>
      <c r="R150" s="214">
        <f>SUM(H150:P150)</f>
        <v>8286830091.879999</v>
      </c>
      <c r="S150" s="214">
        <f t="shared" si="22"/>
        <v>3141303937.9800014</v>
      </c>
    </row>
    <row r="151" spans="1:19" s="4" customFormat="1" ht="45">
      <c r="A151" s="63">
        <v>211</v>
      </c>
      <c r="B151" s="64" t="s">
        <v>61</v>
      </c>
      <c r="C151" s="64"/>
      <c r="D151" s="70"/>
      <c r="E151" s="70"/>
      <c r="F151" s="69"/>
      <c r="G151" s="150" t="s">
        <v>63</v>
      </c>
      <c r="H151" s="85">
        <f>+H153+H152</f>
        <v>7500000000</v>
      </c>
      <c r="I151" s="85">
        <f aca="true" t="shared" si="45" ref="I151:P151">+I153+I152</f>
        <v>115707682</v>
      </c>
      <c r="J151" s="85">
        <f t="shared" si="45"/>
        <v>343373872</v>
      </c>
      <c r="K151" s="85">
        <f t="shared" si="45"/>
        <v>30000000</v>
      </c>
      <c r="L151" s="85">
        <f t="shared" si="45"/>
        <v>215948667</v>
      </c>
      <c r="M151" s="85">
        <f t="shared" si="45"/>
        <v>15717639.44</v>
      </c>
      <c r="N151" s="85">
        <f t="shared" si="45"/>
        <v>25804371.44</v>
      </c>
      <c r="O151" s="85">
        <f t="shared" si="45"/>
        <v>15095564</v>
      </c>
      <c r="P151" s="85">
        <f t="shared" si="45"/>
        <v>25182296</v>
      </c>
      <c r="Q151" s="212">
        <v>11428134029.86</v>
      </c>
      <c r="R151" s="214">
        <f>SUM(H151:P151)</f>
        <v>8286830091.879999</v>
      </c>
      <c r="S151" s="214">
        <f t="shared" si="22"/>
        <v>3141303937.9800014</v>
      </c>
    </row>
    <row r="152" spans="1:19" s="8" customFormat="1" ht="72">
      <c r="A152" s="190">
        <v>211</v>
      </c>
      <c r="B152" s="191" t="s">
        <v>61</v>
      </c>
      <c r="C152" s="191" t="s">
        <v>30</v>
      </c>
      <c r="D152" s="201"/>
      <c r="E152" s="201"/>
      <c r="F152" s="202">
        <v>20</v>
      </c>
      <c r="G152" s="203" t="s">
        <v>490</v>
      </c>
      <c r="H152" s="194">
        <f>+'EJEC VIG '!H157</f>
        <v>7500000000</v>
      </c>
      <c r="I152" s="194">
        <f>+'EJEC VIG '!I157</f>
        <v>115707682</v>
      </c>
      <c r="J152" s="194">
        <f>+'EJEC VIG '!J157</f>
        <v>343373872</v>
      </c>
      <c r="K152" s="194">
        <f>+'EJEC VIG '!K157</f>
        <v>30000000</v>
      </c>
      <c r="L152" s="194">
        <f>+'EJEC VIG '!L157</f>
        <v>215948667</v>
      </c>
      <c r="M152" s="194">
        <f>+'EJEC VIG '!M157</f>
        <v>15717639.44</v>
      </c>
      <c r="N152" s="194">
        <f>+'EJEC VIG '!N157</f>
        <v>25804371.44</v>
      </c>
      <c r="O152" s="194">
        <f>+'EJEC VIG '!O157</f>
        <v>15095564</v>
      </c>
      <c r="P152" s="194">
        <f>+'EJEC VIG '!P157</f>
        <v>25182296</v>
      </c>
      <c r="Q152" s="212"/>
      <c r="S152" s="214">
        <f t="shared" si="22"/>
        <v>0</v>
      </c>
    </row>
    <row r="153" spans="1:19" s="8" customFormat="1" ht="72">
      <c r="A153" s="190">
        <v>211</v>
      </c>
      <c r="B153" s="191" t="s">
        <v>61</v>
      </c>
      <c r="C153" s="191" t="s">
        <v>30</v>
      </c>
      <c r="D153" s="201"/>
      <c r="E153" s="201"/>
      <c r="F153" s="202">
        <v>21</v>
      </c>
      <c r="G153" s="203" t="s">
        <v>490</v>
      </c>
      <c r="H153" s="194">
        <v>0</v>
      </c>
      <c r="I153" s="194">
        <v>0</v>
      </c>
      <c r="J153" s="194">
        <v>0</v>
      </c>
      <c r="K153" s="194">
        <v>0</v>
      </c>
      <c r="L153" s="194">
        <v>0</v>
      </c>
      <c r="M153" s="194">
        <v>0</v>
      </c>
      <c r="N153" s="194">
        <v>0</v>
      </c>
      <c r="O153" s="194">
        <v>0</v>
      </c>
      <c r="P153" s="194">
        <v>0</v>
      </c>
      <c r="Q153" s="212"/>
      <c r="S153" s="214">
        <f t="shared" si="22"/>
        <v>0</v>
      </c>
    </row>
    <row r="154" spans="1:19" s="4" customFormat="1" ht="45">
      <c r="A154" s="63" t="s">
        <v>60</v>
      </c>
      <c r="B154" s="64"/>
      <c r="C154" s="64"/>
      <c r="D154" s="70"/>
      <c r="E154" s="70"/>
      <c r="F154" s="69"/>
      <c r="G154" s="150" t="s">
        <v>62</v>
      </c>
      <c r="H154" s="85">
        <f>H155</f>
        <v>5000000000</v>
      </c>
      <c r="I154" s="85">
        <f aca="true" t="shared" si="46" ref="I154:P154">I155</f>
        <v>171635200</v>
      </c>
      <c r="J154" s="85">
        <f t="shared" si="46"/>
        <v>1379161083</v>
      </c>
      <c r="K154" s="85">
        <f t="shared" si="46"/>
        <v>233442003</v>
      </c>
      <c r="L154" s="85">
        <f t="shared" si="46"/>
        <v>1000998265</v>
      </c>
      <c r="M154" s="85">
        <f t="shared" si="46"/>
        <v>124632850.32</v>
      </c>
      <c r="N154" s="85">
        <f t="shared" si="46"/>
        <v>149563670.32</v>
      </c>
      <c r="O154" s="85">
        <f t="shared" si="46"/>
        <v>87300150.88</v>
      </c>
      <c r="P154" s="85">
        <f t="shared" si="46"/>
        <v>112230970.88</v>
      </c>
      <c r="Q154" s="212">
        <v>50081489441.84</v>
      </c>
      <c r="R154" s="214">
        <f>SUM(H154:P154)</f>
        <v>8258964193.4</v>
      </c>
      <c r="S154" s="214">
        <f t="shared" si="22"/>
        <v>41822525248.439995</v>
      </c>
    </row>
    <row r="155" spans="1:19" s="4" customFormat="1" ht="45">
      <c r="A155" s="63" t="s">
        <v>60</v>
      </c>
      <c r="B155" s="64" t="s">
        <v>61</v>
      </c>
      <c r="C155" s="64"/>
      <c r="D155" s="70"/>
      <c r="E155" s="70"/>
      <c r="F155" s="69"/>
      <c r="G155" s="150" t="s">
        <v>63</v>
      </c>
      <c r="H155" s="85">
        <f>+H157+H156</f>
        <v>5000000000</v>
      </c>
      <c r="I155" s="85">
        <f aca="true" t="shared" si="47" ref="I155:P155">+I157+I156</f>
        <v>171635200</v>
      </c>
      <c r="J155" s="85">
        <f t="shared" si="47"/>
        <v>1379161083</v>
      </c>
      <c r="K155" s="85">
        <f t="shared" si="47"/>
        <v>233442003</v>
      </c>
      <c r="L155" s="85">
        <f t="shared" si="47"/>
        <v>1000998265</v>
      </c>
      <c r="M155" s="85">
        <f t="shared" si="47"/>
        <v>124632850.32</v>
      </c>
      <c r="N155" s="85">
        <f t="shared" si="47"/>
        <v>149563670.32</v>
      </c>
      <c r="O155" s="85">
        <f t="shared" si="47"/>
        <v>87300150.88</v>
      </c>
      <c r="P155" s="85">
        <f t="shared" si="47"/>
        <v>112230970.88</v>
      </c>
      <c r="Q155" s="212">
        <v>50081489441.84</v>
      </c>
      <c r="R155" s="214">
        <f>SUM(H155:P155)</f>
        <v>8258964193.4</v>
      </c>
      <c r="S155" s="214">
        <f t="shared" si="22"/>
        <v>41822525248.439995</v>
      </c>
    </row>
    <row r="156" spans="1:19" s="8" customFormat="1" ht="43.5">
      <c r="A156" s="190" t="s">
        <v>60</v>
      </c>
      <c r="B156" s="191" t="s">
        <v>61</v>
      </c>
      <c r="C156" s="191" t="s">
        <v>30</v>
      </c>
      <c r="D156" s="201"/>
      <c r="E156" s="201"/>
      <c r="F156" s="202">
        <v>20</v>
      </c>
      <c r="G156" s="203" t="s">
        <v>64</v>
      </c>
      <c r="H156" s="194">
        <f>+'EJEC VIG '!H160</f>
        <v>5000000000</v>
      </c>
      <c r="I156" s="194">
        <f>+'EJEC VIG '!I160</f>
        <v>171635200</v>
      </c>
      <c r="J156" s="194">
        <f>+'EJEC VIG '!J160</f>
        <v>1379161083</v>
      </c>
      <c r="K156" s="194">
        <f>+'EJEC VIG '!K160</f>
        <v>233442003</v>
      </c>
      <c r="L156" s="194">
        <f>+'EJEC VIG '!L160</f>
        <v>1000998265</v>
      </c>
      <c r="M156" s="194">
        <f>+'EJEC VIG '!M160</f>
        <v>124632850.32</v>
      </c>
      <c r="N156" s="194">
        <f>+'EJEC VIG '!N160</f>
        <v>149563670.32</v>
      </c>
      <c r="O156" s="194">
        <f>+'EJEC VIG '!O160</f>
        <v>87300150.88</v>
      </c>
      <c r="P156" s="194">
        <f>+'EJEC VIG '!P160</f>
        <v>112230970.88</v>
      </c>
      <c r="Q156" s="212"/>
      <c r="S156" s="214">
        <f aca="true" t="shared" si="48" ref="S156:S179">+Q156-R156</f>
        <v>0</v>
      </c>
    </row>
    <row r="157" spans="1:19" s="8" customFormat="1" ht="43.5">
      <c r="A157" s="190" t="s">
        <v>60</v>
      </c>
      <c r="B157" s="191" t="s">
        <v>61</v>
      </c>
      <c r="C157" s="191" t="s">
        <v>30</v>
      </c>
      <c r="D157" s="201"/>
      <c r="E157" s="201"/>
      <c r="F157" s="202">
        <v>21</v>
      </c>
      <c r="G157" s="203" t="s">
        <v>64</v>
      </c>
      <c r="H157" s="194">
        <v>0</v>
      </c>
      <c r="I157" s="194">
        <v>0</v>
      </c>
      <c r="J157" s="194">
        <v>0</v>
      </c>
      <c r="K157" s="194">
        <v>0</v>
      </c>
      <c r="L157" s="194">
        <v>0</v>
      </c>
      <c r="M157" s="194">
        <v>0</v>
      </c>
      <c r="N157" s="194">
        <v>0</v>
      </c>
      <c r="O157" s="194">
        <v>0</v>
      </c>
      <c r="P157" s="194">
        <v>0</v>
      </c>
      <c r="Q157" s="212"/>
      <c r="S157" s="214">
        <f t="shared" si="48"/>
        <v>0</v>
      </c>
    </row>
    <row r="158" spans="1:19" s="4" customFormat="1" ht="30">
      <c r="A158" s="74" t="s">
        <v>65</v>
      </c>
      <c r="B158" s="64"/>
      <c r="C158" s="65"/>
      <c r="D158" s="65"/>
      <c r="E158" s="65"/>
      <c r="F158" s="65"/>
      <c r="G158" s="153" t="s">
        <v>66</v>
      </c>
      <c r="H158" s="85">
        <f>H159</f>
        <v>362500000000</v>
      </c>
      <c r="I158" s="85">
        <f aca="true" t="shared" si="49" ref="I158:P158">I159</f>
        <v>31546409575</v>
      </c>
      <c r="J158" s="85">
        <f t="shared" si="49"/>
        <v>315486820728</v>
      </c>
      <c r="K158" s="85">
        <f t="shared" si="49"/>
        <v>7202273541</v>
      </c>
      <c r="L158" s="85">
        <f t="shared" si="49"/>
        <v>9666913993</v>
      </c>
      <c r="M158" s="85">
        <f t="shared" si="49"/>
        <v>2591551453.3599997</v>
      </c>
      <c r="N158" s="85">
        <f t="shared" si="49"/>
        <v>2650818852.24</v>
      </c>
      <c r="O158" s="85">
        <f t="shared" si="49"/>
        <v>82465829.4</v>
      </c>
      <c r="P158" s="85">
        <f t="shared" si="49"/>
        <v>141490820.2</v>
      </c>
      <c r="Q158" s="212"/>
      <c r="S158" s="214">
        <f t="shared" si="48"/>
        <v>0</v>
      </c>
    </row>
    <row r="159" spans="1:19" s="4" customFormat="1" ht="45">
      <c r="A159" s="74" t="s">
        <v>65</v>
      </c>
      <c r="B159" s="64" t="s">
        <v>61</v>
      </c>
      <c r="C159" s="65"/>
      <c r="D159" s="65"/>
      <c r="E159" s="65"/>
      <c r="F159" s="65"/>
      <c r="G159" s="150" t="s">
        <v>63</v>
      </c>
      <c r="H159" s="85">
        <f>+H161+H163+H160+H162</f>
        <v>362500000000</v>
      </c>
      <c r="I159" s="85">
        <f aca="true" t="shared" si="50" ref="I159:P159">+I161+I163+I160+I162</f>
        <v>31546409575</v>
      </c>
      <c r="J159" s="85">
        <f t="shared" si="50"/>
        <v>315486820728</v>
      </c>
      <c r="K159" s="85">
        <f t="shared" si="50"/>
        <v>7202273541</v>
      </c>
      <c r="L159" s="85">
        <f t="shared" si="50"/>
        <v>9666913993</v>
      </c>
      <c r="M159" s="85">
        <f t="shared" si="50"/>
        <v>2591551453.3599997</v>
      </c>
      <c r="N159" s="85">
        <f t="shared" si="50"/>
        <v>2650818852.24</v>
      </c>
      <c r="O159" s="85">
        <f t="shared" si="50"/>
        <v>82465829.4</v>
      </c>
      <c r="P159" s="85">
        <f t="shared" si="50"/>
        <v>141490820.2</v>
      </c>
      <c r="Q159" s="212"/>
      <c r="S159" s="214">
        <f t="shared" si="48"/>
        <v>0</v>
      </c>
    </row>
    <row r="160" spans="1:19" s="8" customFormat="1" ht="44.25" thickBot="1">
      <c r="A160" s="206" t="s">
        <v>65</v>
      </c>
      <c r="B160" s="207" t="s">
        <v>61</v>
      </c>
      <c r="C160" s="208" t="s">
        <v>30</v>
      </c>
      <c r="D160" s="208"/>
      <c r="E160" s="208"/>
      <c r="F160" s="208">
        <v>20</v>
      </c>
      <c r="G160" s="209" t="s">
        <v>67</v>
      </c>
      <c r="H160" s="210">
        <f>+'EJEC VIG '!H167</f>
        <v>173265000000</v>
      </c>
      <c r="I160" s="210">
        <f>+'EJEC VIG '!I167</f>
        <v>1492609575</v>
      </c>
      <c r="J160" s="210">
        <f>+'EJEC VIG '!J167</f>
        <v>141760065161</v>
      </c>
      <c r="K160" s="210">
        <f>+'EJEC VIG '!K167</f>
        <v>1498733057</v>
      </c>
      <c r="L160" s="210">
        <f>+'EJEC VIG '!L167</f>
        <v>2737939181</v>
      </c>
      <c r="M160" s="210">
        <f>+'EJEC VIG '!M167</f>
        <v>105241656.12</v>
      </c>
      <c r="N160" s="210">
        <v>150240607</v>
      </c>
      <c r="O160" s="210">
        <f>+'EJEC VIG '!O167</f>
        <v>60565909.6</v>
      </c>
      <c r="P160" s="210">
        <v>105322452.4</v>
      </c>
      <c r="Q160" s="212"/>
      <c r="S160" s="214">
        <f t="shared" si="48"/>
        <v>0</v>
      </c>
    </row>
    <row r="161" spans="1:19" s="8" customFormat="1" ht="44.25" thickBot="1">
      <c r="A161" s="206" t="s">
        <v>65</v>
      </c>
      <c r="B161" s="207" t="s">
        <v>61</v>
      </c>
      <c r="C161" s="208" t="s">
        <v>30</v>
      </c>
      <c r="D161" s="208"/>
      <c r="E161" s="208"/>
      <c r="F161" s="208" t="s">
        <v>146</v>
      </c>
      <c r="G161" s="209" t="s">
        <v>67</v>
      </c>
      <c r="H161" s="210">
        <f>+'EJEC VIG '!H168</f>
        <v>176735000000</v>
      </c>
      <c r="I161" s="210">
        <f>+'EJEC VIG '!I168</f>
        <v>30000000000</v>
      </c>
      <c r="J161" s="210">
        <f>+'EJEC VIG '!J168</f>
        <v>166735000000</v>
      </c>
      <c r="K161" s="210">
        <f>+'EJEC VIG '!K168</f>
        <v>0</v>
      </c>
      <c r="L161" s="210">
        <f>+'EJEC VIG '!L168</f>
        <v>0</v>
      </c>
      <c r="M161" s="210">
        <f>+'EJEC VIG '!M168</f>
        <v>0</v>
      </c>
      <c r="N161" s="210">
        <f>+'EJEC VIG '!N168</f>
        <v>0</v>
      </c>
      <c r="O161" s="210">
        <f>+'EJEC VIG '!O168</f>
        <v>0</v>
      </c>
      <c r="P161" s="210">
        <f>+'EJEC VIG '!P168</f>
        <v>0</v>
      </c>
      <c r="Q161" s="212"/>
      <c r="S161" s="214">
        <f t="shared" si="48"/>
        <v>0</v>
      </c>
    </row>
    <row r="162" spans="1:19" s="8" customFormat="1" ht="30" thickBot="1">
      <c r="A162" s="206" t="s">
        <v>65</v>
      </c>
      <c r="B162" s="207" t="s">
        <v>61</v>
      </c>
      <c r="C162" s="208" t="s">
        <v>109</v>
      </c>
      <c r="D162" s="208"/>
      <c r="E162" s="208"/>
      <c r="F162" s="208">
        <v>20</v>
      </c>
      <c r="G162" s="209" t="s">
        <v>207</v>
      </c>
      <c r="H162" s="210">
        <f>+'EJEC VIG '!H169</f>
        <v>12500000000</v>
      </c>
      <c r="I162" s="210">
        <f>+'EJEC VIG '!I169</f>
        <v>53800000</v>
      </c>
      <c r="J162" s="210">
        <f>+'EJEC VIG '!J169</f>
        <v>6991755567</v>
      </c>
      <c r="K162" s="210">
        <f>+'EJEC VIG '!K169</f>
        <v>5703540484</v>
      </c>
      <c r="L162" s="210">
        <f>+'EJEC VIG '!L169</f>
        <v>6928974812</v>
      </c>
      <c r="M162" s="210">
        <f>+'EJEC VIG '!M169</f>
        <v>2486309797.24</v>
      </c>
      <c r="N162" s="210">
        <f>+'EJEC VIG '!N169</f>
        <v>2500578245.24</v>
      </c>
      <c r="O162" s="210">
        <f>+'EJEC VIG '!O169</f>
        <v>21899919.8</v>
      </c>
      <c r="P162" s="210">
        <f>+'EJEC VIG '!P169</f>
        <v>36168367.8</v>
      </c>
      <c r="Q162" s="212"/>
      <c r="S162" s="214">
        <f t="shared" si="48"/>
        <v>0</v>
      </c>
    </row>
    <row r="163" spans="1:19" s="8" customFormat="1" ht="30" thickBot="1">
      <c r="A163" s="206" t="s">
        <v>65</v>
      </c>
      <c r="B163" s="207" t="s">
        <v>61</v>
      </c>
      <c r="C163" s="208" t="s">
        <v>109</v>
      </c>
      <c r="D163" s="208"/>
      <c r="E163" s="208"/>
      <c r="F163" s="208" t="s">
        <v>146</v>
      </c>
      <c r="G163" s="209" t="s">
        <v>207</v>
      </c>
      <c r="H163" s="210">
        <v>0</v>
      </c>
      <c r="I163" s="210">
        <v>0</v>
      </c>
      <c r="J163" s="210">
        <v>0</v>
      </c>
      <c r="K163" s="210">
        <v>0</v>
      </c>
      <c r="L163" s="210">
        <v>0</v>
      </c>
      <c r="M163" s="210">
        <v>0</v>
      </c>
      <c r="N163" s="210">
        <v>0</v>
      </c>
      <c r="O163" s="210">
        <v>0</v>
      </c>
      <c r="P163" s="210">
        <v>0</v>
      </c>
      <c r="Q163" s="212"/>
      <c r="S163" s="214">
        <f t="shared" si="48"/>
        <v>0</v>
      </c>
    </row>
    <row r="164" spans="1:19" s="91" customFormat="1" ht="15.75" thickBot="1">
      <c r="A164" s="382" t="s">
        <v>55</v>
      </c>
      <c r="B164" s="383"/>
      <c r="C164" s="383"/>
      <c r="D164" s="383"/>
      <c r="E164" s="383"/>
      <c r="F164" s="383"/>
      <c r="G164" s="384"/>
      <c r="H164" s="88" t="e">
        <f>H12+H145</f>
        <v>#REF!</v>
      </c>
      <c r="I164" s="88">
        <f aca="true" t="shared" si="51" ref="I164:P164">I12+I145</f>
        <v>35766288814</v>
      </c>
      <c r="J164" s="88">
        <f t="shared" si="51"/>
        <v>927403323738</v>
      </c>
      <c r="K164" s="88">
        <f t="shared" si="51"/>
        <v>9023598735</v>
      </c>
      <c r="L164" s="88">
        <f t="shared" si="51"/>
        <v>613496865545</v>
      </c>
      <c r="M164" s="88">
        <f t="shared" si="51"/>
        <v>590822949856.35</v>
      </c>
      <c r="N164" s="88">
        <f t="shared" si="51"/>
        <v>591877773028.23</v>
      </c>
      <c r="O164" s="88">
        <f t="shared" si="51"/>
        <v>587896268913.8301</v>
      </c>
      <c r="P164" s="88">
        <f t="shared" si="51"/>
        <v>588947728208.63</v>
      </c>
      <c r="Q164" s="212">
        <v>4166241847029.6904</v>
      </c>
      <c r="R164" s="214" t="e">
        <f>SUM(H164:P164)</f>
        <v>#REF!</v>
      </c>
      <c r="S164" s="214" t="e">
        <f t="shared" si="48"/>
        <v>#REF!</v>
      </c>
    </row>
    <row r="165" spans="1:19" ht="15">
      <c r="A165" s="11"/>
      <c r="B165" s="12"/>
      <c r="C165" s="13"/>
      <c r="D165" s="13"/>
      <c r="E165" s="13"/>
      <c r="F165" s="13"/>
      <c r="G165" s="14"/>
      <c r="H165" s="157"/>
      <c r="I165" s="157"/>
      <c r="J165" s="170"/>
      <c r="K165" s="169"/>
      <c r="L165" s="169"/>
      <c r="M165" s="169"/>
      <c r="N165" s="169"/>
      <c r="O165" s="169"/>
      <c r="P165" s="250"/>
      <c r="S165" s="214">
        <f t="shared" si="48"/>
        <v>0</v>
      </c>
    </row>
    <row r="166" spans="1:19" ht="15">
      <c r="A166" s="11"/>
      <c r="B166" s="12"/>
      <c r="C166" s="13"/>
      <c r="D166" s="13"/>
      <c r="E166" s="13"/>
      <c r="F166" s="13"/>
      <c r="G166" s="14"/>
      <c r="H166" s="157"/>
      <c r="I166" s="157"/>
      <c r="J166" s="157"/>
      <c r="K166" s="158"/>
      <c r="L166" s="158"/>
      <c r="M166" s="158"/>
      <c r="N166" s="158"/>
      <c r="O166" s="158"/>
      <c r="P166" s="250"/>
      <c r="S166" s="214">
        <f t="shared" si="48"/>
        <v>0</v>
      </c>
    </row>
    <row r="167" spans="1:19" ht="15">
      <c r="A167" s="11"/>
      <c r="B167" s="12"/>
      <c r="C167" s="13"/>
      <c r="D167" s="13"/>
      <c r="E167" s="13"/>
      <c r="F167" s="13"/>
      <c r="G167" s="14"/>
      <c r="H167" s="15"/>
      <c r="I167" s="161"/>
      <c r="J167" s="161"/>
      <c r="K167" s="162"/>
      <c r="L167" s="162"/>
      <c r="M167" s="162"/>
      <c r="N167" s="162"/>
      <c r="O167" s="162"/>
      <c r="P167" s="163"/>
      <c r="S167" s="214">
        <f t="shared" si="48"/>
        <v>0</v>
      </c>
    </row>
    <row r="168" spans="1:19" s="25" customFormat="1" ht="15">
      <c r="A168" s="17"/>
      <c r="B168" s="18"/>
      <c r="C168" s="19"/>
      <c r="D168" s="19"/>
      <c r="E168" s="19"/>
      <c r="F168" s="19"/>
      <c r="G168" s="20"/>
      <c r="H168" s="21"/>
      <c r="I168" s="21"/>
      <c r="J168" s="89"/>
      <c r="K168" s="22"/>
      <c r="L168" s="23"/>
      <c r="M168" s="22"/>
      <c r="N168" s="156"/>
      <c r="O168" s="22"/>
      <c r="P168" s="24"/>
      <c r="Q168" s="213"/>
      <c r="S168" s="214">
        <f t="shared" si="48"/>
        <v>0</v>
      </c>
    </row>
    <row r="169" spans="1:19" ht="15">
      <c r="A169" s="11"/>
      <c r="B169" s="12"/>
      <c r="C169" s="13"/>
      <c r="D169" s="13"/>
      <c r="E169" s="13"/>
      <c r="F169" s="13"/>
      <c r="G169" s="14"/>
      <c r="H169" s="21"/>
      <c r="I169" s="21"/>
      <c r="J169" s="21"/>
      <c r="K169" s="22"/>
      <c r="L169" s="21"/>
      <c r="M169" s="22"/>
      <c r="N169" s="21"/>
      <c r="O169" s="22"/>
      <c r="P169" s="26"/>
      <c r="S169" s="214">
        <f t="shared" si="48"/>
        <v>0</v>
      </c>
    </row>
    <row r="170" spans="1:19" ht="15.75">
      <c r="A170" s="77"/>
      <c r="B170" s="76"/>
      <c r="C170" s="76"/>
      <c r="D170" s="75"/>
      <c r="E170" s="75"/>
      <c r="F170" s="75"/>
      <c r="G170" s="75"/>
      <c r="H170" s="75"/>
      <c r="I170" s="76"/>
      <c r="J170" s="385"/>
      <c r="K170" s="385"/>
      <c r="L170" s="385"/>
      <c r="M170" s="385"/>
      <c r="N170" s="385"/>
      <c r="O170" s="385"/>
      <c r="P170" s="386"/>
      <c r="S170" s="214">
        <f t="shared" si="48"/>
        <v>0</v>
      </c>
    </row>
    <row r="171" spans="1:19" ht="15.75">
      <c r="A171" s="387" t="s">
        <v>71</v>
      </c>
      <c r="B171" s="388"/>
      <c r="C171" s="388"/>
      <c r="D171" s="388"/>
      <c r="E171" s="388"/>
      <c r="F171" s="388"/>
      <c r="G171" s="388"/>
      <c r="H171" s="388"/>
      <c r="I171" s="388"/>
      <c r="J171" s="385"/>
      <c r="K171" s="385"/>
      <c r="L171" s="385"/>
      <c r="M171" s="385"/>
      <c r="N171" s="385"/>
      <c r="O171" s="385"/>
      <c r="P171" s="386"/>
      <c r="S171" s="214">
        <f t="shared" si="48"/>
        <v>0</v>
      </c>
    </row>
    <row r="172" spans="1:19" ht="15.75" thickBot="1">
      <c r="A172" s="377"/>
      <c r="B172" s="378"/>
      <c r="C172" s="378"/>
      <c r="D172" s="27"/>
      <c r="E172" s="27"/>
      <c r="F172" s="27"/>
      <c r="G172" s="28"/>
      <c r="H172" s="29"/>
      <c r="I172" s="29"/>
      <c r="J172" s="29"/>
      <c r="K172" s="30"/>
      <c r="L172" s="30"/>
      <c r="M172" s="30"/>
      <c r="N172" s="30"/>
      <c r="O172" s="30"/>
      <c r="P172" s="31"/>
      <c r="S172" s="214">
        <f t="shared" si="48"/>
        <v>0</v>
      </c>
    </row>
    <row r="173" ht="15">
      <c r="S173" s="214">
        <f t="shared" si="48"/>
        <v>0</v>
      </c>
    </row>
    <row r="174" ht="15">
      <c r="S174" s="214">
        <f t="shared" si="48"/>
        <v>0</v>
      </c>
    </row>
    <row r="175" ht="15">
      <c r="S175" s="214">
        <f t="shared" si="48"/>
        <v>0</v>
      </c>
    </row>
    <row r="176" ht="15">
      <c r="S176" s="214">
        <f t="shared" si="48"/>
        <v>0</v>
      </c>
    </row>
    <row r="177" spans="8:19" ht="15">
      <c r="H177" s="172"/>
      <c r="I177" s="172"/>
      <c r="J177" s="172"/>
      <c r="K177" s="172"/>
      <c r="L177" s="172"/>
      <c r="M177" s="172"/>
      <c r="N177" s="172"/>
      <c r="O177" s="172"/>
      <c r="P177" s="172"/>
      <c r="S177" s="214">
        <f t="shared" si="48"/>
        <v>0</v>
      </c>
    </row>
    <row r="178" spans="8:19" ht="15">
      <c r="H178" s="172"/>
      <c r="I178" s="172"/>
      <c r="J178" s="172"/>
      <c r="K178" s="172"/>
      <c r="L178" s="172"/>
      <c r="M178" s="172"/>
      <c r="N178" s="172"/>
      <c r="O178" s="172"/>
      <c r="P178" s="172"/>
      <c r="S178" s="214">
        <f t="shared" si="48"/>
        <v>0</v>
      </c>
    </row>
    <row r="179" spans="8:19" ht="15">
      <c r="H179" s="172"/>
      <c r="I179" s="172"/>
      <c r="J179" s="172"/>
      <c r="K179" s="172"/>
      <c r="L179" s="172"/>
      <c r="M179" s="172"/>
      <c r="N179" s="172"/>
      <c r="O179" s="172"/>
      <c r="P179" s="172"/>
      <c r="S179" s="214">
        <f t="shared" si="48"/>
        <v>0</v>
      </c>
    </row>
    <row r="180" spans="8:16" ht="15">
      <c r="H180" s="172"/>
      <c r="I180" s="172"/>
      <c r="J180" s="172"/>
      <c r="K180" s="172"/>
      <c r="L180" s="172"/>
      <c r="M180" s="172"/>
      <c r="N180" s="172"/>
      <c r="O180" s="172"/>
      <c r="P180" s="172"/>
    </row>
    <row r="181" spans="8:16" ht="15">
      <c r="H181" s="172"/>
      <c r="I181" s="172"/>
      <c r="J181" s="172"/>
      <c r="K181" s="172"/>
      <c r="L181" s="172"/>
      <c r="M181" s="172"/>
      <c r="N181" s="172"/>
      <c r="O181" s="172"/>
      <c r="P181" s="172"/>
    </row>
    <row r="182" spans="8:16" ht="15">
      <c r="H182" s="172"/>
      <c r="I182" s="172"/>
      <c r="J182" s="172"/>
      <c r="K182" s="172"/>
      <c r="L182" s="172"/>
      <c r="M182" s="172"/>
      <c r="N182" s="172"/>
      <c r="O182" s="172"/>
      <c r="P182" s="172"/>
    </row>
    <row r="183" spans="8:16" ht="15">
      <c r="H183" s="172"/>
      <c r="I183" s="172"/>
      <c r="J183" s="172"/>
      <c r="K183" s="172"/>
      <c r="L183" s="172"/>
      <c r="M183" s="172"/>
      <c r="N183" s="172"/>
      <c r="O183" s="172"/>
      <c r="P183" s="172"/>
    </row>
    <row r="184" spans="8:16" ht="15">
      <c r="H184" s="172"/>
      <c r="I184" s="172"/>
      <c r="J184" s="172"/>
      <c r="K184" s="172"/>
      <c r="L184" s="172"/>
      <c r="M184" s="172"/>
      <c r="N184" s="172"/>
      <c r="O184" s="172"/>
      <c r="P184" s="172"/>
    </row>
    <row r="185" spans="8:16" ht="15">
      <c r="H185" s="172"/>
      <c r="I185" s="172"/>
      <c r="J185" s="172"/>
      <c r="K185" s="172"/>
      <c r="L185" s="172"/>
      <c r="M185" s="172"/>
      <c r="N185" s="172"/>
      <c r="O185" s="172"/>
      <c r="P185" s="172"/>
    </row>
    <row r="186" spans="8:16" ht="15">
      <c r="H186" s="172"/>
      <c r="I186" s="172"/>
      <c r="J186" s="172"/>
      <c r="K186" s="172"/>
      <c r="L186" s="172"/>
      <c r="M186" s="172"/>
      <c r="N186" s="172"/>
      <c r="O186" s="172"/>
      <c r="P186" s="172"/>
    </row>
    <row r="187" spans="8:16" ht="15">
      <c r="H187" s="172"/>
      <c r="I187" s="172"/>
      <c r="J187" s="172"/>
      <c r="K187" s="172"/>
      <c r="L187" s="172"/>
      <c r="M187" s="172"/>
      <c r="N187" s="172"/>
      <c r="O187" s="172"/>
      <c r="P187" s="172"/>
    </row>
    <row r="188" spans="8:16" ht="15">
      <c r="H188" s="172"/>
      <c r="I188" s="172"/>
      <c r="J188" s="172"/>
      <c r="K188" s="172"/>
      <c r="L188" s="172"/>
      <c r="M188" s="172"/>
      <c r="N188" s="172"/>
      <c r="O188" s="172"/>
      <c r="P188" s="172"/>
    </row>
    <row r="189" spans="8:16" ht="15">
      <c r="H189" s="172"/>
      <c r="I189" s="172"/>
      <c r="J189" s="172"/>
      <c r="K189" s="172"/>
      <c r="L189" s="172"/>
      <c r="M189" s="172"/>
      <c r="N189" s="172"/>
      <c r="O189" s="172"/>
      <c r="P189" s="172"/>
    </row>
  </sheetData>
  <sheetProtection/>
  <mergeCells count="38">
    <mergeCell ref="A172:C172"/>
    <mergeCell ref="A145:G145"/>
    <mergeCell ref="A164:G164"/>
    <mergeCell ref="J170:P170"/>
    <mergeCell ref="A171:I171"/>
    <mergeCell ref="J171:P171"/>
    <mergeCell ref="A12:G12"/>
    <mergeCell ref="N10:N11"/>
    <mergeCell ref="O10:O11"/>
    <mergeCell ref="P10:P11"/>
    <mergeCell ref="A10:A11"/>
    <mergeCell ref="B10:B11"/>
    <mergeCell ref="C10:C11"/>
    <mergeCell ref="D10:D11"/>
    <mergeCell ref="O8:O9"/>
    <mergeCell ref="P8:P9"/>
    <mergeCell ref="G9:G11"/>
    <mergeCell ref="H10:H11"/>
    <mergeCell ref="I10:I11"/>
    <mergeCell ref="J10:J11"/>
    <mergeCell ref="K10:K11"/>
    <mergeCell ref="L10:L11"/>
    <mergeCell ref="M10:M11"/>
    <mergeCell ref="K8:K9"/>
    <mergeCell ref="L8:L9"/>
    <mergeCell ref="M8:M9"/>
    <mergeCell ref="N8:N9"/>
    <mergeCell ref="A8:G8"/>
    <mergeCell ref="H8:H9"/>
    <mergeCell ref="I8:I9"/>
    <mergeCell ref="J8:J9"/>
    <mergeCell ref="A5:D5"/>
    <mergeCell ref="G1:M1"/>
    <mergeCell ref="G2:M2"/>
    <mergeCell ref="G3:M3"/>
    <mergeCell ref="A4:D4"/>
    <mergeCell ref="G4:M4"/>
    <mergeCell ref="G5:I5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42" r:id="rId5"/>
  <drawing r:id="rId4"/>
  <legacyDrawing r:id="rId3"/>
  <oleObjects>
    <oleObject progId="MSPhotoEd.3" shapeId="60277" r:id="rId1"/>
    <oleObject progId="MSPhotoEd.3" shapeId="6027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81" customWidth="1"/>
    <col min="2" max="2" width="8.8515625" style="181" bestFit="1" customWidth="1"/>
    <col min="3" max="3" width="81.140625" style="181" customWidth="1"/>
    <col min="4" max="4" width="17.57421875" style="181" customWidth="1"/>
    <col min="5" max="8" width="16.57421875" style="181" customWidth="1"/>
    <col min="9" max="9" width="17.57421875" style="181" customWidth="1"/>
    <col min="10" max="10" width="9.8515625" style="181" customWidth="1"/>
    <col min="11" max="11" width="14.421875" style="181" customWidth="1"/>
    <col min="12" max="12" width="81.140625" style="181" customWidth="1"/>
    <col min="13" max="13" width="7.421875" style="181" bestFit="1" customWidth="1"/>
    <col min="14" max="14" width="81.140625" style="181" customWidth="1"/>
    <col min="15" max="15" width="10.8515625" style="181" bestFit="1" customWidth="1"/>
    <col min="16" max="16" width="14.8515625" style="181" bestFit="1" customWidth="1"/>
    <col min="17" max="17" width="9.8515625" style="181" bestFit="1" customWidth="1"/>
    <col min="18" max="18" width="13.140625" style="181" bestFit="1" customWidth="1"/>
    <col min="19" max="19" width="44.7109375" style="181" bestFit="1" customWidth="1"/>
    <col min="20" max="20" width="7.421875" style="181" bestFit="1" customWidth="1"/>
    <col min="21" max="21" width="44.7109375" style="181" bestFit="1" customWidth="1"/>
    <col min="22" max="22" width="10.8515625" style="181" bestFit="1" customWidth="1"/>
    <col min="23" max="16384" width="11.421875" style="181" customWidth="1"/>
  </cols>
  <sheetData>
    <row r="1" spans="1:8" s="216" customFormat="1" ht="12">
      <c r="A1" s="215" t="s">
        <v>225</v>
      </c>
      <c r="B1" s="215"/>
      <c r="C1" s="215"/>
      <c r="D1" s="215"/>
      <c r="E1" s="215"/>
      <c r="F1" s="215"/>
      <c r="G1" s="215"/>
      <c r="H1" s="215"/>
    </row>
    <row r="2" spans="1:8" s="216" customFormat="1" ht="12">
      <c r="A2" s="215" t="s">
        <v>226</v>
      </c>
      <c r="B2" s="215"/>
      <c r="C2" s="215"/>
      <c r="D2" s="215"/>
      <c r="E2" s="215"/>
      <c r="F2" s="215"/>
      <c r="G2" s="215"/>
      <c r="H2" s="215"/>
    </row>
    <row r="3" spans="1:8" s="216" customFormat="1" ht="12">
      <c r="A3" s="215" t="s">
        <v>227</v>
      </c>
      <c r="B3" s="215"/>
      <c r="C3" s="215"/>
      <c r="D3" s="215"/>
      <c r="E3" s="215"/>
      <c r="F3" s="215"/>
      <c r="G3" s="215"/>
      <c r="H3" s="215"/>
    </row>
    <row r="4" spans="1:8" s="216" customFormat="1" ht="12">
      <c r="A4" s="215" t="s">
        <v>578</v>
      </c>
      <c r="B4" s="215"/>
      <c r="C4" s="215"/>
      <c r="D4" s="215"/>
      <c r="E4" s="215"/>
      <c r="F4" s="215"/>
      <c r="G4" s="215"/>
      <c r="H4" s="215"/>
    </row>
    <row r="5" spans="1:8" s="216" customFormat="1" ht="12">
      <c r="A5" s="215"/>
      <c r="B5" s="215"/>
      <c r="C5" s="215"/>
      <c r="D5" s="215"/>
      <c r="E5" s="215"/>
      <c r="F5" s="215"/>
      <c r="G5" s="215"/>
      <c r="H5" s="215"/>
    </row>
    <row r="6" spans="1:7" s="216" customFormat="1" ht="12">
      <c r="A6" s="216" t="s">
        <v>68</v>
      </c>
      <c r="G6" s="216" t="s">
        <v>579</v>
      </c>
    </row>
    <row r="7" spans="1:7" s="216" customFormat="1" ht="12">
      <c r="A7" s="216" t="s">
        <v>229</v>
      </c>
      <c r="G7" s="216" t="s">
        <v>633</v>
      </c>
    </row>
    <row r="8" spans="1:7" s="216" customFormat="1" ht="12">
      <c r="A8" s="216" t="s">
        <v>580</v>
      </c>
      <c r="G8" s="216" t="s">
        <v>581</v>
      </c>
    </row>
    <row r="9" ht="13.5" thickBot="1"/>
    <row r="10" spans="1:8" ht="12.75" customHeight="1">
      <c r="A10" s="217" t="s">
        <v>232</v>
      </c>
      <c r="B10" s="218"/>
      <c r="C10" s="219" t="s">
        <v>582</v>
      </c>
      <c r="D10" s="219" t="s">
        <v>583</v>
      </c>
      <c r="E10" s="219" t="s">
        <v>9</v>
      </c>
      <c r="F10" s="219" t="s">
        <v>9</v>
      </c>
      <c r="G10" s="219" t="s">
        <v>10</v>
      </c>
      <c r="H10" s="220" t="s">
        <v>11</v>
      </c>
    </row>
    <row r="11" spans="1:8" ht="12.75">
      <c r="A11" s="221" t="s">
        <v>235</v>
      </c>
      <c r="B11" s="222"/>
      <c r="C11" s="222"/>
      <c r="D11" s="223">
        <v>2004</v>
      </c>
      <c r="E11" s="223" t="s">
        <v>24</v>
      </c>
      <c r="F11" s="223" t="s">
        <v>236</v>
      </c>
      <c r="G11" s="223" t="s">
        <v>24</v>
      </c>
      <c r="H11" s="224" t="s">
        <v>25</v>
      </c>
    </row>
    <row r="12" spans="1:8" ht="12.75" customHeight="1">
      <c r="A12" s="225"/>
      <c r="B12" s="226"/>
      <c r="C12" s="227"/>
      <c r="D12" s="227"/>
      <c r="E12" s="227"/>
      <c r="F12" s="227"/>
      <c r="G12" s="227"/>
      <c r="H12" s="228"/>
    </row>
    <row r="13" spans="1:8" ht="12.75">
      <c r="A13" s="229"/>
      <c r="B13" s="230"/>
      <c r="C13" s="230" t="s">
        <v>584</v>
      </c>
      <c r="D13" s="231" t="e">
        <f>D14+D24+D28</f>
        <v>#VALUE!</v>
      </c>
      <c r="E13" s="231" t="e">
        <f>E14+E24+E28</f>
        <v>#VALUE!</v>
      </c>
      <c r="F13" s="231" t="e">
        <f>F14+F24+F28</f>
        <v>#VALUE!</v>
      </c>
      <c r="G13" s="231" t="e">
        <f>G14+G24+G28</f>
        <v>#VALUE!</v>
      </c>
      <c r="H13" s="252" t="e">
        <f>H14+H24+H28</f>
        <v>#VALUE!</v>
      </c>
    </row>
    <row r="14" spans="1:15" ht="12.75">
      <c r="A14" s="180" t="s">
        <v>216</v>
      </c>
      <c r="B14" s="180" t="s">
        <v>218</v>
      </c>
      <c r="C14" s="180" t="s">
        <v>217</v>
      </c>
      <c r="D14" s="180" t="s">
        <v>499</v>
      </c>
      <c r="E14" s="180" t="s">
        <v>247</v>
      </c>
      <c r="F14" s="180" t="s">
        <v>248</v>
      </c>
      <c r="G14" s="180" t="s">
        <v>249</v>
      </c>
      <c r="H14" s="180" t="s">
        <v>250</v>
      </c>
      <c r="I14" s="180" t="s">
        <v>500</v>
      </c>
      <c r="J14" s="180" t="s">
        <v>219</v>
      </c>
      <c r="K14" s="180" t="s">
        <v>220</v>
      </c>
      <c r="L14" s="180" t="s">
        <v>221</v>
      </c>
      <c r="M14" s="180" t="s">
        <v>222</v>
      </c>
      <c r="N14" s="180" t="s">
        <v>223</v>
      </c>
      <c r="O14" s="180" t="s">
        <v>224</v>
      </c>
    </row>
    <row r="15" spans="1:15" ht="12.75">
      <c r="A15" s="181" t="s">
        <v>252</v>
      </c>
      <c r="B15" s="181" t="s">
        <v>501</v>
      </c>
      <c r="C15" s="181" t="s">
        <v>502</v>
      </c>
      <c r="D15" s="181">
        <v>6289444338.34</v>
      </c>
      <c r="E15" s="181">
        <v>2160646831</v>
      </c>
      <c r="F15" s="181">
        <v>2986665290</v>
      </c>
      <c r="G15" s="181">
        <v>1370904237</v>
      </c>
      <c r="H15" s="181">
        <v>2179306098</v>
      </c>
      <c r="I15" s="181">
        <v>3302779048.34</v>
      </c>
      <c r="J15" s="181" t="s">
        <v>600</v>
      </c>
      <c r="K15" s="181" t="s">
        <v>252</v>
      </c>
      <c r="L15" s="181" t="s">
        <v>502</v>
      </c>
      <c r="M15" s="181" t="s">
        <v>252</v>
      </c>
      <c r="N15" s="181" t="s">
        <v>502</v>
      </c>
      <c r="O15" s="181">
        <v>1</v>
      </c>
    </row>
    <row r="16" spans="1:15" ht="12.75">
      <c r="A16" s="181" t="s">
        <v>503</v>
      </c>
      <c r="B16" s="181" t="s">
        <v>501</v>
      </c>
      <c r="C16" s="181" t="s">
        <v>28</v>
      </c>
      <c r="D16" s="181">
        <v>124266130.42</v>
      </c>
      <c r="E16" s="181">
        <v>9075200</v>
      </c>
      <c r="F16" s="181">
        <v>49001200</v>
      </c>
      <c r="G16" s="181">
        <v>9075200</v>
      </c>
      <c r="H16" s="181">
        <v>49001200</v>
      </c>
      <c r="I16" s="181">
        <v>75264930.42</v>
      </c>
      <c r="J16" s="181" t="s">
        <v>600</v>
      </c>
      <c r="K16" s="181" t="s">
        <v>503</v>
      </c>
      <c r="L16" s="181" t="s">
        <v>28</v>
      </c>
      <c r="M16" s="181" t="s">
        <v>252</v>
      </c>
      <c r="N16" s="181" t="s">
        <v>28</v>
      </c>
      <c r="O16" s="181">
        <v>2</v>
      </c>
    </row>
    <row r="17" spans="1:15" ht="12.75">
      <c r="A17" s="181" t="s">
        <v>504</v>
      </c>
      <c r="B17" s="181" t="s">
        <v>501</v>
      </c>
      <c r="C17" s="181" t="s">
        <v>36</v>
      </c>
      <c r="D17" s="181">
        <v>124266130.42</v>
      </c>
      <c r="E17" s="181">
        <v>9075200</v>
      </c>
      <c r="F17" s="181">
        <v>49001200</v>
      </c>
      <c r="G17" s="181">
        <v>9075200</v>
      </c>
      <c r="H17" s="181">
        <v>49001200</v>
      </c>
      <c r="I17" s="181">
        <v>75264930.42</v>
      </c>
      <c r="J17" s="181" t="s">
        <v>600</v>
      </c>
      <c r="K17" s="181" t="s">
        <v>504</v>
      </c>
      <c r="L17" s="181" t="s">
        <v>36</v>
      </c>
      <c r="M17" s="181" t="s">
        <v>252</v>
      </c>
      <c r="N17" s="181" t="s">
        <v>36</v>
      </c>
      <c r="O17" s="181">
        <v>3</v>
      </c>
    </row>
    <row r="18" spans="1:15" ht="12.75">
      <c r="A18" s="181" t="s">
        <v>505</v>
      </c>
      <c r="B18" s="181" t="s">
        <v>501</v>
      </c>
      <c r="C18" s="181" t="s">
        <v>297</v>
      </c>
      <c r="D18" s="181">
        <v>116993848.5</v>
      </c>
      <c r="E18" s="181">
        <v>9048000</v>
      </c>
      <c r="F18" s="181">
        <v>42262000</v>
      </c>
      <c r="G18" s="181">
        <v>9048000</v>
      </c>
      <c r="H18" s="181">
        <v>42262000</v>
      </c>
      <c r="I18" s="181">
        <v>74731848.5</v>
      </c>
      <c r="J18" s="181" t="s">
        <v>600</v>
      </c>
      <c r="K18" s="181" t="s">
        <v>505</v>
      </c>
      <c r="L18" s="181" t="s">
        <v>297</v>
      </c>
      <c r="M18" s="181" t="s">
        <v>252</v>
      </c>
      <c r="N18" s="181" t="s">
        <v>297</v>
      </c>
      <c r="O18" s="181">
        <v>4</v>
      </c>
    </row>
    <row r="19" spans="1:15" ht="12.75">
      <c r="A19" s="181" t="s">
        <v>506</v>
      </c>
      <c r="B19" s="181" t="s">
        <v>501</v>
      </c>
      <c r="C19" s="181" t="s">
        <v>299</v>
      </c>
      <c r="D19" s="181">
        <v>7272281.92</v>
      </c>
      <c r="E19" s="181">
        <v>27200</v>
      </c>
      <c r="F19" s="181">
        <v>6739200</v>
      </c>
      <c r="G19" s="181">
        <v>27200</v>
      </c>
      <c r="H19" s="181">
        <v>6739200</v>
      </c>
      <c r="I19" s="181">
        <v>533081.92</v>
      </c>
      <c r="J19" s="181" t="s">
        <v>600</v>
      </c>
      <c r="K19" s="181" t="s">
        <v>506</v>
      </c>
      <c r="L19" s="181" t="s">
        <v>299</v>
      </c>
      <c r="M19" s="181" t="s">
        <v>252</v>
      </c>
      <c r="N19" s="181" t="s">
        <v>299</v>
      </c>
      <c r="O19" s="181">
        <v>4</v>
      </c>
    </row>
    <row r="20" spans="1:15" ht="12.75">
      <c r="A20" s="181" t="s">
        <v>507</v>
      </c>
      <c r="B20" s="181" t="s">
        <v>501</v>
      </c>
      <c r="C20" s="181" t="s">
        <v>40</v>
      </c>
      <c r="D20" s="181">
        <v>943699133.75</v>
      </c>
      <c r="E20" s="181">
        <v>192136427</v>
      </c>
      <c r="F20" s="181">
        <v>488771480</v>
      </c>
      <c r="G20" s="181">
        <v>190134910</v>
      </c>
      <c r="H20" s="181">
        <v>469153365</v>
      </c>
      <c r="I20" s="181">
        <v>454927653.75</v>
      </c>
      <c r="J20" s="181" t="s">
        <v>600</v>
      </c>
      <c r="K20" s="181" t="s">
        <v>507</v>
      </c>
      <c r="L20" s="181" t="s">
        <v>40</v>
      </c>
      <c r="M20" s="181" t="s">
        <v>252</v>
      </c>
      <c r="N20" s="181" t="s">
        <v>40</v>
      </c>
      <c r="O20" s="181">
        <v>2</v>
      </c>
    </row>
    <row r="21" spans="1:15" ht="12.75">
      <c r="A21" s="181" t="s">
        <v>508</v>
      </c>
      <c r="B21" s="181" t="s">
        <v>501</v>
      </c>
      <c r="C21" s="181" t="s">
        <v>339</v>
      </c>
      <c r="D21" s="181">
        <v>943699133.75</v>
      </c>
      <c r="E21" s="181">
        <v>192136427</v>
      </c>
      <c r="F21" s="181">
        <v>488771480</v>
      </c>
      <c r="G21" s="181">
        <v>190134910</v>
      </c>
      <c r="H21" s="181">
        <v>469153365</v>
      </c>
      <c r="I21" s="181">
        <v>454927653.75</v>
      </c>
      <c r="J21" s="181" t="s">
        <v>600</v>
      </c>
      <c r="K21" s="181" t="s">
        <v>508</v>
      </c>
      <c r="L21" s="181" t="s">
        <v>339</v>
      </c>
      <c r="M21" s="181" t="s">
        <v>252</v>
      </c>
      <c r="N21" s="181" t="s">
        <v>339</v>
      </c>
      <c r="O21" s="181">
        <v>3</v>
      </c>
    </row>
    <row r="22" spans="1:15" ht="12.75">
      <c r="A22" s="181" t="s">
        <v>634</v>
      </c>
      <c r="B22" s="181" t="s">
        <v>501</v>
      </c>
      <c r="C22" s="181" t="s">
        <v>341</v>
      </c>
      <c r="D22" s="181">
        <v>61155.62</v>
      </c>
      <c r="E22" s="181">
        <v>0</v>
      </c>
      <c r="F22" s="181">
        <v>0</v>
      </c>
      <c r="G22" s="181">
        <v>0</v>
      </c>
      <c r="H22" s="181">
        <v>0</v>
      </c>
      <c r="I22" s="181">
        <v>61155.62</v>
      </c>
      <c r="J22" s="181" t="s">
        <v>600</v>
      </c>
      <c r="K22" s="181" t="s">
        <v>634</v>
      </c>
      <c r="L22" s="181" t="s">
        <v>341</v>
      </c>
      <c r="M22" s="181" t="s">
        <v>252</v>
      </c>
      <c r="N22" s="181" t="s">
        <v>341</v>
      </c>
      <c r="O22" s="181">
        <v>4</v>
      </c>
    </row>
    <row r="23" spans="1:15" ht="12.75">
      <c r="A23" s="181" t="s">
        <v>635</v>
      </c>
      <c r="B23" s="181" t="s">
        <v>501</v>
      </c>
      <c r="C23" s="181" t="s">
        <v>349</v>
      </c>
      <c r="D23" s="181">
        <v>61155.62</v>
      </c>
      <c r="E23" s="181">
        <v>0</v>
      </c>
      <c r="F23" s="181">
        <v>0</v>
      </c>
      <c r="G23" s="181">
        <v>0</v>
      </c>
      <c r="H23" s="181">
        <v>0</v>
      </c>
      <c r="I23" s="181">
        <v>61155.62</v>
      </c>
      <c r="J23" s="181" t="s">
        <v>600</v>
      </c>
      <c r="K23" s="181" t="s">
        <v>635</v>
      </c>
      <c r="L23" s="181" t="s">
        <v>349</v>
      </c>
      <c r="M23" s="181" t="s">
        <v>252</v>
      </c>
      <c r="N23" s="181" t="s">
        <v>349</v>
      </c>
      <c r="O23" s="181">
        <v>5</v>
      </c>
    </row>
    <row r="24" spans="1:15" ht="12.75">
      <c r="A24" s="181" t="s">
        <v>509</v>
      </c>
      <c r="B24" s="181" t="s">
        <v>501</v>
      </c>
      <c r="C24" s="181" t="s">
        <v>361</v>
      </c>
      <c r="D24" s="181">
        <v>144271615.13</v>
      </c>
      <c r="E24" s="181">
        <v>19588705</v>
      </c>
      <c r="F24" s="181">
        <v>38164738</v>
      </c>
      <c r="G24" s="181">
        <v>11656975</v>
      </c>
      <c r="H24" s="181">
        <v>28352309</v>
      </c>
      <c r="I24" s="181">
        <v>106106877.13</v>
      </c>
      <c r="J24" s="181" t="s">
        <v>600</v>
      </c>
      <c r="K24" s="181" t="s">
        <v>509</v>
      </c>
      <c r="L24" s="181" t="s">
        <v>361</v>
      </c>
      <c r="M24" s="181" t="s">
        <v>252</v>
      </c>
      <c r="N24" s="181" t="s">
        <v>361</v>
      </c>
      <c r="O24" s="181">
        <v>4</v>
      </c>
    </row>
    <row r="25" spans="1:15" ht="12.75">
      <c r="A25" s="181" t="s">
        <v>510</v>
      </c>
      <c r="B25" s="181" t="s">
        <v>501</v>
      </c>
      <c r="C25" s="181" t="s">
        <v>363</v>
      </c>
      <c r="D25" s="181">
        <v>42292628.53</v>
      </c>
      <c r="E25" s="181">
        <v>3138325</v>
      </c>
      <c r="F25" s="181">
        <v>4449001</v>
      </c>
      <c r="G25" s="181">
        <v>3138325</v>
      </c>
      <c r="H25" s="181">
        <v>4449001</v>
      </c>
      <c r="I25" s="181">
        <v>37843627.53</v>
      </c>
      <c r="J25" s="181" t="s">
        <v>600</v>
      </c>
      <c r="K25" s="181" t="s">
        <v>510</v>
      </c>
      <c r="L25" s="181" t="s">
        <v>363</v>
      </c>
      <c r="M25" s="181" t="s">
        <v>252</v>
      </c>
      <c r="N25" s="181" t="s">
        <v>363</v>
      </c>
      <c r="O25" s="181">
        <v>5</v>
      </c>
    </row>
    <row r="26" spans="1:15" ht="12.75">
      <c r="A26" s="181" t="s">
        <v>511</v>
      </c>
      <c r="B26" s="181" t="s">
        <v>501</v>
      </c>
      <c r="C26" s="181" t="s">
        <v>365</v>
      </c>
      <c r="D26" s="181">
        <v>68206203.68</v>
      </c>
      <c r="E26" s="181">
        <v>2636376</v>
      </c>
      <c r="F26" s="181">
        <v>11772157</v>
      </c>
      <c r="G26" s="181">
        <v>1880699</v>
      </c>
      <c r="H26" s="181">
        <v>9135781</v>
      </c>
      <c r="I26" s="181">
        <v>56434046.68</v>
      </c>
      <c r="J26" s="181" t="s">
        <v>600</v>
      </c>
      <c r="K26" s="181" t="s">
        <v>511</v>
      </c>
      <c r="L26" s="181" t="s">
        <v>365</v>
      </c>
      <c r="M26" s="181" t="s">
        <v>252</v>
      </c>
      <c r="N26" s="181" t="s">
        <v>365</v>
      </c>
      <c r="O26" s="181">
        <v>5</v>
      </c>
    </row>
    <row r="27" spans="1:15" ht="12.75">
      <c r="A27" s="181" t="s">
        <v>512</v>
      </c>
      <c r="B27" s="181" t="s">
        <v>501</v>
      </c>
      <c r="C27" s="181" t="s">
        <v>367</v>
      </c>
      <c r="D27" s="181">
        <v>24615155.35</v>
      </c>
      <c r="E27" s="181">
        <v>6793282</v>
      </c>
      <c r="F27" s="181">
        <v>14922858</v>
      </c>
      <c r="G27" s="181">
        <v>3244592</v>
      </c>
      <c r="H27" s="181">
        <v>11374168</v>
      </c>
      <c r="I27" s="181">
        <v>9692297.35</v>
      </c>
      <c r="J27" s="181" t="s">
        <v>600</v>
      </c>
      <c r="K27" s="181" t="s">
        <v>512</v>
      </c>
      <c r="L27" s="181" t="s">
        <v>367</v>
      </c>
      <c r="M27" s="181" t="s">
        <v>252</v>
      </c>
      <c r="N27" s="181" t="s">
        <v>367</v>
      </c>
      <c r="O27" s="181">
        <v>5</v>
      </c>
    </row>
    <row r="28" spans="1:15" ht="12.75">
      <c r="A28" s="181" t="s">
        <v>513</v>
      </c>
      <c r="B28" s="181" t="s">
        <v>501</v>
      </c>
      <c r="C28" s="181" t="s">
        <v>369</v>
      </c>
      <c r="D28" s="181">
        <v>9157627.57</v>
      </c>
      <c r="E28" s="181">
        <v>7020722</v>
      </c>
      <c r="F28" s="181">
        <v>7020722</v>
      </c>
      <c r="G28" s="181">
        <v>3393359</v>
      </c>
      <c r="H28" s="181">
        <v>3393359</v>
      </c>
      <c r="I28" s="181">
        <v>2136905.57</v>
      </c>
      <c r="J28" s="181" t="s">
        <v>600</v>
      </c>
      <c r="K28" s="181" t="s">
        <v>513</v>
      </c>
      <c r="L28" s="181" t="s">
        <v>369</v>
      </c>
      <c r="M28" s="181" t="s">
        <v>252</v>
      </c>
      <c r="N28" s="181" t="s">
        <v>369</v>
      </c>
      <c r="O28" s="181">
        <v>5</v>
      </c>
    </row>
    <row r="29" spans="1:15" ht="12.75">
      <c r="A29" s="181" t="s">
        <v>514</v>
      </c>
      <c r="B29" s="181" t="s">
        <v>501</v>
      </c>
      <c r="C29" s="181" t="s">
        <v>375</v>
      </c>
      <c r="D29" s="181">
        <v>137992937.96</v>
      </c>
      <c r="E29" s="181">
        <v>32967397</v>
      </c>
      <c r="F29" s="181">
        <v>107399543</v>
      </c>
      <c r="G29" s="181">
        <v>31315597</v>
      </c>
      <c r="H29" s="181">
        <v>105747743</v>
      </c>
      <c r="I29" s="181">
        <v>30593394.96</v>
      </c>
      <c r="J29" s="181" t="s">
        <v>600</v>
      </c>
      <c r="K29" s="181" t="s">
        <v>514</v>
      </c>
      <c r="L29" s="181" t="s">
        <v>375</v>
      </c>
      <c r="M29" s="181" t="s">
        <v>252</v>
      </c>
      <c r="N29" s="181" t="s">
        <v>375</v>
      </c>
      <c r="O29" s="181">
        <v>4</v>
      </c>
    </row>
    <row r="30" spans="1:15" ht="12.75">
      <c r="A30" s="181" t="s">
        <v>636</v>
      </c>
      <c r="B30" s="181" t="s">
        <v>501</v>
      </c>
      <c r="C30" s="181" t="s">
        <v>377</v>
      </c>
      <c r="D30" s="181">
        <v>28939346.2</v>
      </c>
      <c r="E30" s="181">
        <v>0</v>
      </c>
      <c r="F30" s="181">
        <v>28824050</v>
      </c>
      <c r="G30" s="181">
        <v>0</v>
      </c>
      <c r="H30" s="181">
        <v>28824050</v>
      </c>
      <c r="I30" s="181">
        <v>115296.2</v>
      </c>
      <c r="J30" s="181" t="s">
        <v>600</v>
      </c>
      <c r="K30" s="181" t="s">
        <v>636</v>
      </c>
      <c r="L30" s="181" t="s">
        <v>377</v>
      </c>
      <c r="M30" s="181" t="s">
        <v>252</v>
      </c>
      <c r="N30" s="181" t="s">
        <v>377</v>
      </c>
      <c r="O30" s="181">
        <v>5</v>
      </c>
    </row>
    <row r="31" spans="1:15" ht="12.75">
      <c r="A31" s="181" t="s">
        <v>515</v>
      </c>
      <c r="B31" s="181" t="s">
        <v>501</v>
      </c>
      <c r="C31" s="181" t="s">
        <v>381</v>
      </c>
      <c r="D31" s="181">
        <v>13825080</v>
      </c>
      <c r="E31" s="181">
        <v>3060000</v>
      </c>
      <c r="F31" s="181">
        <v>4590000</v>
      </c>
      <c r="G31" s="181">
        <v>1530000</v>
      </c>
      <c r="H31" s="181">
        <v>3060000</v>
      </c>
      <c r="I31" s="181">
        <v>9235080</v>
      </c>
      <c r="J31" s="181" t="s">
        <v>600</v>
      </c>
      <c r="K31" s="181" t="s">
        <v>515</v>
      </c>
      <c r="L31" s="181" t="s">
        <v>381</v>
      </c>
      <c r="M31" s="181" t="s">
        <v>252</v>
      </c>
      <c r="N31" s="181" t="s">
        <v>381</v>
      </c>
      <c r="O31" s="181">
        <v>5</v>
      </c>
    </row>
    <row r="32" spans="1:15" ht="12.75">
      <c r="A32" s="181" t="s">
        <v>516</v>
      </c>
      <c r="B32" s="181" t="s">
        <v>501</v>
      </c>
      <c r="C32" s="181" t="s">
        <v>383</v>
      </c>
      <c r="D32" s="181">
        <v>23069601.23</v>
      </c>
      <c r="E32" s="181">
        <v>1467666</v>
      </c>
      <c r="F32" s="181">
        <v>2114688</v>
      </c>
      <c r="G32" s="181">
        <v>1345866</v>
      </c>
      <c r="H32" s="181">
        <v>1992888</v>
      </c>
      <c r="I32" s="181">
        <v>20954913.23</v>
      </c>
      <c r="J32" s="181" t="s">
        <v>600</v>
      </c>
      <c r="K32" s="181" t="s">
        <v>516</v>
      </c>
      <c r="L32" s="181" t="s">
        <v>383</v>
      </c>
      <c r="M32" s="181" t="s">
        <v>252</v>
      </c>
      <c r="N32" s="181" t="s">
        <v>383</v>
      </c>
      <c r="O32" s="181">
        <v>5</v>
      </c>
    </row>
    <row r="33" spans="1:15" ht="12.75">
      <c r="A33" s="181" t="s">
        <v>517</v>
      </c>
      <c r="B33" s="181" t="s">
        <v>501</v>
      </c>
      <c r="C33" s="181" t="s">
        <v>385</v>
      </c>
      <c r="D33" s="181">
        <v>4166853.01</v>
      </c>
      <c r="E33" s="181">
        <v>119947.75</v>
      </c>
      <c r="F33" s="181">
        <v>4150225</v>
      </c>
      <c r="G33" s="181">
        <v>119947.75</v>
      </c>
      <c r="H33" s="181">
        <v>4150225</v>
      </c>
      <c r="I33" s="181">
        <v>16628.01</v>
      </c>
      <c r="J33" s="181" t="s">
        <v>600</v>
      </c>
      <c r="K33" s="181" t="s">
        <v>517</v>
      </c>
      <c r="L33" s="181" t="s">
        <v>385</v>
      </c>
      <c r="M33" s="181" t="s">
        <v>252</v>
      </c>
      <c r="N33" s="181" t="s">
        <v>385</v>
      </c>
      <c r="O33" s="181">
        <v>5</v>
      </c>
    </row>
    <row r="34" spans="1:15" ht="12.75">
      <c r="A34" s="181" t="s">
        <v>518</v>
      </c>
      <c r="B34" s="181" t="s">
        <v>501</v>
      </c>
      <c r="C34" s="181" t="s">
        <v>387</v>
      </c>
      <c r="D34" s="181">
        <v>2289678.22</v>
      </c>
      <c r="E34" s="181">
        <v>937130.25</v>
      </c>
      <c r="F34" s="181">
        <v>2280556</v>
      </c>
      <c r="G34" s="181">
        <v>937130.25</v>
      </c>
      <c r="H34" s="181">
        <v>2280556</v>
      </c>
      <c r="I34" s="181">
        <v>9122.22</v>
      </c>
      <c r="J34" s="181" t="s">
        <v>600</v>
      </c>
      <c r="K34" s="181" t="s">
        <v>518</v>
      </c>
      <c r="L34" s="181" t="s">
        <v>387</v>
      </c>
      <c r="M34" s="181" t="s">
        <v>252</v>
      </c>
      <c r="N34" s="181" t="s">
        <v>387</v>
      </c>
      <c r="O34" s="181">
        <v>5</v>
      </c>
    </row>
    <row r="35" spans="1:15" ht="12.75">
      <c r="A35" s="181" t="s">
        <v>519</v>
      </c>
      <c r="B35" s="181" t="s">
        <v>501</v>
      </c>
      <c r="C35" s="181" t="s">
        <v>389</v>
      </c>
      <c r="D35" s="181">
        <v>65701784.1</v>
      </c>
      <c r="E35" s="181">
        <v>27382653</v>
      </c>
      <c r="F35" s="181">
        <v>65440024</v>
      </c>
      <c r="G35" s="181">
        <v>27382653</v>
      </c>
      <c r="H35" s="181">
        <v>65440024</v>
      </c>
      <c r="I35" s="181">
        <v>261760.1</v>
      </c>
      <c r="J35" s="181" t="s">
        <v>600</v>
      </c>
      <c r="K35" s="181" t="s">
        <v>519</v>
      </c>
      <c r="L35" s="181" t="s">
        <v>389</v>
      </c>
      <c r="M35" s="181" t="s">
        <v>252</v>
      </c>
      <c r="N35" s="181" t="s">
        <v>389</v>
      </c>
      <c r="O35" s="181">
        <v>5</v>
      </c>
    </row>
    <row r="36" spans="1:15" ht="12.75">
      <c r="A36" s="181" t="s">
        <v>637</v>
      </c>
      <c r="B36" s="181" t="s">
        <v>501</v>
      </c>
      <c r="C36" s="181" t="s">
        <v>391</v>
      </c>
      <c r="D36" s="181">
        <v>595.2</v>
      </c>
      <c r="E36" s="181">
        <v>0</v>
      </c>
      <c r="F36" s="181">
        <v>0</v>
      </c>
      <c r="G36" s="181">
        <v>0</v>
      </c>
      <c r="H36" s="181">
        <v>0</v>
      </c>
      <c r="I36" s="181">
        <v>595.2</v>
      </c>
      <c r="J36" s="181" t="s">
        <v>600</v>
      </c>
      <c r="K36" s="181" t="s">
        <v>637</v>
      </c>
      <c r="L36" s="181" t="s">
        <v>391</v>
      </c>
      <c r="M36" s="181" t="s">
        <v>252</v>
      </c>
      <c r="N36" s="181" t="s">
        <v>391</v>
      </c>
      <c r="O36" s="181">
        <v>5</v>
      </c>
    </row>
    <row r="37" spans="1:15" ht="12.75">
      <c r="A37" s="181" t="s">
        <v>520</v>
      </c>
      <c r="B37" s="181" t="s">
        <v>501</v>
      </c>
      <c r="C37" s="181" t="s">
        <v>393</v>
      </c>
      <c r="D37" s="181">
        <v>79417199.18</v>
      </c>
      <c r="E37" s="181">
        <v>3980300</v>
      </c>
      <c r="F37" s="181">
        <v>8626200</v>
      </c>
      <c r="G37" s="181">
        <v>4645900</v>
      </c>
      <c r="H37" s="181">
        <v>4645900</v>
      </c>
      <c r="I37" s="181">
        <v>70790999.18</v>
      </c>
      <c r="J37" s="181" t="s">
        <v>600</v>
      </c>
      <c r="K37" s="181" t="s">
        <v>520</v>
      </c>
      <c r="L37" s="181" t="s">
        <v>393</v>
      </c>
      <c r="M37" s="181" t="s">
        <v>252</v>
      </c>
      <c r="N37" s="181" t="s">
        <v>393</v>
      </c>
      <c r="O37" s="181">
        <v>4</v>
      </c>
    </row>
    <row r="38" spans="1:15" ht="12.75">
      <c r="A38" s="181" t="s">
        <v>521</v>
      </c>
      <c r="B38" s="181" t="s">
        <v>501</v>
      </c>
      <c r="C38" s="181" t="s">
        <v>395</v>
      </c>
      <c r="D38" s="181">
        <v>44833370</v>
      </c>
      <c r="E38" s="181">
        <v>3980300</v>
      </c>
      <c r="F38" s="181">
        <v>8626200</v>
      </c>
      <c r="G38" s="181">
        <v>4645900</v>
      </c>
      <c r="H38" s="181">
        <v>4645900</v>
      </c>
      <c r="I38" s="181">
        <v>36207170</v>
      </c>
      <c r="J38" s="181" t="s">
        <v>600</v>
      </c>
      <c r="K38" s="181" t="s">
        <v>521</v>
      </c>
      <c r="L38" s="181" t="s">
        <v>395</v>
      </c>
      <c r="M38" s="181" t="s">
        <v>252</v>
      </c>
      <c r="N38" s="181" t="s">
        <v>395</v>
      </c>
      <c r="O38" s="181">
        <v>5</v>
      </c>
    </row>
    <row r="39" spans="1:15" ht="12.75">
      <c r="A39" s="181" t="s">
        <v>522</v>
      </c>
      <c r="B39" s="181" t="s">
        <v>501</v>
      </c>
      <c r="C39" s="181" t="s">
        <v>399</v>
      </c>
      <c r="D39" s="181">
        <v>34583829.18</v>
      </c>
      <c r="E39" s="181">
        <v>0</v>
      </c>
      <c r="F39" s="181">
        <v>0</v>
      </c>
      <c r="G39" s="181">
        <v>0</v>
      </c>
      <c r="H39" s="181">
        <v>0</v>
      </c>
      <c r="I39" s="181">
        <v>34583829.18</v>
      </c>
      <c r="J39" s="181" t="s">
        <v>600</v>
      </c>
      <c r="K39" s="181" t="s">
        <v>522</v>
      </c>
      <c r="L39" s="181" t="s">
        <v>399</v>
      </c>
      <c r="M39" s="181" t="s">
        <v>252</v>
      </c>
      <c r="N39" s="181" t="s">
        <v>399</v>
      </c>
      <c r="O39" s="181">
        <v>5</v>
      </c>
    </row>
    <row r="40" spans="1:15" ht="12.75">
      <c r="A40" s="181" t="s">
        <v>523</v>
      </c>
      <c r="B40" s="181" t="s">
        <v>501</v>
      </c>
      <c r="C40" s="181" t="s">
        <v>405</v>
      </c>
      <c r="D40" s="181">
        <v>21577152.92</v>
      </c>
      <c r="E40" s="181">
        <v>2584240</v>
      </c>
      <c r="F40" s="181">
        <v>7483514</v>
      </c>
      <c r="G40" s="181">
        <v>480000</v>
      </c>
      <c r="H40" s="181">
        <v>4899274</v>
      </c>
      <c r="I40" s="181">
        <v>14093638.92</v>
      </c>
      <c r="J40" s="181" t="s">
        <v>600</v>
      </c>
      <c r="K40" s="181" t="s">
        <v>523</v>
      </c>
      <c r="L40" s="181" t="s">
        <v>405</v>
      </c>
      <c r="M40" s="181" t="s">
        <v>252</v>
      </c>
      <c r="N40" s="181" t="s">
        <v>405</v>
      </c>
      <c r="O40" s="181">
        <v>4</v>
      </c>
    </row>
    <row r="41" spans="1:15" ht="12.75">
      <c r="A41" s="181" t="s">
        <v>638</v>
      </c>
      <c r="B41" s="181" t="s">
        <v>501</v>
      </c>
      <c r="C41" s="181" t="s">
        <v>411</v>
      </c>
      <c r="D41" s="181">
        <v>486863.86</v>
      </c>
      <c r="E41" s="181">
        <v>0</v>
      </c>
      <c r="F41" s="181">
        <v>480000</v>
      </c>
      <c r="G41" s="181">
        <v>480000</v>
      </c>
      <c r="H41" s="181">
        <v>480000</v>
      </c>
      <c r="I41" s="181">
        <v>6863.86</v>
      </c>
      <c r="J41" s="181" t="s">
        <v>600</v>
      </c>
      <c r="K41" s="181" t="s">
        <v>638</v>
      </c>
      <c r="L41" s="181" t="s">
        <v>411</v>
      </c>
      <c r="M41" s="181" t="s">
        <v>252</v>
      </c>
      <c r="N41" s="181" t="s">
        <v>411</v>
      </c>
      <c r="O41" s="181">
        <v>5</v>
      </c>
    </row>
    <row r="42" spans="1:15" ht="12.75">
      <c r="A42" s="181" t="s">
        <v>524</v>
      </c>
      <c r="B42" s="181" t="s">
        <v>501</v>
      </c>
      <c r="C42" s="181" t="s">
        <v>413</v>
      </c>
      <c r="D42" s="181">
        <v>21090289.06</v>
      </c>
      <c r="E42" s="181">
        <v>2584240</v>
      </c>
      <c r="F42" s="181">
        <v>7003514</v>
      </c>
      <c r="G42" s="181">
        <v>0</v>
      </c>
      <c r="H42" s="181">
        <v>4419274</v>
      </c>
      <c r="I42" s="181">
        <v>14086775.06</v>
      </c>
      <c r="J42" s="181" t="s">
        <v>600</v>
      </c>
      <c r="K42" s="181" t="s">
        <v>524</v>
      </c>
      <c r="L42" s="181" t="s">
        <v>413</v>
      </c>
      <c r="M42" s="181" t="s">
        <v>252</v>
      </c>
      <c r="N42" s="181" t="s">
        <v>413</v>
      </c>
      <c r="O42" s="181">
        <v>5</v>
      </c>
    </row>
    <row r="43" spans="1:15" ht="12.75">
      <c r="A43" s="181" t="s">
        <v>525</v>
      </c>
      <c r="B43" s="181" t="s">
        <v>501</v>
      </c>
      <c r="C43" s="181" t="s">
        <v>415</v>
      </c>
      <c r="D43" s="181">
        <v>122518467.45</v>
      </c>
      <c r="E43" s="181">
        <v>11090882</v>
      </c>
      <c r="F43" s="181">
        <v>58458484</v>
      </c>
      <c r="G43" s="181">
        <v>11090882</v>
      </c>
      <c r="H43" s="181">
        <v>58458484</v>
      </c>
      <c r="I43" s="181">
        <v>64059983.45</v>
      </c>
      <c r="J43" s="181" t="s">
        <v>600</v>
      </c>
      <c r="K43" s="181" t="s">
        <v>525</v>
      </c>
      <c r="L43" s="181" t="s">
        <v>415</v>
      </c>
      <c r="M43" s="181" t="s">
        <v>252</v>
      </c>
      <c r="N43" s="181" t="s">
        <v>415</v>
      </c>
      <c r="O43" s="181">
        <v>4</v>
      </c>
    </row>
    <row r="44" spans="1:15" ht="12.75">
      <c r="A44" s="181" t="s">
        <v>526</v>
      </c>
      <c r="B44" s="181" t="s">
        <v>501</v>
      </c>
      <c r="C44" s="181" t="s">
        <v>417</v>
      </c>
      <c r="D44" s="181">
        <v>3741098.78</v>
      </c>
      <c r="E44" s="181">
        <v>0</v>
      </c>
      <c r="F44" s="181">
        <v>0</v>
      </c>
      <c r="G44" s="181">
        <v>0</v>
      </c>
      <c r="H44" s="181">
        <v>0</v>
      </c>
      <c r="I44" s="181">
        <v>3741098.78</v>
      </c>
      <c r="J44" s="181" t="s">
        <v>600</v>
      </c>
      <c r="K44" s="181" t="s">
        <v>526</v>
      </c>
      <c r="L44" s="181" t="s">
        <v>417</v>
      </c>
      <c r="M44" s="181" t="s">
        <v>252</v>
      </c>
      <c r="N44" s="181" t="s">
        <v>417</v>
      </c>
      <c r="O44" s="181">
        <v>5</v>
      </c>
    </row>
    <row r="45" spans="1:15" ht="12.75">
      <c r="A45" s="181" t="s">
        <v>527</v>
      </c>
      <c r="B45" s="181" t="s">
        <v>501</v>
      </c>
      <c r="C45" s="181" t="s">
        <v>419</v>
      </c>
      <c r="D45" s="181">
        <v>47270229.61</v>
      </c>
      <c r="E45" s="181">
        <v>0</v>
      </c>
      <c r="F45" s="181">
        <v>47081902</v>
      </c>
      <c r="G45" s="181">
        <v>0</v>
      </c>
      <c r="H45" s="181">
        <v>47081902</v>
      </c>
      <c r="I45" s="181">
        <v>188327.61</v>
      </c>
      <c r="J45" s="181" t="s">
        <v>600</v>
      </c>
      <c r="K45" s="181" t="s">
        <v>527</v>
      </c>
      <c r="L45" s="181" t="s">
        <v>419</v>
      </c>
      <c r="M45" s="181" t="s">
        <v>252</v>
      </c>
      <c r="N45" s="181" t="s">
        <v>419</v>
      </c>
      <c r="O45" s="181">
        <v>5</v>
      </c>
    </row>
    <row r="46" spans="1:15" ht="12.75">
      <c r="A46" s="181" t="s">
        <v>528</v>
      </c>
      <c r="B46" s="181" t="s">
        <v>501</v>
      </c>
      <c r="C46" s="181" t="s">
        <v>421</v>
      </c>
      <c r="D46" s="181">
        <v>9396064</v>
      </c>
      <c r="E46" s="181">
        <v>5079652</v>
      </c>
      <c r="F46" s="181">
        <v>5079652</v>
      </c>
      <c r="G46" s="181">
        <v>5079652</v>
      </c>
      <c r="H46" s="181">
        <v>5079652</v>
      </c>
      <c r="I46" s="181">
        <v>4316412</v>
      </c>
      <c r="J46" s="181" t="s">
        <v>600</v>
      </c>
      <c r="K46" s="181" t="s">
        <v>528</v>
      </c>
      <c r="L46" s="181" t="s">
        <v>421</v>
      </c>
      <c r="M46" s="181" t="s">
        <v>252</v>
      </c>
      <c r="N46" s="181" t="s">
        <v>421</v>
      </c>
      <c r="O46" s="181">
        <v>5</v>
      </c>
    </row>
    <row r="47" spans="1:15" ht="12.75">
      <c r="A47" s="181" t="s">
        <v>529</v>
      </c>
      <c r="B47" s="181" t="s">
        <v>501</v>
      </c>
      <c r="C47" s="181" t="s">
        <v>423</v>
      </c>
      <c r="D47" s="181">
        <v>62111075.06</v>
      </c>
      <c r="E47" s="181">
        <v>6011230</v>
      </c>
      <c r="F47" s="181">
        <v>6296930</v>
      </c>
      <c r="G47" s="181">
        <v>6011230</v>
      </c>
      <c r="H47" s="181">
        <v>6296930</v>
      </c>
      <c r="I47" s="181">
        <v>55814145.06</v>
      </c>
      <c r="J47" s="181" t="s">
        <v>600</v>
      </c>
      <c r="K47" s="181" t="s">
        <v>529</v>
      </c>
      <c r="L47" s="181" t="s">
        <v>423</v>
      </c>
      <c r="M47" s="181" t="s">
        <v>252</v>
      </c>
      <c r="N47" s="181" t="s">
        <v>423</v>
      </c>
      <c r="O47" s="181">
        <v>5</v>
      </c>
    </row>
    <row r="48" spans="1:15" ht="12.75">
      <c r="A48" s="181" t="s">
        <v>530</v>
      </c>
      <c r="B48" s="181" t="s">
        <v>501</v>
      </c>
      <c r="C48" s="181" t="s">
        <v>425</v>
      </c>
      <c r="D48" s="181">
        <v>957916.4</v>
      </c>
      <c r="E48" s="181">
        <v>0</v>
      </c>
      <c r="F48" s="181">
        <v>954100</v>
      </c>
      <c r="G48" s="181">
        <v>0</v>
      </c>
      <c r="H48" s="181">
        <v>954100</v>
      </c>
      <c r="I48" s="181">
        <v>3816.4</v>
      </c>
      <c r="J48" s="181" t="s">
        <v>600</v>
      </c>
      <c r="K48" s="181" t="s">
        <v>530</v>
      </c>
      <c r="L48" s="181" t="s">
        <v>425</v>
      </c>
      <c r="M48" s="181" t="s">
        <v>252</v>
      </c>
      <c r="N48" s="181" t="s">
        <v>425</v>
      </c>
      <c r="O48" s="181">
        <v>4</v>
      </c>
    </row>
    <row r="49" spans="1:15" ht="12.75">
      <c r="A49" s="181" t="s">
        <v>531</v>
      </c>
      <c r="B49" s="181" t="s">
        <v>501</v>
      </c>
      <c r="C49" s="181" t="s">
        <v>429</v>
      </c>
      <c r="D49" s="181">
        <v>957916.4</v>
      </c>
      <c r="E49" s="181">
        <v>0</v>
      </c>
      <c r="F49" s="181">
        <v>954100</v>
      </c>
      <c r="G49" s="181">
        <v>0</v>
      </c>
      <c r="H49" s="181">
        <v>954100</v>
      </c>
      <c r="I49" s="181">
        <v>3816.4</v>
      </c>
      <c r="J49" s="181" t="s">
        <v>600</v>
      </c>
      <c r="K49" s="181" t="s">
        <v>531</v>
      </c>
      <c r="L49" s="181" t="s">
        <v>429</v>
      </c>
      <c r="M49" s="181" t="s">
        <v>252</v>
      </c>
      <c r="N49" s="181" t="s">
        <v>429</v>
      </c>
      <c r="O49" s="181">
        <v>5</v>
      </c>
    </row>
    <row r="50" spans="1:15" ht="12.75">
      <c r="A50" s="181" t="s">
        <v>532</v>
      </c>
      <c r="B50" s="181" t="s">
        <v>501</v>
      </c>
      <c r="C50" s="181" t="s">
        <v>431</v>
      </c>
      <c r="D50" s="181">
        <v>5271004.02</v>
      </c>
      <c r="E50" s="181">
        <v>749999</v>
      </c>
      <c r="F50" s="181">
        <v>2249997</v>
      </c>
      <c r="G50" s="181">
        <v>749999</v>
      </c>
      <c r="H50" s="181">
        <v>1499998</v>
      </c>
      <c r="I50" s="181">
        <v>3021007.02</v>
      </c>
      <c r="J50" s="181" t="s">
        <v>600</v>
      </c>
      <c r="K50" s="181" t="s">
        <v>532</v>
      </c>
      <c r="L50" s="181" t="s">
        <v>431</v>
      </c>
      <c r="M50" s="181" t="s">
        <v>252</v>
      </c>
      <c r="N50" s="181" t="s">
        <v>431</v>
      </c>
      <c r="O50" s="181">
        <v>4</v>
      </c>
    </row>
    <row r="51" spans="1:15" ht="12.75">
      <c r="A51" s="181" t="s">
        <v>639</v>
      </c>
      <c r="B51" s="181" t="s">
        <v>501</v>
      </c>
      <c r="C51" s="181" t="s">
        <v>433</v>
      </c>
      <c r="D51" s="181">
        <v>5271004.02</v>
      </c>
      <c r="E51" s="181">
        <v>749999</v>
      </c>
      <c r="F51" s="181">
        <v>2249997</v>
      </c>
      <c r="G51" s="181">
        <v>749999</v>
      </c>
      <c r="H51" s="181">
        <v>1499998</v>
      </c>
      <c r="I51" s="181">
        <v>3021007.02</v>
      </c>
      <c r="J51" s="181" t="s">
        <v>600</v>
      </c>
      <c r="K51" s="181" t="s">
        <v>639</v>
      </c>
      <c r="L51" s="181" t="s">
        <v>433</v>
      </c>
      <c r="M51" s="181" t="s">
        <v>252</v>
      </c>
      <c r="N51" s="181" t="s">
        <v>433</v>
      </c>
      <c r="O51" s="181">
        <v>5</v>
      </c>
    </row>
    <row r="52" spans="1:15" ht="12.75">
      <c r="A52" s="181" t="s">
        <v>533</v>
      </c>
      <c r="B52" s="181" t="s">
        <v>501</v>
      </c>
      <c r="C52" s="181" t="s">
        <v>447</v>
      </c>
      <c r="D52" s="181">
        <v>41718227</v>
      </c>
      <c r="E52" s="181">
        <v>1679308</v>
      </c>
      <c r="F52" s="181">
        <v>1679308</v>
      </c>
      <c r="G52" s="181">
        <v>920001</v>
      </c>
      <c r="H52" s="181">
        <v>920001</v>
      </c>
      <c r="I52" s="181">
        <v>40038919</v>
      </c>
      <c r="J52" s="181" t="s">
        <v>600</v>
      </c>
      <c r="K52" s="181" t="s">
        <v>533</v>
      </c>
      <c r="L52" s="181" t="s">
        <v>447</v>
      </c>
      <c r="M52" s="181" t="s">
        <v>252</v>
      </c>
      <c r="N52" s="181" t="s">
        <v>447</v>
      </c>
      <c r="O52" s="181">
        <v>4</v>
      </c>
    </row>
    <row r="53" spans="1:15" ht="12.75">
      <c r="A53" s="181" t="s">
        <v>640</v>
      </c>
      <c r="B53" s="181" t="s">
        <v>501</v>
      </c>
      <c r="C53" s="181" t="s">
        <v>453</v>
      </c>
      <c r="D53" s="181">
        <v>41718227</v>
      </c>
      <c r="E53" s="181">
        <v>1679308</v>
      </c>
      <c r="F53" s="181">
        <v>1679308</v>
      </c>
      <c r="G53" s="181">
        <v>920001</v>
      </c>
      <c r="H53" s="181">
        <v>920001</v>
      </c>
      <c r="I53" s="181">
        <v>40038919</v>
      </c>
      <c r="J53" s="181" t="s">
        <v>600</v>
      </c>
      <c r="K53" s="181" t="s">
        <v>640</v>
      </c>
      <c r="L53" s="181" t="s">
        <v>453</v>
      </c>
      <c r="M53" s="181" t="s">
        <v>252</v>
      </c>
      <c r="N53" s="181" t="s">
        <v>453</v>
      </c>
      <c r="O53" s="181">
        <v>5</v>
      </c>
    </row>
    <row r="54" spans="1:15" ht="12.75">
      <c r="A54" s="181" t="s">
        <v>534</v>
      </c>
      <c r="B54" s="181" t="s">
        <v>501</v>
      </c>
      <c r="C54" s="181" t="s">
        <v>463</v>
      </c>
      <c r="D54" s="181">
        <v>389913458.07</v>
      </c>
      <c r="E54" s="181">
        <v>119495596</v>
      </c>
      <c r="F54" s="181">
        <v>263755596</v>
      </c>
      <c r="G54" s="181">
        <v>129275556</v>
      </c>
      <c r="H54" s="181">
        <v>263675556</v>
      </c>
      <c r="I54" s="181">
        <v>126157862.07</v>
      </c>
      <c r="J54" s="181" t="s">
        <v>600</v>
      </c>
      <c r="K54" s="181" t="s">
        <v>534</v>
      </c>
      <c r="L54" s="181" t="s">
        <v>463</v>
      </c>
      <c r="M54" s="181" t="s">
        <v>252</v>
      </c>
      <c r="N54" s="181" t="s">
        <v>463</v>
      </c>
      <c r="O54" s="181">
        <v>4</v>
      </c>
    </row>
    <row r="55" spans="1:15" ht="12.75">
      <c r="A55" s="181" t="s">
        <v>535</v>
      </c>
      <c r="B55" s="181" t="s">
        <v>501</v>
      </c>
      <c r="C55" s="181" t="s">
        <v>463</v>
      </c>
      <c r="D55" s="181">
        <v>389913458.07</v>
      </c>
      <c r="E55" s="181">
        <v>119495596</v>
      </c>
      <c r="F55" s="181">
        <v>263755596</v>
      </c>
      <c r="G55" s="181">
        <v>129275556</v>
      </c>
      <c r="H55" s="181">
        <v>263675556</v>
      </c>
      <c r="I55" s="181">
        <v>126157862.07</v>
      </c>
      <c r="J55" s="181" t="s">
        <v>600</v>
      </c>
      <c r="K55" s="181" t="s">
        <v>535</v>
      </c>
      <c r="L55" s="181" t="s">
        <v>463</v>
      </c>
      <c r="M55" s="181" t="s">
        <v>252</v>
      </c>
      <c r="N55" s="181" t="s">
        <v>463</v>
      </c>
      <c r="O55" s="181">
        <v>5</v>
      </c>
    </row>
    <row r="56" spans="1:15" ht="12.75">
      <c r="A56" s="181" t="s">
        <v>536</v>
      </c>
      <c r="B56" s="181" t="s">
        <v>501</v>
      </c>
      <c r="C56" s="181" t="s">
        <v>476</v>
      </c>
      <c r="D56" s="181">
        <v>5221479074.17</v>
      </c>
      <c r="E56" s="181">
        <v>1959435204</v>
      </c>
      <c r="F56" s="181">
        <v>2448892610</v>
      </c>
      <c r="G56" s="181">
        <v>1171694127</v>
      </c>
      <c r="H56" s="181">
        <v>1661151533</v>
      </c>
      <c r="I56" s="181">
        <v>2772586464.17</v>
      </c>
      <c r="J56" s="181" t="s">
        <v>600</v>
      </c>
      <c r="K56" s="181" t="s">
        <v>536</v>
      </c>
      <c r="L56" s="181" t="s">
        <v>476</v>
      </c>
      <c r="M56" s="181" t="s">
        <v>252</v>
      </c>
      <c r="N56" s="181" t="s">
        <v>476</v>
      </c>
      <c r="O56" s="181">
        <v>2</v>
      </c>
    </row>
    <row r="57" spans="1:15" ht="12.75">
      <c r="A57" s="181" t="s">
        <v>537</v>
      </c>
      <c r="B57" s="181" t="s">
        <v>501</v>
      </c>
      <c r="C57" s="181" t="s">
        <v>59</v>
      </c>
      <c r="D57" s="181">
        <v>5221479074.17</v>
      </c>
      <c r="E57" s="181">
        <v>1959435204</v>
      </c>
      <c r="F57" s="181">
        <v>2448892610</v>
      </c>
      <c r="G57" s="181">
        <v>1171694127</v>
      </c>
      <c r="H57" s="181">
        <v>1661151533</v>
      </c>
      <c r="I57" s="181">
        <v>2772586464.17</v>
      </c>
      <c r="J57" s="181" t="s">
        <v>600</v>
      </c>
      <c r="K57" s="181" t="s">
        <v>537</v>
      </c>
      <c r="L57" s="181" t="s">
        <v>59</v>
      </c>
      <c r="M57" s="181" t="s">
        <v>252</v>
      </c>
      <c r="N57" s="181" t="s">
        <v>59</v>
      </c>
      <c r="O57" s="181">
        <v>3</v>
      </c>
    </row>
    <row r="58" spans="1:15" ht="12.75">
      <c r="A58" s="181" t="s">
        <v>538</v>
      </c>
      <c r="B58" s="181" t="s">
        <v>501</v>
      </c>
      <c r="C58" s="181" t="s">
        <v>478</v>
      </c>
      <c r="D58" s="181">
        <v>5221479074.17</v>
      </c>
      <c r="E58" s="181">
        <v>1959435204</v>
      </c>
      <c r="F58" s="181">
        <v>2448892610</v>
      </c>
      <c r="G58" s="181">
        <v>1171694127</v>
      </c>
      <c r="H58" s="181">
        <v>1661151533</v>
      </c>
      <c r="I58" s="181">
        <v>2772586464.17</v>
      </c>
      <c r="J58" s="181" t="s">
        <v>600</v>
      </c>
      <c r="K58" s="181" t="s">
        <v>538</v>
      </c>
      <c r="L58" s="181" t="s">
        <v>478</v>
      </c>
      <c r="M58" s="181" t="s">
        <v>252</v>
      </c>
      <c r="N58" s="181" t="s">
        <v>478</v>
      </c>
      <c r="O58" s="181">
        <v>4</v>
      </c>
    </row>
    <row r="59" spans="1:15" ht="12.75">
      <c r="A59" s="181" t="s">
        <v>641</v>
      </c>
      <c r="B59" s="181" t="s">
        <v>501</v>
      </c>
      <c r="C59" s="181" t="s">
        <v>478</v>
      </c>
      <c r="D59" s="181">
        <v>5221479074.17</v>
      </c>
      <c r="E59" s="181">
        <v>1959435204</v>
      </c>
      <c r="F59" s="181">
        <v>2448892610</v>
      </c>
      <c r="G59" s="181">
        <v>1171694127</v>
      </c>
      <c r="H59" s="181">
        <v>1661151533</v>
      </c>
      <c r="I59" s="181">
        <v>2772586464.17</v>
      </c>
      <c r="J59" s="181" t="s">
        <v>600</v>
      </c>
      <c r="K59" s="181" t="s">
        <v>641</v>
      </c>
      <c r="L59" s="181" t="s">
        <v>478</v>
      </c>
      <c r="M59" s="181" t="s">
        <v>252</v>
      </c>
      <c r="N59" s="181" t="s">
        <v>478</v>
      </c>
      <c r="O59" s="181">
        <v>5</v>
      </c>
    </row>
    <row r="60" spans="1:15" ht="12.75">
      <c r="A60" s="181" t="s">
        <v>642</v>
      </c>
      <c r="B60" s="181" t="s">
        <v>501</v>
      </c>
      <c r="C60" s="181" t="s">
        <v>603</v>
      </c>
      <c r="D60" s="181">
        <v>3664400317.95</v>
      </c>
      <c r="E60" s="181">
        <v>1110150726</v>
      </c>
      <c r="F60" s="181">
        <v>1506248132</v>
      </c>
      <c r="G60" s="181">
        <v>702938801</v>
      </c>
      <c r="H60" s="181">
        <v>1099036207</v>
      </c>
      <c r="I60" s="181">
        <v>2158152185.95</v>
      </c>
      <c r="J60" s="181" t="s">
        <v>600</v>
      </c>
      <c r="K60" s="181" t="s">
        <v>642</v>
      </c>
      <c r="L60" s="181" t="s">
        <v>603</v>
      </c>
      <c r="M60" s="181" t="s">
        <v>252</v>
      </c>
      <c r="N60" s="181" t="s">
        <v>603</v>
      </c>
      <c r="O60" s="181">
        <v>6</v>
      </c>
    </row>
    <row r="61" spans="1:15" ht="12.75">
      <c r="A61" s="181" t="s">
        <v>643</v>
      </c>
      <c r="B61" s="181" t="s">
        <v>501</v>
      </c>
      <c r="C61" s="181" t="s">
        <v>608</v>
      </c>
      <c r="D61" s="181">
        <v>1557078756.22</v>
      </c>
      <c r="E61" s="181">
        <v>849284478</v>
      </c>
      <c r="F61" s="181">
        <v>942644478</v>
      </c>
      <c r="G61" s="181">
        <v>468755326</v>
      </c>
      <c r="H61" s="181">
        <v>562115326</v>
      </c>
      <c r="I61" s="181">
        <v>614434278.22</v>
      </c>
      <c r="J61" s="181" t="s">
        <v>600</v>
      </c>
      <c r="K61" s="181" t="s">
        <v>643</v>
      </c>
      <c r="L61" s="181" t="s">
        <v>608</v>
      </c>
      <c r="M61" s="181" t="s">
        <v>252</v>
      </c>
      <c r="N61" s="181" t="s">
        <v>608</v>
      </c>
      <c r="O61" s="181">
        <v>6</v>
      </c>
    </row>
    <row r="62" spans="1:15" ht="12.75">
      <c r="A62" s="181" t="s">
        <v>26</v>
      </c>
      <c r="B62" s="181" t="s">
        <v>501</v>
      </c>
      <c r="C62" s="181" t="s">
        <v>539</v>
      </c>
      <c r="D62" s="181">
        <v>58878749438.24</v>
      </c>
      <c r="E62" s="181">
        <v>228223540</v>
      </c>
      <c r="F62" s="181">
        <v>430471836</v>
      </c>
      <c r="G62" s="181">
        <v>143697888</v>
      </c>
      <c r="H62" s="181">
        <v>345946184</v>
      </c>
      <c r="I62" s="181">
        <v>58448277602.24</v>
      </c>
      <c r="J62" s="181" t="s">
        <v>600</v>
      </c>
      <c r="K62" s="181" t="s">
        <v>26</v>
      </c>
      <c r="L62" s="181" t="s">
        <v>539</v>
      </c>
      <c r="M62" s="181" t="s">
        <v>26</v>
      </c>
      <c r="N62" s="181" t="s">
        <v>539</v>
      </c>
      <c r="O62" s="181">
        <v>1</v>
      </c>
    </row>
    <row r="63" spans="1:15" ht="12.75">
      <c r="A63" s="181" t="s">
        <v>26</v>
      </c>
      <c r="B63" s="181" t="s">
        <v>644</v>
      </c>
      <c r="C63" s="181" t="s">
        <v>539</v>
      </c>
      <c r="D63" s="181">
        <v>22881624037</v>
      </c>
      <c r="E63" s="181">
        <v>57553923</v>
      </c>
      <c r="F63" s="181">
        <v>784472404</v>
      </c>
      <c r="G63" s="181">
        <v>0</v>
      </c>
      <c r="H63" s="181">
        <v>726918481</v>
      </c>
      <c r="I63" s="181">
        <v>22097151633</v>
      </c>
      <c r="J63" s="181" t="s">
        <v>600</v>
      </c>
      <c r="K63" s="181" t="s">
        <v>26</v>
      </c>
      <c r="L63" s="181" t="s">
        <v>539</v>
      </c>
      <c r="M63" s="181" t="s">
        <v>26</v>
      </c>
      <c r="N63" s="181" t="s">
        <v>539</v>
      </c>
      <c r="O63" s="181">
        <v>1</v>
      </c>
    </row>
    <row r="64" spans="1:15" ht="12.75">
      <c r="A64" s="181" t="s">
        <v>540</v>
      </c>
      <c r="B64" s="181" t="s">
        <v>501</v>
      </c>
      <c r="C64" s="181" t="s">
        <v>486</v>
      </c>
      <c r="D64" s="181">
        <v>253417.94</v>
      </c>
      <c r="E64" s="181">
        <v>0</v>
      </c>
      <c r="F64" s="181">
        <v>0</v>
      </c>
      <c r="G64" s="181">
        <v>0</v>
      </c>
      <c r="H64" s="181">
        <v>0</v>
      </c>
      <c r="I64" s="181">
        <v>253417.94</v>
      </c>
      <c r="J64" s="181" t="s">
        <v>600</v>
      </c>
      <c r="K64" s="181" t="s">
        <v>540</v>
      </c>
      <c r="L64" s="181" t="s">
        <v>486</v>
      </c>
      <c r="M64" s="181" t="s">
        <v>26</v>
      </c>
      <c r="N64" s="181" t="s">
        <v>486</v>
      </c>
      <c r="O64" s="181">
        <v>2</v>
      </c>
    </row>
    <row r="65" spans="1:15" ht="12.75">
      <c r="A65" s="181" t="s">
        <v>541</v>
      </c>
      <c r="B65" s="181" t="s">
        <v>501</v>
      </c>
      <c r="C65" s="181" t="s">
        <v>486</v>
      </c>
      <c r="D65" s="181">
        <v>253417.94</v>
      </c>
      <c r="E65" s="181">
        <v>0</v>
      </c>
      <c r="F65" s="181">
        <v>0</v>
      </c>
      <c r="G65" s="181">
        <v>0</v>
      </c>
      <c r="H65" s="181">
        <v>0</v>
      </c>
      <c r="I65" s="181">
        <v>253417.94</v>
      </c>
      <c r="J65" s="181" t="s">
        <v>600</v>
      </c>
      <c r="K65" s="181" t="s">
        <v>541</v>
      </c>
      <c r="L65" s="181" t="s">
        <v>486</v>
      </c>
      <c r="M65" s="181" t="s">
        <v>26</v>
      </c>
      <c r="N65" s="181" t="s">
        <v>486</v>
      </c>
      <c r="O65" s="181">
        <v>3</v>
      </c>
    </row>
    <row r="66" spans="1:15" ht="12.75">
      <c r="A66" s="181" t="s">
        <v>542</v>
      </c>
      <c r="B66" s="181" t="s">
        <v>501</v>
      </c>
      <c r="C66" s="181" t="s">
        <v>486</v>
      </c>
      <c r="D66" s="181">
        <v>253417.94</v>
      </c>
      <c r="E66" s="181">
        <v>0</v>
      </c>
      <c r="F66" s="181">
        <v>0</v>
      </c>
      <c r="G66" s="181">
        <v>0</v>
      </c>
      <c r="H66" s="181">
        <v>0</v>
      </c>
      <c r="I66" s="181">
        <v>253417.94</v>
      </c>
      <c r="J66" s="181" t="s">
        <v>600</v>
      </c>
      <c r="K66" s="181" t="s">
        <v>542</v>
      </c>
      <c r="L66" s="181" t="s">
        <v>486</v>
      </c>
      <c r="M66" s="181" t="s">
        <v>26</v>
      </c>
      <c r="N66" s="181" t="s">
        <v>486</v>
      </c>
      <c r="O66" s="181">
        <v>4</v>
      </c>
    </row>
    <row r="67" spans="1:15" ht="12.75">
      <c r="A67" s="181" t="s">
        <v>543</v>
      </c>
      <c r="B67" s="181" t="s">
        <v>501</v>
      </c>
      <c r="C67" s="181" t="s">
        <v>544</v>
      </c>
      <c r="D67" s="181">
        <v>253417.94</v>
      </c>
      <c r="E67" s="181">
        <v>0</v>
      </c>
      <c r="F67" s="181">
        <v>0</v>
      </c>
      <c r="G67" s="181">
        <v>0</v>
      </c>
      <c r="H67" s="181">
        <v>0</v>
      </c>
      <c r="I67" s="181">
        <v>253417.94</v>
      </c>
      <c r="J67" s="181" t="s">
        <v>600</v>
      </c>
      <c r="K67" s="181" t="s">
        <v>543</v>
      </c>
      <c r="L67" s="181" t="s">
        <v>544</v>
      </c>
      <c r="M67" s="181" t="s">
        <v>26</v>
      </c>
      <c r="N67" s="181" t="s">
        <v>544</v>
      </c>
      <c r="O67" s="181">
        <v>5</v>
      </c>
    </row>
    <row r="68" spans="1:15" ht="12.75">
      <c r="A68" s="181" t="s">
        <v>545</v>
      </c>
      <c r="B68" s="181" t="s">
        <v>501</v>
      </c>
      <c r="C68" s="181" t="s">
        <v>206</v>
      </c>
      <c r="D68" s="181">
        <v>1391702493.29</v>
      </c>
      <c r="E68" s="181">
        <v>54353250</v>
      </c>
      <c r="F68" s="181">
        <v>131746500</v>
      </c>
      <c r="G68" s="181">
        <v>54353250</v>
      </c>
      <c r="H68" s="181">
        <v>131746500</v>
      </c>
      <c r="I68" s="181">
        <v>1259955993.29</v>
      </c>
      <c r="J68" s="181" t="s">
        <v>600</v>
      </c>
      <c r="K68" s="181" t="s">
        <v>545</v>
      </c>
      <c r="L68" s="181" t="s">
        <v>206</v>
      </c>
      <c r="M68" s="181" t="s">
        <v>26</v>
      </c>
      <c r="N68" s="181" t="s">
        <v>206</v>
      </c>
      <c r="O68" s="181">
        <v>2</v>
      </c>
    </row>
    <row r="69" spans="1:15" ht="12.75">
      <c r="A69" s="181" t="s">
        <v>545</v>
      </c>
      <c r="B69" s="181" t="s">
        <v>644</v>
      </c>
      <c r="C69" s="181" t="s">
        <v>206</v>
      </c>
      <c r="D69" s="181">
        <v>718882802</v>
      </c>
      <c r="E69" s="181">
        <v>33009483</v>
      </c>
      <c r="F69" s="181">
        <v>33009483</v>
      </c>
      <c r="G69" s="181">
        <v>0</v>
      </c>
      <c r="H69" s="181">
        <v>0</v>
      </c>
      <c r="I69" s="181">
        <v>685873319</v>
      </c>
      <c r="J69" s="181" t="s">
        <v>600</v>
      </c>
      <c r="K69" s="181" t="s">
        <v>545</v>
      </c>
      <c r="L69" s="181" t="s">
        <v>206</v>
      </c>
      <c r="M69" s="181" t="s">
        <v>26</v>
      </c>
      <c r="N69" s="181" t="s">
        <v>206</v>
      </c>
      <c r="O69" s="181">
        <v>2</v>
      </c>
    </row>
    <row r="70" spans="1:15" ht="12.75">
      <c r="A70" s="181" t="s">
        <v>546</v>
      </c>
      <c r="B70" s="181" t="s">
        <v>501</v>
      </c>
      <c r="C70" s="181" t="s">
        <v>63</v>
      </c>
      <c r="D70" s="181">
        <v>1391702493.29</v>
      </c>
      <c r="E70" s="181">
        <v>54353250</v>
      </c>
      <c r="F70" s="181">
        <v>131746500</v>
      </c>
      <c r="G70" s="181">
        <v>54353250</v>
      </c>
      <c r="H70" s="181">
        <v>131746500</v>
      </c>
      <c r="I70" s="181">
        <v>1259955993.29</v>
      </c>
      <c r="J70" s="181" t="s">
        <v>600</v>
      </c>
      <c r="K70" s="181" t="s">
        <v>546</v>
      </c>
      <c r="L70" s="181" t="s">
        <v>63</v>
      </c>
      <c r="M70" s="181" t="s">
        <v>26</v>
      </c>
      <c r="N70" s="181" t="s">
        <v>63</v>
      </c>
      <c r="O70" s="181">
        <v>3</v>
      </c>
    </row>
    <row r="71" spans="1:15" ht="12.75">
      <c r="A71" s="181" t="s">
        <v>546</v>
      </c>
      <c r="B71" s="181" t="s">
        <v>644</v>
      </c>
      <c r="C71" s="181" t="s">
        <v>63</v>
      </c>
      <c r="D71" s="181">
        <v>718882802</v>
      </c>
      <c r="E71" s="181">
        <v>33009483</v>
      </c>
      <c r="F71" s="181">
        <v>33009483</v>
      </c>
      <c r="G71" s="181">
        <v>0</v>
      </c>
      <c r="H71" s="181">
        <v>0</v>
      </c>
      <c r="I71" s="181">
        <v>685873319</v>
      </c>
      <c r="J71" s="181" t="s">
        <v>600</v>
      </c>
      <c r="K71" s="181" t="s">
        <v>546</v>
      </c>
      <c r="L71" s="181" t="s">
        <v>63</v>
      </c>
      <c r="M71" s="181" t="s">
        <v>26</v>
      </c>
      <c r="N71" s="181" t="s">
        <v>63</v>
      </c>
      <c r="O71" s="181">
        <v>3</v>
      </c>
    </row>
    <row r="72" spans="1:15" ht="12.75">
      <c r="A72" s="181" t="s">
        <v>547</v>
      </c>
      <c r="B72" s="181" t="s">
        <v>501</v>
      </c>
      <c r="C72" s="181" t="s">
        <v>490</v>
      </c>
      <c r="D72" s="181">
        <v>1391702493.29</v>
      </c>
      <c r="E72" s="181">
        <v>54353250</v>
      </c>
      <c r="F72" s="181">
        <v>131746500</v>
      </c>
      <c r="G72" s="181">
        <v>54353250</v>
      </c>
      <c r="H72" s="181">
        <v>131746500</v>
      </c>
      <c r="I72" s="181">
        <v>1259955993.29</v>
      </c>
      <c r="J72" s="181" t="s">
        <v>600</v>
      </c>
      <c r="K72" s="181" t="s">
        <v>547</v>
      </c>
      <c r="L72" s="181" t="s">
        <v>490</v>
      </c>
      <c r="M72" s="181" t="s">
        <v>26</v>
      </c>
      <c r="N72" s="181" t="s">
        <v>490</v>
      </c>
      <c r="O72" s="181">
        <v>4</v>
      </c>
    </row>
    <row r="73" spans="1:15" ht="12.75">
      <c r="A73" s="181" t="s">
        <v>547</v>
      </c>
      <c r="B73" s="181" t="s">
        <v>644</v>
      </c>
      <c r="C73" s="181" t="s">
        <v>490</v>
      </c>
      <c r="D73" s="181">
        <v>718882802</v>
      </c>
      <c r="E73" s="181">
        <v>33009483</v>
      </c>
      <c r="F73" s="181">
        <v>33009483</v>
      </c>
      <c r="G73" s="181">
        <v>0</v>
      </c>
      <c r="H73" s="181">
        <v>0</v>
      </c>
      <c r="I73" s="181">
        <v>685873319</v>
      </c>
      <c r="J73" s="181" t="s">
        <v>600</v>
      </c>
      <c r="K73" s="181" t="s">
        <v>547</v>
      </c>
      <c r="L73" s="181" t="s">
        <v>490</v>
      </c>
      <c r="M73" s="181" t="s">
        <v>26</v>
      </c>
      <c r="N73" s="181" t="s">
        <v>490</v>
      </c>
      <c r="O73" s="181">
        <v>4</v>
      </c>
    </row>
    <row r="74" spans="1:15" ht="12.75">
      <c r="A74" s="181" t="s">
        <v>645</v>
      </c>
      <c r="B74" s="181" t="s">
        <v>501</v>
      </c>
      <c r="C74" s="181" t="s">
        <v>646</v>
      </c>
      <c r="D74" s="181">
        <v>1383263161.6</v>
      </c>
      <c r="E74" s="181">
        <v>54353250</v>
      </c>
      <c r="F74" s="181">
        <v>131746500</v>
      </c>
      <c r="G74" s="181">
        <v>54353250</v>
      </c>
      <c r="H74" s="181">
        <v>131746500</v>
      </c>
      <c r="I74" s="181">
        <v>1251516661.6</v>
      </c>
      <c r="J74" s="181" t="s">
        <v>600</v>
      </c>
      <c r="K74" s="181" t="s">
        <v>645</v>
      </c>
      <c r="L74" s="181" t="s">
        <v>646</v>
      </c>
      <c r="M74" s="181" t="s">
        <v>26</v>
      </c>
      <c r="N74" s="181" t="s">
        <v>646</v>
      </c>
      <c r="O74" s="181">
        <v>5</v>
      </c>
    </row>
    <row r="75" spans="1:15" ht="12.75">
      <c r="A75" s="181" t="s">
        <v>645</v>
      </c>
      <c r="B75" s="181" t="s">
        <v>644</v>
      </c>
      <c r="C75" s="181" t="s">
        <v>646</v>
      </c>
      <c r="D75" s="181">
        <v>718882802</v>
      </c>
      <c r="E75" s="181">
        <v>33009483</v>
      </c>
      <c r="F75" s="181">
        <v>33009483</v>
      </c>
      <c r="G75" s="181">
        <v>0</v>
      </c>
      <c r="H75" s="181">
        <v>0</v>
      </c>
      <c r="I75" s="181">
        <v>685873319</v>
      </c>
      <c r="J75" s="181" t="s">
        <v>600</v>
      </c>
      <c r="K75" s="181" t="s">
        <v>645</v>
      </c>
      <c r="L75" s="181" t="s">
        <v>646</v>
      </c>
      <c r="M75" s="181" t="s">
        <v>26</v>
      </c>
      <c r="N75" s="181" t="s">
        <v>646</v>
      </c>
      <c r="O75" s="181">
        <v>5</v>
      </c>
    </row>
    <row r="76" spans="1:15" ht="12.75">
      <c r="A76" s="181" t="s">
        <v>647</v>
      </c>
      <c r="B76" s="181" t="s">
        <v>501</v>
      </c>
      <c r="C76" s="181" t="s">
        <v>648</v>
      </c>
      <c r="D76" s="181">
        <v>371649000.6</v>
      </c>
      <c r="E76" s="181">
        <v>0</v>
      </c>
      <c r="F76" s="181">
        <v>0</v>
      </c>
      <c r="G76" s="181">
        <v>0</v>
      </c>
      <c r="H76" s="181">
        <v>0</v>
      </c>
      <c r="I76" s="181">
        <v>371649000.6</v>
      </c>
      <c r="J76" s="181" t="s">
        <v>600</v>
      </c>
      <c r="K76" s="181" t="s">
        <v>647</v>
      </c>
      <c r="L76" s="181" t="s">
        <v>648</v>
      </c>
      <c r="M76" s="181" t="s">
        <v>26</v>
      </c>
      <c r="N76" s="181" t="s">
        <v>648</v>
      </c>
      <c r="O76" s="181">
        <v>6</v>
      </c>
    </row>
    <row r="77" spans="1:15" ht="12.75">
      <c r="A77" s="181" t="s">
        <v>647</v>
      </c>
      <c r="B77" s="181" t="s">
        <v>644</v>
      </c>
      <c r="C77" s="181" t="s">
        <v>648</v>
      </c>
      <c r="D77" s="181">
        <v>682520122</v>
      </c>
      <c r="E77" s="181">
        <v>33009483</v>
      </c>
      <c r="F77" s="181">
        <v>33009483</v>
      </c>
      <c r="G77" s="181">
        <v>0</v>
      </c>
      <c r="H77" s="181">
        <v>0</v>
      </c>
      <c r="I77" s="181">
        <v>649510639</v>
      </c>
      <c r="J77" s="181" t="s">
        <v>600</v>
      </c>
      <c r="K77" s="181" t="s">
        <v>647</v>
      </c>
      <c r="L77" s="181" t="s">
        <v>648</v>
      </c>
      <c r="M77" s="181" t="s">
        <v>26</v>
      </c>
      <c r="N77" s="181" t="s">
        <v>648</v>
      </c>
      <c r="O77" s="181">
        <v>6</v>
      </c>
    </row>
    <row r="78" spans="1:15" ht="12.75">
      <c r="A78" s="181" t="s">
        <v>649</v>
      </c>
      <c r="B78" s="181" t="s">
        <v>501</v>
      </c>
      <c r="C78" s="181" t="s">
        <v>650</v>
      </c>
      <c r="D78" s="181">
        <v>23040000</v>
      </c>
      <c r="E78" s="181">
        <v>0</v>
      </c>
      <c r="F78" s="181">
        <v>23040000</v>
      </c>
      <c r="G78" s="181">
        <v>0</v>
      </c>
      <c r="H78" s="181">
        <v>23040000</v>
      </c>
      <c r="I78" s="181">
        <v>0</v>
      </c>
      <c r="J78" s="181" t="s">
        <v>600</v>
      </c>
      <c r="K78" s="181" t="s">
        <v>649</v>
      </c>
      <c r="L78" s="181" t="s">
        <v>650</v>
      </c>
      <c r="M78" s="181" t="s">
        <v>26</v>
      </c>
      <c r="N78" s="181" t="s">
        <v>650</v>
      </c>
      <c r="O78" s="181">
        <v>6</v>
      </c>
    </row>
    <row r="79" spans="1:15" ht="12.75">
      <c r="A79" s="181" t="s">
        <v>651</v>
      </c>
      <c r="B79" s="181" t="s">
        <v>644</v>
      </c>
      <c r="C79" s="181" t="s">
        <v>652</v>
      </c>
      <c r="D79" s="181">
        <v>0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 t="s">
        <v>600</v>
      </c>
      <c r="K79" s="181" t="s">
        <v>651</v>
      </c>
      <c r="L79" s="181" t="s">
        <v>652</v>
      </c>
      <c r="M79" s="181" t="s">
        <v>26</v>
      </c>
      <c r="N79" s="181" t="s">
        <v>652</v>
      </c>
      <c r="O79" s="181">
        <v>6</v>
      </c>
    </row>
    <row r="80" spans="1:15" ht="12.75">
      <c r="A80" s="181" t="s">
        <v>653</v>
      </c>
      <c r="B80" s="181" t="s">
        <v>501</v>
      </c>
      <c r="C80" s="181" t="s">
        <v>654</v>
      </c>
      <c r="D80" s="181">
        <v>988574161</v>
      </c>
      <c r="E80" s="181">
        <v>54353250</v>
      </c>
      <c r="F80" s="181">
        <v>108706500</v>
      </c>
      <c r="G80" s="181">
        <v>54353250</v>
      </c>
      <c r="H80" s="181">
        <v>108706500</v>
      </c>
      <c r="I80" s="181">
        <v>879867661</v>
      </c>
      <c r="J80" s="181" t="s">
        <v>600</v>
      </c>
      <c r="K80" s="181" t="s">
        <v>653</v>
      </c>
      <c r="L80" s="181" t="s">
        <v>654</v>
      </c>
      <c r="M80" s="181" t="s">
        <v>26</v>
      </c>
      <c r="N80" s="181" t="s">
        <v>654</v>
      </c>
      <c r="O80" s="181">
        <v>6</v>
      </c>
    </row>
    <row r="81" spans="1:15" ht="12.75">
      <c r="A81" s="181" t="s">
        <v>653</v>
      </c>
      <c r="B81" s="181" t="s">
        <v>644</v>
      </c>
      <c r="C81" s="181" t="s">
        <v>654</v>
      </c>
      <c r="D81" s="181">
        <v>36362680</v>
      </c>
      <c r="E81" s="181">
        <v>0</v>
      </c>
      <c r="F81" s="181">
        <v>0</v>
      </c>
      <c r="G81" s="181">
        <v>0</v>
      </c>
      <c r="H81" s="181">
        <v>0</v>
      </c>
      <c r="I81" s="181">
        <v>36362680</v>
      </c>
      <c r="J81" s="181" t="s">
        <v>600</v>
      </c>
      <c r="K81" s="181" t="s">
        <v>653</v>
      </c>
      <c r="L81" s="181" t="s">
        <v>654</v>
      </c>
      <c r="M81" s="181" t="s">
        <v>26</v>
      </c>
      <c r="N81" s="181" t="s">
        <v>654</v>
      </c>
      <c r="O81" s="181">
        <v>6</v>
      </c>
    </row>
    <row r="82" spans="1:15" ht="12.75">
      <c r="A82" s="181" t="s">
        <v>548</v>
      </c>
      <c r="B82" s="181" t="s">
        <v>501</v>
      </c>
      <c r="C82" s="181" t="s">
        <v>544</v>
      </c>
      <c r="D82" s="181">
        <v>8439331.69</v>
      </c>
      <c r="E82" s="181">
        <v>0</v>
      </c>
      <c r="F82" s="181">
        <v>0</v>
      </c>
      <c r="G82" s="181">
        <v>0</v>
      </c>
      <c r="H82" s="181">
        <v>0</v>
      </c>
      <c r="I82" s="181">
        <v>8439331.69</v>
      </c>
      <c r="J82" s="181" t="s">
        <v>600</v>
      </c>
      <c r="K82" s="181" t="s">
        <v>548</v>
      </c>
      <c r="L82" s="181" t="s">
        <v>544</v>
      </c>
      <c r="M82" s="181" t="s">
        <v>26</v>
      </c>
      <c r="N82" s="181" t="s">
        <v>544</v>
      </c>
      <c r="O82" s="181">
        <v>5</v>
      </c>
    </row>
    <row r="83" spans="1:15" ht="12.75">
      <c r="A83" s="181" t="s">
        <v>549</v>
      </c>
      <c r="B83" s="181" t="s">
        <v>501</v>
      </c>
      <c r="C83" s="181" t="s">
        <v>62</v>
      </c>
      <c r="D83" s="181">
        <v>196650750.76</v>
      </c>
      <c r="E83" s="181">
        <v>2842541</v>
      </c>
      <c r="F83" s="181">
        <v>2842541</v>
      </c>
      <c r="G83" s="181">
        <v>0</v>
      </c>
      <c r="H83" s="181">
        <v>0</v>
      </c>
      <c r="I83" s="181">
        <v>193808209.76</v>
      </c>
      <c r="J83" s="181" t="s">
        <v>600</v>
      </c>
      <c r="K83" s="181" t="s">
        <v>549</v>
      </c>
      <c r="L83" s="181" t="s">
        <v>62</v>
      </c>
      <c r="M83" s="181" t="s">
        <v>26</v>
      </c>
      <c r="N83" s="181" t="s">
        <v>62</v>
      </c>
      <c r="O83" s="181">
        <v>2</v>
      </c>
    </row>
    <row r="84" spans="1:15" ht="12.75">
      <c r="A84" s="181" t="s">
        <v>549</v>
      </c>
      <c r="B84" s="181" t="s">
        <v>644</v>
      </c>
      <c r="C84" s="181" t="s">
        <v>62</v>
      </c>
      <c r="D84" s="181">
        <v>38700000</v>
      </c>
      <c r="E84" s="181">
        <v>0</v>
      </c>
      <c r="F84" s="181">
        <v>0</v>
      </c>
      <c r="G84" s="181">
        <v>0</v>
      </c>
      <c r="H84" s="181">
        <v>0</v>
      </c>
      <c r="I84" s="181">
        <v>38700000</v>
      </c>
      <c r="J84" s="181" t="s">
        <v>600</v>
      </c>
      <c r="K84" s="181" t="s">
        <v>549</v>
      </c>
      <c r="L84" s="181" t="s">
        <v>62</v>
      </c>
      <c r="M84" s="181" t="s">
        <v>26</v>
      </c>
      <c r="N84" s="181" t="s">
        <v>62</v>
      </c>
      <c r="O84" s="181">
        <v>2</v>
      </c>
    </row>
    <row r="85" spans="1:15" ht="12.75">
      <c r="A85" s="181" t="s">
        <v>550</v>
      </c>
      <c r="B85" s="181" t="s">
        <v>501</v>
      </c>
      <c r="C85" s="181" t="s">
        <v>63</v>
      </c>
      <c r="D85" s="181">
        <v>196650750.76</v>
      </c>
      <c r="E85" s="181">
        <v>2842541</v>
      </c>
      <c r="F85" s="181">
        <v>2842541</v>
      </c>
      <c r="G85" s="181">
        <v>0</v>
      </c>
      <c r="H85" s="181">
        <v>0</v>
      </c>
      <c r="I85" s="181">
        <v>193808209.76</v>
      </c>
      <c r="J85" s="181" t="s">
        <v>600</v>
      </c>
      <c r="K85" s="181" t="s">
        <v>550</v>
      </c>
      <c r="L85" s="181" t="s">
        <v>63</v>
      </c>
      <c r="M85" s="181" t="s">
        <v>26</v>
      </c>
      <c r="N85" s="181" t="s">
        <v>63</v>
      </c>
      <c r="O85" s="181">
        <v>3</v>
      </c>
    </row>
    <row r="86" spans="1:15" ht="12.75">
      <c r="A86" s="181" t="s">
        <v>550</v>
      </c>
      <c r="B86" s="181" t="s">
        <v>644</v>
      </c>
      <c r="C86" s="181" t="s">
        <v>63</v>
      </c>
      <c r="D86" s="181">
        <v>38700000</v>
      </c>
      <c r="E86" s="181">
        <v>0</v>
      </c>
      <c r="F86" s="181">
        <v>0</v>
      </c>
      <c r="G86" s="181">
        <v>0</v>
      </c>
      <c r="H86" s="181">
        <v>0</v>
      </c>
      <c r="I86" s="181">
        <v>38700000</v>
      </c>
      <c r="J86" s="181" t="s">
        <v>600</v>
      </c>
      <c r="K86" s="181" t="s">
        <v>550</v>
      </c>
      <c r="L86" s="181" t="s">
        <v>63</v>
      </c>
      <c r="M86" s="181" t="s">
        <v>26</v>
      </c>
      <c r="N86" s="181" t="s">
        <v>63</v>
      </c>
      <c r="O86" s="181">
        <v>3</v>
      </c>
    </row>
    <row r="87" spans="1:15" ht="12.75">
      <c r="A87" s="181" t="s">
        <v>551</v>
      </c>
      <c r="B87" s="181" t="s">
        <v>501</v>
      </c>
      <c r="C87" s="181" t="s">
        <v>64</v>
      </c>
      <c r="D87" s="181">
        <v>196650750.76</v>
      </c>
      <c r="E87" s="181">
        <v>2842541</v>
      </c>
      <c r="F87" s="181">
        <v>2842541</v>
      </c>
      <c r="G87" s="181">
        <v>0</v>
      </c>
      <c r="H87" s="181">
        <v>0</v>
      </c>
      <c r="I87" s="181">
        <v>193808209.76</v>
      </c>
      <c r="J87" s="181" t="s">
        <v>600</v>
      </c>
      <c r="K87" s="181" t="s">
        <v>551</v>
      </c>
      <c r="L87" s="181" t="s">
        <v>64</v>
      </c>
      <c r="M87" s="181" t="s">
        <v>26</v>
      </c>
      <c r="N87" s="181" t="s">
        <v>64</v>
      </c>
      <c r="O87" s="181">
        <v>4</v>
      </c>
    </row>
    <row r="88" spans="1:15" ht="12.75">
      <c r="A88" s="181" t="s">
        <v>551</v>
      </c>
      <c r="B88" s="181" t="s">
        <v>644</v>
      </c>
      <c r="C88" s="181" t="s">
        <v>64</v>
      </c>
      <c r="D88" s="181">
        <v>38700000</v>
      </c>
      <c r="E88" s="181">
        <v>0</v>
      </c>
      <c r="F88" s="181">
        <v>0</v>
      </c>
      <c r="G88" s="181">
        <v>0</v>
      </c>
      <c r="H88" s="181">
        <v>0</v>
      </c>
      <c r="I88" s="181">
        <v>38700000</v>
      </c>
      <c r="J88" s="181" t="s">
        <v>600</v>
      </c>
      <c r="K88" s="181" t="s">
        <v>551</v>
      </c>
      <c r="L88" s="181" t="s">
        <v>64</v>
      </c>
      <c r="M88" s="181" t="s">
        <v>26</v>
      </c>
      <c r="N88" s="181" t="s">
        <v>64</v>
      </c>
      <c r="O88" s="181">
        <v>4</v>
      </c>
    </row>
    <row r="89" spans="1:15" ht="12.75">
      <c r="A89" s="181" t="s">
        <v>552</v>
      </c>
      <c r="B89" s="181" t="s">
        <v>501</v>
      </c>
      <c r="C89" s="181" t="s">
        <v>655</v>
      </c>
      <c r="D89" s="181">
        <v>177329851</v>
      </c>
      <c r="E89" s="181">
        <v>2842541</v>
      </c>
      <c r="F89" s="181">
        <v>2842541</v>
      </c>
      <c r="G89" s="181">
        <v>0</v>
      </c>
      <c r="H89" s="181">
        <v>0</v>
      </c>
      <c r="I89" s="181">
        <v>174487310</v>
      </c>
      <c r="J89" s="181" t="s">
        <v>600</v>
      </c>
      <c r="K89" s="181" t="s">
        <v>552</v>
      </c>
      <c r="L89" s="181" t="s">
        <v>655</v>
      </c>
      <c r="M89" s="181" t="s">
        <v>26</v>
      </c>
      <c r="N89" s="181" t="s">
        <v>655</v>
      </c>
      <c r="O89" s="181">
        <v>5</v>
      </c>
    </row>
    <row r="90" spans="1:15" ht="12.75">
      <c r="A90" s="181" t="s">
        <v>553</v>
      </c>
      <c r="B90" s="181" t="s">
        <v>501</v>
      </c>
      <c r="C90" s="181" t="s">
        <v>656</v>
      </c>
      <c r="D90" s="181">
        <v>177329851</v>
      </c>
      <c r="E90" s="181">
        <v>2842541</v>
      </c>
      <c r="F90" s="181">
        <v>2842541</v>
      </c>
      <c r="G90" s="181">
        <v>0</v>
      </c>
      <c r="H90" s="181">
        <v>0</v>
      </c>
      <c r="I90" s="181">
        <v>174487310</v>
      </c>
      <c r="J90" s="181" t="s">
        <v>600</v>
      </c>
      <c r="K90" s="181" t="s">
        <v>553</v>
      </c>
      <c r="L90" s="181" t="s">
        <v>656</v>
      </c>
      <c r="M90" s="181" t="s">
        <v>26</v>
      </c>
      <c r="N90" s="181" t="s">
        <v>656</v>
      </c>
      <c r="O90" s="181">
        <v>6</v>
      </c>
    </row>
    <row r="91" spans="1:15" ht="12.75">
      <c r="A91" s="181" t="s">
        <v>554</v>
      </c>
      <c r="B91" s="181" t="s">
        <v>501</v>
      </c>
      <c r="C91" s="181" t="s">
        <v>623</v>
      </c>
      <c r="D91" s="181">
        <v>0</v>
      </c>
      <c r="E91" s="181">
        <v>0</v>
      </c>
      <c r="F91" s="181">
        <v>0</v>
      </c>
      <c r="G91" s="181">
        <v>0</v>
      </c>
      <c r="H91" s="181">
        <v>0</v>
      </c>
      <c r="I91" s="181">
        <v>0</v>
      </c>
      <c r="J91" s="181" t="s">
        <v>600</v>
      </c>
      <c r="K91" s="181" t="s">
        <v>554</v>
      </c>
      <c r="L91" s="181" t="s">
        <v>623</v>
      </c>
      <c r="M91" s="181" t="s">
        <v>26</v>
      </c>
      <c r="N91" s="181" t="s">
        <v>623</v>
      </c>
      <c r="O91" s="181">
        <v>6</v>
      </c>
    </row>
    <row r="92" spans="1:15" ht="12.75">
      <c r="A92" s="181" t="s">
        <v>657</v>
      </c>
      <c r="B92" s="181" t="s">
        <v>501</v>
      </c>
      <c r="C92" s="181" t="s">
        <v>658</v>
      </c>
      <c r="D92" s="181">
        <v>18368423</v>
      </c>
      <c r="E92" s="181">
        <v>0</v>
      </c>
      <c r="F92" s="181">
        <v>0</v>
      </c>
      <c r="G92" s="181">
        <v>0</v>
      </c>
      <c r="H92" s="181">
        <v>0</v>
      </c>
      <c r="I92" s="181">
        <v>18368423</v>
      </c>
      <c r="J92" s="181" t="s">
        <v>600</v>
      </c>
      <c r="K92" s="181" t="s">
        <v>657</v>
      </c>
      <c r="L92" s="181" t="s">
        <v>658</v>
      </c>
      <c r="M92" s="181" t="s">
        <v>26</v>
      </c>
      <c r="N92" s="181" t="s">
        <v>658</v>
      </c>
      <c r="O92" s="181">
        <v>5</v>
      </c>
    </row>
    <row r="93" spans="1:15" ht="12.75">
      <c r="A93" s="181" t="s">
        <v>657</v>
      </c>
      <c r="B93" s="181" t="s">
        <v>644</v>
      </c>
      <c r="C93" s="181" t="s">
        <v>658</v>
      </c>
      <c r="D93" s="181">
        <v>38700000</v>
      </c>
      <c r="E93" s="181">
        <v>0</v>
      </c>
      <c r="F93" s="181">
        <v>0</v>
      </c>
      <c r="G93" s="181">
        <v>0</v>
      </c>
      <c r="H93" s="181">
        <v>0</v>
      </c>
      <c r="I93" s="181">
        <v>38700000</v>
      </c>
      <c r="J93" s="181" t="s">
        <v>600</v>
      </c>
      <c r="K93" s="181" t="s">
        <v>657</v>
      </c>
      <c r="L93" s="181" t="s">
        <v>658</v>
      </c>
      <c r="M93" s="181" t="s">
        <v>26</v>
      </c>
      <c r="N93" s="181" t="s">
        <v>658</v>
      </c>
      <c r="O93" s="181">
        <v>5</v>
      </c>
    </row>
    <row r="94" spans="1:15" ht="12.75">
      <c r="A94" s="181" t="s">
        <v>659</v>
      </c>
      <c r="B94" s="181" t="s">
        <v>501</v>
      </c>
      <c r="C94" s="181" t="s">
        <v>660</v>
      </c>
      <c r="D94" s="181">
        <v>18368423</v>
      </c>
      <c r="E94" s="181">
        <v>0</v>
      </c>
      <c r="F94" s="181">
        <v>0</v>
      </c>
      <c r="G94" s="181">
        <v>0</v>
      </c>
      <c r="H94" s="181">
        <v>0</v>
      </c>
      <c r="I94" s="181">
        <v>18368423</v>
      </c>
      <c r="J94" s="181" t="s">
        <v>600</v>
      </c>
      <c r="K94" s="181" t="s">
        <v>659</v>
      </c>
      <c r="L94" s="181" t="s">
        <v>660</v>
      </c>
      <c r="M94" s="181" t="s">
        <v>26</v>
      </c>
      <c r="N94" s="181" t="s">
        <v>660</v>
      </c>
      <c r="O94" s="181">
        <v>6</v>
      </c>
    </row>
    <row r="95" spans="1:15" ht="12.75">
      <c r="A95" s="181" t="s">
        <v>659</v>
      </c>
      <c r="B95" s="181" t="s">
        <v>644</v>
      </c>
      <c r="C95" s="181" t="s">
        <v>660</v>
      </c>
      <c r="D95" s="181">
        <v>38700000</v>
      </c>
      <c r="E95" s="181">
        <v>0</v>
      </c>
      <c r="F95" s="181">
        <v>0</v>
      </c>
      <c r="G95" s="181">
        <v>0</v>
      </c>
      <c r="H95" s="181">
        <v>0</v>
      </c>
      <c r="I95" s="181">
        <v>38700000</v>
      </c>
      <c r="J95" s="181" t="s">
        <v>600</v>
      </c>
      <c r="K95" s="181" t="s">
        <v>659</v>
      </c>
      <c r="L95" s="181" t="s">
        <v>660</v>
      </c>
      <c r="M95" s="181" t="s">
        <v>26</v>
      </c>
      <c r="N95" s="181" t="s">
        <v>660</v>
      </c>
      <c r="O95" s="181">
        <v>6</v>
      </c>
    </row>
    <row r="96" spans="1:15" ht="12.75">
      <c r="A96" s="181" t="s">
        <v>555</v>
      </c>
      <c r="B96" s="181" t="s">
        <v>501</v>
      </c>
      <c r="C96" s="181" t="s">
        <v>544</v>
      </c>
      <c r="D96" s="181">
        <v>952476.76</v>
      </c>
      <c r="E96" s="181">
        <v>0</v>
      </c>
      <c r="F96" s="181">
        <v>0</v>
      </c>
      <c r="G96" s="181">
        <v>0</v>
      </c>
      <c r="H96" s="181">
        <v>0</v>
      </c>
      <c r="I96" s="181">
        <v>952476.76</v>
      </c>
      <c r="J96" s="181" t="s">
        <v>600</v>
      </c>
      <c r="K96" s="181" t="s">
        <v>555</v>
      </c>
      <c r="L96" s="181" t="s">
        <v>544</v>
      </c>
      <c r="M96" s="181" t="s">
        <v>26</v>
      </c>
      <c r="N96" s="181" t="s">
        <v>544</v>
      </c>
      <c r="O96" s="181">
        <v>5</v>
      </c>
    </row>
    <row r="97" spans="1:15" ht="12.75">
      <c r="A97" s="181" t="s">
        <v>556</v>
      </c>
      <c r="B97" s="181" t="s">
        <v>501</v>
      </c>
      <c r="C97" s="181" t="s">
        <v>66</v>
      </c>
      <c r="D97" s="181">
        <v>57290142776.25</v>
      </c>
      <c r="E97" s="181">
        <v>171027749</v>
      </c>
      <c r="F97" s="181">
        <v>295882795</v>
      </c>
      <c r="G97" s="181">
        <v>89344638</v>
      </c>
      <c r="H97" s="181">
        <v>214199684</v>
      </c>
      <c r="I97" s="181">
        <v>56994259981.25</v>
      </c>
      <c r="J97" s="181" t="s">
        <v>600</v>
      </c>
      <c r="K97" s="181" t="s">
        <v>556</v>
      </c>
      <c r="L97" s="181" t="s">
        <v>66</v>
      </c>
      <c r="M97" s="181" t="s">
        <v>26</v>
      </c>
      <c r="N97" s="181" t="s">
        <v>66</v>
      </c>
      <c r="O97" s="181">
        <v>2</v>
      </c>
    </row>
    <row r="98" spans="1:15" ht="12.75">
      <c r="A98" s="181" t="s">
        <v>556</v>
      </c>
      <c r="B98" s="181" t="s">
        <v>644</v>
      </c>
      <c r="C98" s="181" t="s">
        <v>66</v>
      </c>
      <c r="D98" s="181">
        <v>22124041235</v>
      </c>
      <c r="E98" s="181">
        <v>24544440</v>
      </c>
      <c r="F98" s="181">
        <v>751462921</v>
      </c>
      <c r="G98" s="181">
        <v>0</v>
      </c>
      <c r="H98" s="181">
        <v>726918481</v>
      </c>
      <c r="I98" s="181">
        <v>21372578314</v>
      </c>
      <c r="J98" s="181" t="s">
        <v>600</v>
      </c>
      <c r="K98" s="181" t="s">
        <v>556</v>
      </c>
      <c r="L98" s="181" t="s">
        <v>66</v>
      </c>
      <c r="M98" s="181" t="s">
        <v>26</v>
      </c>
      <c r="N98" s="181" t="s">
        <v>66</v>
      </c>
      <c r="O98" s="181">
        <v>2</v>
      </c>
    </row>
    <row r="99" spans="1:15" ht="12.75">
      <c r="A99" s="181" t="s">
        <v>557</v>
      </c>
      <c r="B99" s="181" t="s">
        <v>501</v>
      </c>
      <c r="C99" s="181" t="s">
        <v>63</v>
      </c>
      <c r="D99" s="181">
        <v>57290142776.25</v>
      </c>
      <c r="E99" s="181">
        <v>171027749</v>
      </c>
      <c r="F99" s="181">
        <v>295882795</v>
      </c>
      <c r="G99" s="181">
        <v>89344638</v>
      </c>
      <c r="H99" s="181">
        <v>214199684</v>
      </c>
      <c r="I99" s="181">
        <v>56994259981.25</v>
      </c>
      <c r="J99" s="181" t="s">
        <v>600</v>
      </c>
      <c r="K99" s="181" t="s">
        <v>557</v>
      </c>
      <c r="L99" s="181" t="s">
        <v>63</v>
      </c>
      <c r="M99" s="181" t="s">
        <v>26</v>
      </c>
      <c r="N99" s="181" t="s">
        <v>63</v>
      </c>
      <c r="O99" s="181">
        <v>3</v>
      </c>
    </row>
    <row r="100" spans="1:15" ht="12.75">
      <c r="A100" s="181" t="s">
        <v>557</v>
      </c>
      <c r="B100" s="181" t="s">
        <v>644</v>
      </c>
      <c r="C100" s="181" t="s">
        <v>63</v>
      </c>
      <c r="D100" s="181">
        <v>22124041235</v>
      </c>
      <c r="E100" s="181">
        <v>24544440</v>
      </c>
      <c r="F100" s="181">
        <v>751462921</v>
      </c>
      <c r="G100" s="181">
        <v>0</v>
      </c>
      <c r="H100" s="181">
        <v>726918481</v>
      </c>
      <c r="I100" s="181">
        <v>21372578314</v>
      </c>
      <c r="J100" s="181" t="s">
        <v>600</v>
      </c>
      <c r="K100" s="181" t="s">
        <v>557</v>
      </c>
      <c r="L100" s="181" t="s">
        <v>63</v>
      </c>
      <c r="M100" s="181" t="s">
        <v>26</v>
      </c>
      <c r="N100" s="181" t="s">
        <v>63</v>
      </c>
      <c r="O100" s="181">
        <v>3</v>
      </c>
    </row>
    <row r="101" spans="1:15" ht="12.75">
      <c r="A101" s="181" t="s">
        <v>558</v>
      </c>
      <c r="B101" s="181" t="s">
        <v>501</v>
      </c>
      <c r="C101" s="181" t="s">
        <v>67</v>
      </c>
      <c r="D101" s="181">
        <v>57158040124.55</v>
      </c>
      <c r="E101" s="181">
        <v>170445509</v>
      </c>
      <c r="F101" s="181">
        <v>288022555</v>
      </c>
      <c r="G101" s="181">
        <v>88762398</v>
      </c>
      <c r="H101" s="181">
        <v>206339444</v>
      </c>
      <c r="I101" s="181">
        <v>56870017569.55</v>
      </c>
      <c r="J101" s="181" t="s">
        <v>600</v>
      </c>
      <c r="K101" s="181" t="s">
        <v>558</v>
      </c>
      <c r="L101" s="181" t="s">
        <v>67</v>
      </c>
      <c r="M101" s="181" t="s">
        <v>26</v>
      </c>
      <c r="N101" s="181" t="s">
        <v>67</v>
      </c>
      <c r="O101" s="181">
        <v>4</v>
      </c>
    </row>
    <row r="102" spans="1:15" ht="12.75">
      <c r="A102" s="181" t="s">
        <v>558</v>
      </c>
      <c r="B102" s="181" t="s">
        <v>644</v>
      </c>
      <c r="C102" s="181" t="s">
        <v>67</v>
      </c>
      <c r="D102" s="181">
        <v>22098445441</v>
      </c>
      <c r="E102" s="181">
        <v>0</v>
      </c>
      <c r="F102" s="181">
        <v>726918481</v>
      </c>
      <c r="G102" s="181">
        <v>0</v>
      </c>
      <c r="H102" s="181">
        <v>726918481</v>
      </c>
      <c r="I102" s="181">
        <v>21371526960</v>
      </c>
      <c r="J102" s="181" t="s">
        <v>600</v>
      </c>
      <c r="K102" s="181" t="s">
        <v>558</v>
      </c>
      <c r="L102" s="181" t="s">
        <v>67</v>
      </c>
      <c r="M102" s="181" t="s">
        <v>26</v>
      </c>
      <c r="N102" s="181" t="s">
        <v>67</v>
      </c>
      <c r="O102" s="181">
        <v>4</v>
      </c>
    </row>
    <row r="103" spans="1:15" ht="12.75">
      <c r="A103" s="181" t="s">
        <v>661</v>
      </c>
      <c r="B103" s="181" t="s">
        <v>501</v>
      </c>
      <c r="C103" s="181" t="s">
        <v>67</v>
      </c>
      <c r="D103" s="181">
        <v>710938560</v>
      </c>
      <c r="E103" s="181">
        <v>0</v>
      </c>
      <c r="F103" s="181">
        <v>0</v>
      </c>
      <c r="G103" s="181">
        <v>0</v>
      </c>
      <c r="H103" s="181">
        <v>0</v>
      </c>
      <c r="I103" s="181">
        <v>710938560</v>
      </c>
      <c r="J103" s="181" t="s">
        <v>600</v>
      </c>
      <c r="K103" s="181" t="s">
        <v>661</v>
      </c>
      <c r="L103" s="181" t="s">
        <v>67</v>
      </c>
      <c r="M103" s="181" t="s">
        <v>26</v>
      </c>
      <c r="N103" s="181" t="s">
        <v>67</v>
      </c>
      <c r="O103" s="181">
        <v>5</v>
      </c>
    </row>
    <row r="104" spans="1:15" ht="12.75">
      <c r="A104" s="181" t="s">
        <v>661</v>
      </c>
      <c r="B104" s="181" t="s">
        <v>644</v>
      </c>
      <c r="C104" s="181" t="s">
        <v>67</v>
      </c>
      <c r="D104" s="181">
        <v>1974942056</v>
      </c>
      <c r="E104" s="181">
        <v>0</v>
      </c>
      <c r="F104" s="181">
        <v>0</v>
      </c>
      <c r="G104" s="181">
        <v>0</v>
      </c>
      <c r="H104" s="181">
        <v>0</v>
      </c>
      <c r="I104" s="181">
        <v>1974942056</v>
      </c>
      <c r="J104" s="181" t="s">
        <v>600</v>
      </c>
      <c r="K104" s="181" t="s">
        <v>661</v>
      </c>
      <c r="L104" s="181" t="s">
        <v>67</v>
      </c>
      <c r="M104" s="181" t="s">
        <v>26</v>
      </c>
      <c r="N104" s="181" t="s">
        <v>67</v>
      </c>
      <c r="O104" s="181">
        <v>5</v>
      </c>
    </row>
    <row r="105" spans="1:15" ht="12.75">
      <c r="A105" s="181" t="s">
        <v>662</v>
      </c>
      <c r="B105" s="181" t="s">
        <v>501</v>
      </c>
      <c r="C105" s="181" t="s">
        <v>663</v>
      </c>
      <c r="D105" s="181">
        <v>710938560</v>
      </c>
      <c r="E105" s="181">
        <v>0</v>
      </c>
      <c r="F105" s="181">
        <v>0</v>
      </c>
      <c r="G105" s="181">
        <v>0</v>
      </c>
      <c r="H105" s="181">
        <v>0</v>
      </c>
      <c r="I105" s="181">
        <v>710938560</v>
      </c>
      <c r="J105" s="181" t="s">
        <v>600</v>
      </c>
      <c r="K105" s="181" t="s">
        <v>662</v>
      </c>
      <c r="L105" s="181" t="s">
        <v>663</v>
      </c>
      <c r="M105" s="181" t="s">
        <v>26</v>
      </c>
      <c r="N105" s="181" t="s">
        <v>663</v>
      </c>
      <c r="O105" s="181">
        <v>6</v>
      </c>
    </row>
    <row r="106" spans="1:15" ht="12.75">
      <c r="A106" s="181" t="s">
        <v>662</v>
      </c>
      <c r="B106" s="181" t="s">
        <v>644</v>
      </c>
      <c r="C106" s="181" t="s">
        <v>663</v>
      </c>
      <c r="D106" s="181">
        <v>999689440</v>
      </c>
      <c r="E106" s="181">
        <v>0</v>
      </c>
      <c r="F106" s="181">
        <v>0</v>
      </c>
      <c r="G106" s="181">
        <v>0</v>
      </c>
      <c r="H106" s="181">
        <v>0</v>
      </c>
      <c r="I106" s="181">
        <v>999689440</v>
      </c>
      <c r="J106" s="181" t="s">
        <v>600</v>
      </c>
      <c r="K106" s="181" t="s">
        <v>662</v>
      </c>
      <c r="L106" s="181" t="s">
        <v>663</v>
      </c>
      <c r="M106" s="181" t="s">
        <v>26</v>
      </c>
      <c r="N106" s="181" t="s">
        <v>663</v>
      </c>
      <c r="O106" s="181">
        <v>6</v>
      </c>
    </row>
    <row r="107" spans="1:15" ht="12.75">
      <c r="A107" s="181" t="s">
        <v>664</v>
      </c>
      <c r="B107" s="181" t="s">
        <v>644</v>
      </c>
      <c r="C107" s="181" t="s">
        <v>665</v>
      </c>
      <c r="D107" s="181">
        <v>975252616</v>
      </c>
      <c r="E107" s="181">
        <v>0</v>
      </c>
      <c r="F107" s="181">
        <v>0</v>
      </c>
      <c r="G107" s="181">
        <v>0</v>
      </c>
      <c r="H107" s="181">
        <v>0</v>
      </c>
      <c r="I107" s="181">
        <v>975252616</v>
      </c>
      <c r="J107" s="181" t="s">
        <v>600</v>
      </c>
      <c r="K107" s="181" t="s">
        <v>664</v>
      </c>
      <c r="L107" s="181" t="s">
        <v>665</v>
      </c>
      <c r="M107" s="181" t="s">
        <v>26</v>
      </c>
      <c r="N107" s="181" t="s">
        <v>665</v>
      </c>
      <c r="O107" s="181">
        <v>6</v>
      </c>
    </row>
    <row r="108" spans="1:15" ht="12.75">
      <c r="A108" s="181" t="s">
        <v>666</v>
      </c>
      <c r="B108" s="181" t="s">
        <v>501</v>
      </c>
      <c r="C108" s="181" t="s">
        <v>667</v>
      </c>
      <c r="D108" s="181">
        <v>4329478172</v>
      </c>
      <c r="E108" s="181">
        <v>66761422</v>
      </c>
      <c r="F108" s="181">
        <v>66761422</v>
      </c>
      <c r="G108" s="181">
        <v>33380711</v>
      </c>
      <c r="H108" s="181">
        <v>33380711</v>
      </c>
      <c r="I108" s="181">
        <v>4262716750</v>
      </c>
      <c r="J108" s="181" t="s">
        <v>600</v>
      </c>
      <c r="K108" s="181" t="s">
        <v>666</v>
      </c>
      <c r="L108" s="181" t="s">
        <v>667</v>
      </c>
      <c r="M108" s="181" t="s">
        <v>26</v>
      </c>
      <c r="N108" s="181" t="s">
        <v>667</v>
      </c>
      <c r="O108" s="181">
        <v>5</v>
      </c>
    </row>
    <row r="109" spans="1:15" ht="12.75">
      <c r="A109" s="181" t="s">
        <v>666</v>
      </c>
      <c r="B109" s="181" t="s">
        <v>644</v>
      </c>
      <c r="C109" s="181" t="s">
        <v>667</v>
      </c>
      <c r="D109" s="181">
        <v>6308000000</v>
      </c>
      <c r="E109" s="181">
        <v>0</v>
      </c>
      <c r="F109" s="181">
        <v>0</v>
      </c>
      <c r="G109" s="181">
        <v>0</v>
      </c>
      <c r="H109" s="181">
        <v>0</v>
      </c>
      <c r="I109" s="181">
        <v>6308000000</v>
      </c>
      <c r="J109" s="181" t="s">
        <v>600</v>
      </c>
      <c r="K109" s="181" t="s">
        <v>666</v>
      </c>
      <c r="L109" s="181" t="s">
        <v>667</v>
      </c>
      <c r="M109" s="181" t="s">
        <v>26</v>
      </c>
      <c r="N109" s="181" t="s">
        <v>667</v>
      </c>
      <c r="O109" s="181">
        <v>5</v>
      </c>
    </row>
    <row r="110" spans="1:15" ht="12.75">
      <c r="A110" s="181" t="s">
        <v>668</v>
      </c>
      <c r="B110" s="181" t="s">
        <v>644</v>
      </c>
      <c r="C110" s="181" t="s">
        <v>669</v>
      </c>
      <c r="D110" s="181">
        <v>3652000000</v>
      </c>
      <c r="E110" s="181">
        <v>0</v>
      </c>
      <c r="F110" s="181">
        <v>0</v>
      </c>
      <c r="G110" s="181">
        <v>0</v>
      </c>
      <c r="H110" s="181">
        <v>0</v>
      </c>
      <c r="I110" s="181">
        <v>3652000000</v>
      </c>
      <c r="J110" s="181" t="s">
        <v>600</v>
      </c>
      <c r="K110" s="181" t="s">
        <v>668</v>
      </c>
      <c r="L110" s="181" t="s">
        <v>669</v>
      </c>
      <c r="M110" s="181" t="s">
        <v>26</v>
      </c>
      <c r="N110" s="181" t="s">
        <v>669</v>
      </c>
      <c r="O110" s="181">
        <v>6</v>
      </c>
    </row>
    <row r="111" spans="1:15" ht="12.75">
      <c r="A111" s="181" t="s">
        <v>670</v>
      </c>
      <c r="B111" s="181" t="s">
        <v>644</v>
      </c>
      <c r="C111" s="181" t="s">
        <v>671</v>
      </c>
      <c r="D111" s="181">
        <v>2656000000</v>
      </c>
      <c r="E111" s="181">
        <v>0</v>
      </c>
      <c r="F111" s="181">
        <v>0</v>
      </c>
      <c r="G111" s="181">
        <v>0</v>
      </c>
      <c r="H111" s="181">
        <v>0</v>
      </c>
      <c r="I111" s="181">
        <v>2656000000</v>
      </c>
      <c r="J111" s="181" t="s">
        <v>600</v>
      </c>
      <c r="K111" s="181" t="s">
        <v>670</v>
      </c>
      <c r="L111" s="181" t="s">
        <v>671</v>
      </c>
      <c r="M111" s="181" t="s">
        <v>26</v>
      </c>
      <c r="N111" s="181" t="s">
        <v>671</v>
      </c>
      <c r="O111" s="181">
        <v>6</v>
      </c>
    </row>
    <row r="112" spans="1:15" ht="12.75">
      <c r="A112" s="181" t="s">
        <v>672</v>
      </c>
      <c r="B112" s="181" t="s">
        <v>501</v>
      </c>
      <c r="C112" s="181" t="s">
        <v>673</v>
      </c>
      <c r="D112" s="181">
        <v>4329478172</v>
      </c>
      <c r="E112" s="181">
        <v>66761422</v>
      </c>
      <c r="F112" s="181">
        <v>66761422</v>
      </c>
      <c r="G112" s="181">
        <v>33380711</v>
      </c>
      <c r="H112" s="181">
        <v>33380711</v>
      </c>
      <c r="I112" s="181">
        <v>4262716750</v>
      </c>
      <c r="J112" s="181" t="s">
        <v>600</v>
      </c>
      <c r="K112" s="181" t="s">
        <v>672</v>
      </c>
      <c r="L112" s="181" t="s">
        <v>673</v>
      </c>
      <c r="M112" s="181" t="s">
        <v>26</v>
      </c>
      <c r="N112" s="181" t="s">
        <v>673</v>
      </c>
      <c r="O112" s="181">
        <v>6</v>
      </c>
    </row>
    <row r="113" spans="1:15" ht="12.75">
      <c r="A113" s="181" t="s">
        <v>559</v>
      </c>
      <c r="B113" s="181" t="s">
        <v>501</v>
      </c>
      <c r="C113" s="181" t="s">
        <v>674</v>
      </c>
      <c r="D113" s="181">
        <v>870000000</v>
      </c>
      <c r="E113" s="181">
        <v>0</v>
      </c>
      <c r="F113" s="181">
        <v>0</v>
      </c>
      <c r="G113" s="181">
        <v>0</v>
      </c>
      <c r="H113" s="181">
        <v>0</v>
      </c>
      <c r="I113" s="181">
        <v>870000000</v>
      </c>
      <c r="J113" s="181" t="s">
        <v>600</v>
      </c>
      <c r="K113" s="181" t="s">
        <v>559</v>
      </c>
      <c r="L113" s="181" t="s">
        <v>674</v>
      </c>
      <c r="M113" s="181" t="s">
        <v>26</v>
      </c>
      <c r="N113" s="181" t="s">
        <v>674</v>
      </c>
      <c r="O113" s="181">
        <v>5</v>
      </c>
    </row>
    <row r="114" spans="1:15" ht="12.75">
      <c r="A114" s="181" t="s">
        <v>559</v>
      </c>
      <c r="B114" s="181" t="s">
        <v>644</v>
      </c>
      <c r="C114" s="181" t="s">
        <v>674</v>
      </c>
      <c r="D114" s="181">
        <v>3587723200</v>
      </c>
      <c r="E114" s="181">
        <v>0</v>
      </c>
      <c r="F114" s="181">
        <v>0</v>
      </c>
      <c r="G114" s="181">
        <v>0</v>
      </c>
      <c r="H114" s="181">
        <v>0</v>
      </c>
      <c r="I114" s="181">
        <v>3587723200</v>
      </c>
      <c r="J114" s="181" t="s">
        <v>600</v>
      </c>
      <c r="K114" s="181" t="s">
        <v>559</v>
      </c>
      <c r="L114" s="181" t="s">
        <v>674</v>
      </c>
      <c r="M114" s="181" t="s">
        <v>26</v>
      </c>
      <c r="N114" s="181" t="s">
        <v>674</v>
      </c>
      <c r="O114" s="181">
        <v>5</v>
      </c>
    </row>
    <row r="115" spans="1:15" ht="12.75">
      <c r="A115" s="181" t="s">
        <v>560</v>
      </c>
      <c r="B115" s="181" t="s">
        <v>501</v>
      </c>
      <c r="C115" s="181" t="s">
        <v>561</v>
      </c>
      <c r="D115" s="181">
        <v>870000000</v>
      </c>
      <c r="E115" s="181">
        <v>0</v>
      </c>
      <c r="F115" s="181">
        <v>0</v>
      </c>
      <c r="G115" s="181">
        <v>0</v>
      </c>
      <c r="H115" s="181">
        <v>0</v>
      </c>
      <c r="I115" s="181">
        <v>870000000</v>
      </c>
      <c r="J115" s="181" t="s">
        <v>600</v>
      </c>
      <c r="K115" s="181" t="s">
        <v>560</v>
      </c>
      <c r="L115" s="181" t="s">
        <v>561</v>
      </c>
      <c r="M115" s="181" t="s">
        <v>26</v>
      </c>
      <c r="N115" s="181" t="s">
        <v>561</v>
      </c>
      <c r="O115" s="181">
        <v>6</v>
      </c>
    </row>
    <row r="116" spans="1:15" ht="12.75">
      <c r="A116" s="181" t="s">
        <v>560</v>
      </c>
      <c r="B116" s="181" t="s">
        <v>644</v>
      </c>
      <c r="C116" s="181" t="s">
        <v>561</v>
      </c>
      <c r="D116" s="181">
        <v>3587723200</v>
      </c>
      <c r="E116" s="181">
        <v>0</v>
      </c>
      <c r="F116" s="181">
        <v>0</v>
      </c>
      <c r="G116" s="181">
        <v>0</v>
      </c>
      <c r="H116" s="181">
        <v>0</v>
      </c>
      <c r="I116" s="181">
        <v>3587723200</v>
      </c>
      <c r="J116" s="181" t="s">
        <v>600</v>
      </c>
      <c r="K116" s="181" t="s">
        <v>560</v>
      </c>
      <c r="L116" s="181" t="s">
        <v>561</v>
      </c>
      <c r="M116" s="181" t="s">
        <v>26</v>
      </c>
      <c r="N116" s="181" t="s">
        <v>561</v>
      </c>
      <c r="O116" s="181">
        <v>6</v>
      </c>
    </row>
    <row r="117" spans="1:15" ht="12.75">
      <c r="A117" s="181" t="s">
        <v>562</v>
      </c>
      <c r="B117" s="181" t="s">
        <v>501</v>
      </c>
      <c r="C117" s="181" t="s">
        <v>675</v>
      </c>
      <c r="D117" s="181">
        <v>50602274513</v>
      </c>
      <c r="E117" s="181">
        <v>44880000</v>
      </c>
      <c r="F117" s="181">
        <v>102160000</v>
      </c>
      <c r="G117" s="181">
        <v>44880000</v>
      </c>
      <c r="H117" s="181">
        <v>102160000</v>
      </c>
      <c r="I117" s="181">
        <v>50500114513</v>
      </c>
      <c r="J117" s="181" t="s">
        <v>600</v>
      </c>
      <c r="K117" s="181" t="s">
        <v>562</v>
      </c>
      <c r="L117" s="181" t="s">
        <v>675</v>
      </c>
      <c r="M117" s="181" t="s">
        <v>26</v>
      </c>
      <c r="N117" s="181" t="s">
        <v>675</v>
      </c>
      <c r="O117" s="181">
        <v>5</v>
      </c>
    </row>
    <row r="118" spans="1:15" ht="12.75">
      <c r="A118" s="181" t="s">
        <v>562</v>
      </c>
      <c r="B118" s="181" t="s">
        <v>644</v>
      </c>
      <c r="C118" s="181" t="s">
        <v>675</v>
      </c>
      <c r="D118" s="181">
        <v>10227711018</v>
      </c>
      <c r="E118" s="181">
        <v>0</v>
      </c>
      <c r="F118" s="181">
        <v>726918481</v>
      </c>
      <c r="G118" s="181">
        <v>0</v>
      </c>
      <c r="H118" s="181">
        <v>726918481</v>
      </c>
      <c r="I118" s="181">
        <v>9500792537</v>
      </c>
      <c r="J118" s="181" t="s">
        <v>600</v>
      </c>
      <c r="K118" s="181" t="s">
        <v>562</v>
      </c>
      <c r="L118" s="181" t="s">
        <v>675</v>
      </c>
      <c r="M118" s="181" t="s">
        <v>26</v>
      </c>
      <c r="N118" s="181" t="s">
        <v>675</v>
      </c>
      <c r="O118" s="181">
        <v>5</v>
      </c>
    </row>
    <row r="119" spans="1:15" ht="12.75">
      <c r="A119" s="181" t="s">
        <v>676</v>
      </c>
      <c r="B119" s="181" t="s">
        <v>501</v>
      </c>
      <c r="C119" s="181" t="s">
        <v>677</v>
      </c>
      <c r="D119" s="181">
        <v>1418434513</v>
      </c>
      <c r="E119" s="181">
        <v>0</v>
      </c>
      <c r="F119" s="181">
        <v>0</v>
      </c>
      <c r="G119" s="181">
        <v>0</v>
      </c>
      <c r="H119" s="181">
        <v>0</v>
      </c>
      <c r="I119" s="181">
        <v>1418434513</v>
      </c>
      <c r="J119" s="181" t="s">
        <v>600</v>
      </c>
      <c r="K119" s="181" t="s">
        <v>676</v>
      </c>
      <c r="L119" s="181" t="s">
        <v>677</v>
      </c>
      <c r="M119" s="181" t="s">
        <v>26</v>
      </c>
      <c r="N119" s="181" t="s">
        <v>677</v>
      </c>
      <c r="O119" s="181">
        <v>6</v>
      </c>
    </row>
    <row r="120" spans="1:15" ht="12.75">
      <c r="A120" s="181" t="s">
        <v>676</v>
      </c>
      <c r="B120" s="181" t="s">
        <v>644</v>
      </c>
      <c r="C120" s="181" t="s">
        <v>677</v>
      </c>
      <c r="D120" s="181">
        <v>3624735018</v>
      </c>
      <c r="E120" s="181">
        <v>0</v>
      </c>
      <c r="F120" s="181">
        <v>726918481</v>
      </c>
      <c r="G120" s="181">
        <v>0</v>
      </c>
      <c r="H120" s="181">
        <v>726918481</v>
      </c>
      <c r="I120" s="181">
        <v>2897816537</v>
      </c>
      <c r="J120" s="181" t="s">
        <v>600</v>
      </c>
      <c r="K120" s="181" t="s">
        <v>676</v>
      </c>
      <c r="L120" s="181" t="s">
        <v>677</v>
      </c>
      <c r="M120" s="181" t="s">
        <v>26</v>
      </c>
      <c r="N120" s="181" t="s">
        <v>677</v>
      </c>
      <c r="O120" s="181">
        <v>6</v>
      </c>
    </row>
    <row r="121" spans="1:15" ht="12.75">
      <c r="A121" s="181" t="s">
        <v>678</v>
      </c>
      <c r="B121" s="181" t="s">
        <v>501</v>
      </c>
      <c r="C121" s="181" t="s">
        <v>679</v>
      </c>
      <c r="D121" s="181">
        <v>49183840000</v>
      </c>
      <c r="E121" s="181">
        <v>44880000</v>
      </c>
      <c r="F121" s="181">
        <v>102160000</v>
      </c>
      <c r="G121" s="181">
        <v>44880000</v>
      </c>
      <c r="H121" s="181">
        <v>102160000</v>
      </c>
      <c r="I121" s="181">
        <v>49081680000</v>
      </c>
      <c r="J121" s="181" t="s">
        <v>600</v>
      </c>
      <c r="K121" s="181" t="s">
        <v>678</v>
      </c>
      <c r="L121" s="181" t="s">
        <v>679</v>
      </c>
      <c r="M121" s="181" t="s">
        <v>26</v>
      </c>
      <c r="N121" s="181" t="s">
        <v>679</v>
      </c>
      <c r="O121" s="181">
        <v>6</v>
      </c>
    </row>
    <row r="122" spans="1:15" ht="12.75">
      <c r="A122" s="181" t="s">
        <v>678</v>
      </c>
      <c r="B122" s="181" t="s">
        <v>644</v>
      </c>
      <c r="C122" s="181" t="s">
        <v>679</v>
      </c>
      <c r="D122" s="181">
        <v>6602976000</v>
      </c>
      <c r="E122" s="181">
        <v>0</v>
      </c>
      <c r="F122" s="181">
        <v>0</v>
      </c>
      <c r="G122" s="181">
        <v>0</v>
      </c>
      <c r="H122" s="181">
        <v>0</v>
      </c>
      <c r="I122" s="181">
        <v>6602976000</v>
      </c>
      <c r="J122" s="181" t="s">
        <v>600</v>
      </c>
      <c r="K122" s="181" t="s">
        <v>678</v>
      </c>
      <c r="L122" s="181" t="s">
        <v>679</v>
      </c>
      <c r="M122" s="181" t="s">
        <v>26</v>
      </c>
      <c r="N122" s="181" t="s">
        <v>679</v>
      </c>
      <c r="O122" s="181">
        <v>6</v>
      </c>
    </row>
    <row r="123" spans="1:15" ht="12.75">
      <c r="A123" s="181" t="s">
        <v>563</v>
      </c>
      <c r="B123" s="181" t="s">
        <v>501</v>
      </c>
      <c r="C123" s="181" t="s">
        <v>680</v>
      </c>
      <c r="D123" s="181">
        <v>329566054</v>
      </c>
      <c r="E123" s="181">
        <v>58564087</v>
      </c>
      <c r="F123" s="181">
        <v>117478733</v>
      </c>
      <c r="G123" s="181">
        <v>10261687</v>
      </c>
      <c r="H123" s="181">
        <v>69176333</v>
      </c>
      <c r="I123" s="181">
        <v>212087321</v>
      </c>
      <c r="J123" s="181" t="s">
        <v>600</v>
      </c>
      <c r="K123" s="181" t="s">
        <v>563</v>
      </c>
      <c r="L123" s="181" t="s">
        <v>680</v>
      </c>
      <c r="M123" s="181" t="s">
        <v>26</v>
      </c>
      <c r="N123" s="181" t="s">
        <v>680</v>
      </c>
      <c r="O123" s="181">
        <v>5</v>
      </c>
    </row>
    <row r="124" spans="1:15" ht="12.75">
      <c r="A124" s="181" t="s">
        <v>563</v>
      </c>
      <c r="B124" s="181" t="s">
        <v>644</v>
      </c>
      <c r="C124" s="181" t="s">
        <v>680</v>
      </c>
      <c r="D124" s="181">
        <v>69167</v>
      </c>
      <c r="E124" s="181">
        <v>0</v>
      </c>
      <c r="F124" s="181">
        <v>0</v>
      </c>
      <c r="G124" s="181">
        <v>0</v>
      </c>
      <c r="H124" s="181">
        <v>0</v>
      </c>
      <c r="I124" s="181">
        <v>69167</v>
      </c>
      <c r="J124" s="181" t="s">
        <v>600</v>
      </c>
      <c r="K124" s="181" t="s">
        <v>563</v>
      </c>
      <c r="L124" s="181" t="s">
        <v>680</v>
      </c>
      <c r="M124" s="181" t="s">
        <v>26</v>
      </c>
      <c r="N124" s="181" t="s">
        <v>680</v>
      </c>
      <c r="O124" s="181">
        <v>5</v>
      </c>
    </row>
    <row r="125" spans="1:15" ht="12.75">
      <c r="A125" s="181" t="s">
        <v>564</v>
      </c>
      <c r="B125" s="181" t="s">
        <v>501</v>
      </c>
      <c r="C125" s="181" t="s">
        <v>565</v>
      </c>
      <c r="D125" s="181">
        <v>329566054</v>
      </c>
      <c r="E125" s="181">
        <v>58564087</v>
      </c>
      <c r="F125" s="181">
        <v>117478733</v>
      </c>
      <c r="G125" s="181">
        <v>10261687</v>
      </c>
      <c r="H125" s="181">
        <v>69176333</v>
      </c>
      <c r="I125" s="181">
        <v>212087321</v>
      </c>
      <c r="J125" s="181" t="s">
        <v>600</v>
      </c>
      <c r="K125" s="181" t="s">
        <v>564</v>
      </c>
      <c r="L125" s="181" t="s">
        <v>565</v>
      </c>
      <c r="M125" s="181" t="s">
        <v>26</v>
      </c>
      <c r="N125" s="181" t="s">
        <v>565</v>
      </c>
      <c r="O125" s="181">
        <v>6</v>
      </c>
    </row>
    <row r="126" spans="1:15" ht="12.75">
      <c r="A126" s="181" t="s">
        <v>564</v>
      </c>
      <c r="B126" s="181" t="s">
        <v>644</v>
      </c>
      <c r="C126" s="181" t="s">
        <v>565</v>
      </c>
      <c r="D126" s="181">
        <v>69167</v>
      </c>
      <c r="E126" s="181">
        <v>0</v>
      </c>
      <c r="F126" s="181">
        <v>0</v>
      </c>
      <c r="G126" s="181">
        <v>0</v>
      </c>
      <c r="H126" s="181">
        <v>0</v>
      </c>
      <c r="I126" s="181">
        <v>69167</v>
      </c>
      <c r="J126" s="181" t="s">
        <v>600</v>
      </c>
      <c r="K126" s="181" t="s">
        <v>564</v>
      </c>
      <c r="L126" s="181" t="s">
        <v>565</v>
      </c>
      <c r="M126" s="181" t="s">
        <v>26</v>
      </c>
      <c r="N126" s="181" t="s">
        <v>565</v>
      </c>
      <c r="O126" s="181">
        <v>6</v>
      </c>
    </row>
    <row r="127" spans="1:15" ht="12.75">
      <c r="A127" s="181" t="s">
        <v>566</v>
      </c>
      <c r="B127" s="181" t="s">
        <v>501</v>
      </c>
      <c r="C127" s="181" t="s">
        <v>544</v>
      </c>
      <c r="D127" s="181">
        <v>315782825.55</v>
      </c>
      <c r="E127" s="181">
        <v>240000</v>
      </c>
      <c r="F127" s="181">
        <v>1622400</v>
      </c>
      <c r="G127" s="181">
        <v>240000</v>
      </c>
      <c r="H127" s="181">
        <v>1622400</v>
      </c>
      <c r="I127" s="181">
        <v>314160425.55</v>
      </c>
      <c r="J127" s="181" t="s">
        <v>600</v>
      </c>
      <c r="K127" s="181" t="s">
        <v>566</v>
      </c>
      <c r="L127" s="181" t="s">
        <v>544</v>
      </c>
      <c r="M127" s="181" t="s">
        <v>26</v>
      </c>
      <c r="N127" s="181" t="s">
        <v>544</v>
      </c>
      <c r="O127" s="181">
        <v>5</v>
      </c>
    </row>
    <row r="128" spans="1:15" ht="12.75">
      <c r="A128" s="181" t="s">
        <v>567</v>
      </c>
      <c r="B128" s="181" t="s">
        <v>501</v>
      </c>
      <c r="C128" s="181" t="s">
        <v>207</v>
      </c>
      <c r="D128" s="181">
        <v>132102651.7</v>
      </c>
      <c r="E128" s="181">
        <v>582240</v>
      </c>
      <c r="F128" s="181">
        <v>7860240</v>
      </c>
      <c r="G128" s="181">
        <v>582240</v>
      </c>
      <c r="H128" s="181">
        <v>7860240</v>
      </c>
      <c r="I128" s="181">
        <v>124242411.7</v>
      </c>
      <c r="J128" s="181" t="s">
        <v>600</v>
      </c>
      <c r="K128" s="181" t="s">
        <v>567</v>
      </c>
      <c r="L128" s="181" t="s">
        <v>207</v>
      </c>
      <c r="M128" s="181" t="s">
        <v>26</v>
      </c>
      <c r="N128" s="181" t="s">
        <v>207</v>
      </c>
      <c r="O128" s="181">
        <v>4</v>
      </c>
    </row>
    <row r="129" spans="1:15" ht="12.75">
      <c r="A129" s="181" t="s">
        <v>567</v>
      </c>
      <c r="B129" s="181" t="s">
        <v>644</v>
      </c>
      <c r="C129" s="181" t="s">
        <v>207</v>
      </c>
      <c r="D129" s="181">
        <v>25595794</v>
      </c>
      <c r="E129" s="181">
        <v>24544440</v>
      </c>
      <c r="F129" s="181">
        <v>24544440</v>
      </c>
      <c r="G129" s="181">
        <v>0</v>
      </c>
      <c r="H129" s="181">
        <v>0</v>
      </c>
      <c r="I129" s="181">
        <v>1051354</v>
      </c>
      <c r="J129" s="181" t="s">
        <v>600</v>
      </c>
      <c r="K129" s="181" t="s">
        <v>567</v>
      </c>
      <c r="L129" s="181" t="s">
        <v>207</v>
      </c>
      <c r="M129" s="181" t="s">
        <v>26</v>
      </c>
      <c r="N129" s="181" t="s">
        <v>207</v>
      </c>
      <c r="O129" s="181">
        <v>4</v>
      </c>
    </row>
    <row r="130" spans="1:15" ht="12.75">
      <c r="A130" s="181" t="s">
        <v>568</v>
      </c>
      <c r="B130" s="181" t="s">
        <v>501</v>
      </c>
      <c r="C130" s="181" t="s">
        <v>681</v>
      </c>
      <c r="D130" s="181">
        <v>131447601</v>
      </c>
      <c r="E130" s="181">
        <v>582240</v>
      </c>
      <c r="F130" s="181">
        <v>7860240</v>
      </c>
      <c r="G130" s="181">
        <v>582240</v>
      </c>
      <c r="H130" s="181">
        <v>7860240</v>
      </c>
      <c r="I130" s="181">
        <v>123587361</v>
      </c>
      <c r="J130" s="181" t="s">
        <v>600</v>
      </c>
      <c r="K130" s="181" t="s">
        <v>568</v>
      </c>
      <c r="L130" s="181" t="s">
        <v>681</v>
      </c>
      <c r="M130" s="181" t="s">
        <v>26</v>
      </c>
      <c r="N130" s="181" t="s">
        <v>681</v>
      </c>
      <c r="O130" s="181">
        <v>5</v>
      </c>
    </row>
    <row r="131" spans="1:15" ht="12.75">
      <c r="A131" s="181" t="s">
        <v>568</v>
      </c>
      <c r="B131" s="181" t="s">
        <v>644</v>
      </c>
      <c r="C131" s="181" t="s">
        <v>681</v>
      </c>
      <c r="D131" s="181">
        <v>944739</v>
      </c>
      <c r="E131" s="181">
        <v>0</v>
      </c>
      <c r="F131" s="181">
        <v>0</v>
      </c>
      <c r="G131" s="181">
        <v>0</v>
      </c>
      <c r="H131" s="181">
        <v>0</v>
      </c>
      <c r="I131" s="181">
        <v>944739</v>
      </c>
      <c r="J131" s="181" t="s">
        <v>600</v>
      </c>
      <c r="K131" s="181" t="s">
        <v>568</v>
      </c>
      <c r="L131" s="181" t="s">
        <v>681</v>
      </c>
      <c r="M131" s="181" t="s">
        <v>26</v>
      </c>
      <c r="N131" s="181" t="s">
        <v>681</v>
      </c>
      <c r="O131" s="181">
        <v>5</v>
      </c>
    </row>
    <row r="132" spans="1:15" ht="12.75">
      <c r="A132" s="181" t="s">
        <v>682</v>
      </c>
      <c r="B132" s="181" t="s">
        <v>501</v>
      </c>
      <c r="C132" s="181" t="s">
        <v>683</v>
      </c>
      <c r="D132" s="181">
        <v>7860240</v>
      </c>
      <c r="E132" s="181">
        <v>582240</v>
      </c>
      <c r="F132" s="181">
        <v>7860240</v>
      </c>
      <c r="G132" s="181">
        <v>582240</v>
      </c>
      <c r="H132" s="181">
        <v>7860240</v>
      </c>
      <c r="I132" s="181">
        <v>0</v>
      </c>
      <c r="J132" s="181" t="s">
        <v>600</v>
      </c>
      <c r="K132" s="181" t="s">
        <v>682</v>
      </c>
      <c r="L132" s="181" t="s">
        <v>683</v>
      </c>
      <c r="M132" s="181" t="s">
        <v>26</v>
      </c>
      <c r="N132" s="181" t="s">
        <v>683</v>
      </c>
      <c r="O132" s="181">
        <v>6</v>
      </c>
    </row>
    <row r="133" spans="1:15" ht="12.75">
      <c r="A133" s="181" t="s">
        <v>684</v>
      </c>
      <c r="B133" s="181" t="s">
        <v>501</v>
      </c>
      <c r="C133" s="181" t="s">
        <v>627</v>
      </c>
      <c r="D133" s="181">
        <v>123587361</v>
      </c>
      <c r="E133" s="181">
        <v>0</v>
      </c>
      <c r="F133" s="181">
        <v>0</v>
      </c>
      <c r="G133" s="181">
        <v>0</v>
      </c>
      <c r="H133" s="181">
        <v>0</v>
      </c>
      <c r="I133" s="181">
        <v>123587361</v>
      </c>
      <c r="J133" s="181" t="s">
        <v>600</v>
      </c>
      <c r="K133" s="181" t="s">
        <v>684</v>
      </c>
      <c r="L133" s="181" t="s">
        <v>627</v>
      </c>
      <c r="M133" s="181" t="s">
        <v>26</v>
      </c>
      <c r="N133" s="181" t="s">
        <v>627</v>
      </c>
      <c r="O133" s="181">
        <v>6</v>
      </c>
    </row>
    <row r="134" spans="1:15" ht="12.75">
      <c r="A134" s="181" t="s">
        <v>684</v>
      </c>
      <c r="B134" s="181" t="s">
        <v>644</v>
      </c>
      <c r="C134" s="181" t="s">
        <v>627</v>
      </c>
      <c r="D134" s="181">
        <v>944739</v>
      </c>
      <c r="E134" s="181">
        <v>0</v>
      </c>
      <c r="F134" s="181">
        <v>0</v>
      </c>
      <c r="G134" s="181">
        <v>0</v>
      </c>
      <c r="H134" s="181">
        <v>0</v>
      </c>
      <c r="I134" s="181">
        <v>944739</v>
      </c>
      <c r="J134" s="181" t="s">
        <v>600</v>
      </c>
      <c r="K134" s="181" t="s">
        <v>684</v>
      </c>
      <c r="L134" s="181" t="s">
        <v>627</v>
      </c>
      <c r="M134" s="181" t="s">
        <v>26</v>
      </c>
      <c r="N134" s="181" t="s">
        <v>627</v>
      </c>
      <c r="O134" s="181">
        <v>6</v>
      </c>
    </row>
    <row r="135" spans="1:15" ht="12.75">
      <c r="A135" s="181" t="s">
        <v>685</v>
      </c>
      <c r="B135" s="181" t="s">
        <v>644</v>
      </c>
      <c r="C135" s="181" t="s">
        <v>686</v>
      </c>
      <c r="D135" s="181">
        <v>24651055</v>
      </c>
      <c r="E135" s="181">
        <v>24544440</v>
      </c>
      <c r="F135" s="181">
        <v>24544440</v>
      </c>
      <c r="G135" s="181">
        <v>0</v>
      </c>
      <c r="H135" s="181">
        <v>0</v>
      </c>
      <c r="I135" s="181">
        <v>106615</v>
      </c>
      <c r="J135" s="181" t="s">
        <v>600</v>
      </c>
      <c r="K135" s="181" t="s">
        <v>685</v>
      </c>
      <c r="L135" s="181" t="s">
        <v>686</v>
      </c>
      <c r="M135" s="181" t="s">
        <v>26</v>
      </c>
      <c r="N135" s="181" t="s">
        <v>686</v>
      </c>
      <c r="O135" s="181">
        <v>5</v>
      </c>
    </row>
    <row r="136" spans="1:15" ht="12.75">
      <c r="A136" s="181" t="s">
        <v>687</v>
      </c>
      <c r="B136" s="181" t="s">
        <v>644</v>
      </c>
      <c r="C136" s="181" t="s">
        <v>688</v>
      </c>
      <c r="D136" s="181">
        <v>24544440</v>
      </c>
      <c r="E136" s="181">
        <v>24544440</v>
      </c>
      <c r="F136" s="181">
        <v>24544440</v>
      </c>
      <c r="G136" s="181">
        <v>0</v>
      </c>
      <c r="H136" s="181">
        <v>0</v>
      </c>
      <c r="I136" s="181">
        <v>0</v>
      </c>
      <c r="J136" s="181" t="s">
        <v>600</v>
      </c>
      <c r="K136" s="181" t="s">
        <v>687</v>
      </c>
      <c r="L136" s="181" t="s">
        <v>688</v>
      </c>
      <c r="M136" s="181" t="s">
        <v>26</v>
      </c>
      <c r="N136" s="181" t="s">
        <v>688</v>
      </c>
      <c r="O136" s="181">
        <v>6</v>
      </c>
    </row>
    <row r="137" spans="1:15" ht="12.75">
      <c r="A137" s="181" t="s">
        <v>689</v>
      </c>
      <c r="B137" s="181" t="s">
        <v>644</v>
      </c>
      <c r="C137" s="181" t="s">
        <v>690</v>
      </c>
      <c r="D137" s="181">
        <v>106615</v>
      </c>
      <c r="E137" s="181">
        <v>0</v>
      </c>
      <c r="F137" s="181">
        <v>0</v>
      </c>
      <c r="G137" s="181">
        <v>0</v>
      </c>
      <c r="H137" s="181">
        <v>0</v>
      </c>
      <c r="I137" s="181">
        <v>106615</v>
      </c>
      <c r="J137" s="181" t="s">
        <v>600</v>
      </c>
      <c r="K137" s="181" t="s">
        <v>689</v>
      </c>
      <c r="L137" s="181" t="s">
        <v>690</v>
      </c>
      <c r="M137" s="181" t="s">
        <v>26</v>
      </c>
      <c r="N137" s="181" t="s">
        <v>690</v>
      </c>
      <c r="O137" s="181">
        <v>6</v>
      </c>
    </row>
    <row r="138" spans="1:15" ht="12.75">
      <c r="A138" s="181" t="s">
        <v>569</v>
      </c>
      <c r="B138" s="181" t="s">
        <v>501</v>
      </c>
      <c r="C138" s="181" t="s">
        <v>544</v>
      </c>
      <c r="D138" s="181">
        <v>655050.7</v>
      </c>
      <c r="E138" s="181">
        <v>0</v>
      </c>
      <c r="F138" s="181">
        <v>0</v>
      </c>
      <c r="G138" s="181">
        <v>0</v>
      </c>
      <c r="H138" s="181">
        <v>0</v>
      </c>
      <c r="I138" s="181">
        <v>655050.7</v>
      </c>
      <c r="J138" s="181" t="s">
        <v>600</v>
      </c>
      <c r="K138" s="181" t="s">
        <v>569</v>
      </c>
      <c r="L138" s="181" t="s">
        <v>544</v>
      </c>
      <c r="M138" s="181" t="s">
        <v>26</v>
      </c>
      <c r="N138" s="181" t="s">
        <v>544</v>
      </c>
      <c r="O138" s="181">
        <v>5</v>
      </c>
    </row>
    <row r="139" spans="1:15" ht="12.75">
      <c r="A139" s="181" t="s">
        <v>16</v>
      </c>
      <c r="B139" s="181" t="s">
        <v>644</v>
      </c>
      <c r="C139" s="181" t="s">
        <v>539</v>
      </c>
      <c r="D139" s="181">
        <v>63354484</v>
      </c>
      <c r="E139" s="181">
        <v>20187016</v>
      </c>
      <c r="F139" s="181">
        <v>20187016</v>
      </c>
      <c r="G139" s="181">
        <v>20187016</v>
      </c>
      <c r="H139" s="181">
        <v>20187016</v>
      </c>
      <c r="I139" s="181">
        <v>43167468</v>
      </c>
      <c r="J139" s="181" t="s">
        <v>600</v>
      </c>
      <c r="K139" s="181" t="s">
        <v>16</v>
      </c>
      <c r="L139" s="181" t="s">
        <v>539</v>
      </c>
      <c r="M139" s="181" t="s">
        <v>16</v>
      </c>
      <c r="N139" s="181" t="s">
        <v>539</v>
      </c>
      <c r="O139" s="181">
        <v>1</v>
      </c>
    </row>
    <row r="140" spans="1:15" ht="12.75">
      <c r="A140" s="181" t="s">
        <v>691</v>
      </c>
      <c r="B140" s="181" t="s">
        <v>644</v>
      </c>
      <c r="C140" s="181" t="s">
        <v>486</v>
      </c>
      <c r="D140" s="181">
        <v>63354484</v>
      </c>
      <c r="E140" s="181">
        <v>20187016</v>
      </c>
      <c r="F140" s="181">
        <v>20187016</v>
      </c>
      <c r="G140" s="181">
        <v>20187016</v>
      </c>
      <c r="H140" s="181">
        <v>20187016</v>
      </c>
      <c r="I140" s="181">
        <v>43167468</v>
      </c>
      <c r="J140" s="181" t="s">
        <v>600</v>
      </c>
      <c r="K140" s="181" t="s">
        <v>691</v>
      </c>
      <c r="L140" s="181" t="s">
        <v>486</v>
      </c>
      <c r="M140" s="181" t="s">
        <v>16</v>
      </c>
      <c r="N140" s="181" t="s">
        <v>486</v>
      </c>
      <c r="O140" s="181">
        <v>2</v>
      </c>
    </row>
    <row r="141" spans="1:15" ht="12.75">
      <c r="A141" s="181" t="s">
        <v>692</v>
      </c>
      <c r="B141" s="181" t="s">
        <v>644</v>
      </c>
      <c r="C141" s="181" t="s">
        <v>486</v>
      </c>
      <c r="D141" s="181">
        <v>63354484</v>
      </c>
      <c r="E141" s="181">
        <v>20187016</v>
      </c>
      <c r="F141" s="181">
        <v>20187016</v>
      </c>
      <c r="G141" s="181">
        <v>20187016</v>
      </c>
      <c r="H141" s="181">
        <v>20187016</v>
      </c>
      <c r="I141" s="181">
        <v>43167468</v>
      </c>
      <c r="J141" s="181" t="s">
        <v>600</v>
      </c>
      <c r="K141" s="181" t="s">
        <v>692</v>
      </c>
      <c r="L141" s="181" t="s">
        <v>486</v>
      </c>
      <c r="M141" s="181" t="s">
        <v>16</v>
      </c>
      <c r="N141" s="181" t="s">
        <v>486</v>
      </c>
      <c r="O141" s="181">
        <v>3</v>
      </c>
    </row>
    <row r="142" spans="1:15" ht="12.75">
      <c r="A142" s="181" t="s">
        <v>693</v>
      </c>
      <c r="B142" s="181" t="s">
        <v>644</v>
      </c>
      <c r="C142" s="181" t="s">
        <v>486</v>
      </c>
      <c r="D142" s="181">
        <v>63354484</v>
      </c>
      <c r="E142" s="181">
        <v>20187016</v>
      </c>
      <c r="F142" s="181">
        <v>20187016</v>
      </c>
      <c r="G142" s="181">
        <v>20187016</v>
      </c>
      <c r="H142" s="181">
        <v>20187016</v>
      </c>
      <c r="I142" s="181">
        <v>43167468</v>
      </c>
      <c r="J142" s="181" t="s">
        <v>600</v>
      </c>
      <c r="K142" s="181" t="s">
        <v>693</v>
      </c>
      <c r="L142" s="181" t="s">
        <v>486</v>
      </c>
      <c r="M142" s="181" t="s">
        <v>16</v>
      </c>
      <c r="N142" s="181" t="s">
        <v>486</v>
      </c>
      <c r="O142" s="181">
        <v>4</v>
      </c>
    </row>
    <row r="143" spans="1:15" ht="12.75">
      <c r="A143" s="181" t="s">
        <v>694</v>
      </c>
      <c r="B143" s="181" t="s">
        <v>644</v>
      </c>
      <c r="C143" s="181" t="s">
        <v>695</v>
      </c>
      <c r="D143" s="181">
        <v>63354484</v>
      </c>
      <c r="E143" s="181">
        <v>20187016</v>
      </c>
      <c r="F143" s="181">
        <v>20187016</v>
      </c>
      <c r="G143" s="181">
        <v>20187016</v>
      </c>
      <c r="H143" s="181">
        <v>20187016</v>
      </c>
      <c r="I143" s="181">
        <v>43167468</v>
      </c>
      <c r="J143" s="181" t="s">
        <v>600</v>
      </c>
      <c r="K143" s="181" t="s">
        <v>694</v>
      </c>
      <c r="L143" s="181" t="s">
        <v>695</v>
      </c>
      <c r="M143" s="181" t="s">
        <v>16</v>
      </c>
      <c r="N143" s="181" t="s">
        <v>695</v>
      </c>
      <c r="O143" s="181">
        <v>5</v>
      </c>
    </row>
    <row r="144" spans="1:15" ht="12.75">
      <c r="A144" s="181" t="s">
        <v>696</v>
      </c>
      <c r="B144" s="181" t="s">
        <v>644</v>
      </c>
      <c r="C144" s="181" t="s">
        <v>697</v>
      </c>
      <c r="D144" s="181">
        <v>63354484</v>
      </c>
      <c r="E144" s="181">
        <v>20187016</v>
      </c>
      <c r="F144" s="181">
        <v>20187016</v>
      </c>
      <c r="G144" s="181">
        <v>20187016</v>
      </c>
      <c r="H144" s="181">
        <v>20187016</v>
      </c>
      <c r="I144" s="181">
        <v>43167468</v>
      </c>
      <c r="J144" s="181" t="s">
        <v>600</v>
      </c>
      <c r="K144" s="181" t="s">
        <v>696</v>
      </c>
      <c r="L144" s="181" t="s">
        <v>697</v>
      </c>
      <c r="M144" s="181" t="s">
        <v>16</v>
      </c>
      <c r="N144" s="181" t="s">
        <v>697</v>
      </c>
      <c r="O144" s="181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57421875" style="102" bestFit="1" customWidth="1"/>
    <col min="6" max="6" width="35.00390625" style="102" customWidth="1"/>
    <col min="7" max="7" width="17.28125" style="102" customWidth="1"/>
    <col min="8" max="8" width="14.8515625" style="98" customWidth="1"/>
    <col min="9" max="9" width="21.8515625" style="102" customWidth="1"/>
    <col min="10" max="10" width="19.421875" style="102" customWidth="1"/>
    <col min="11" max="11" width="20.28125" style="102" customWidth="1"/>
    <col min="12" max="12" width="15.8515625" style="98" customWidth="1"/>
    <col min="13" max="13" width="19.140625" style="98" customWidth="1"/>
    <col min="14" max="14" width="22.28125" style="98" customWidth="1"/>
    <col min="15" max="15" width="10.28125" style="138" customWidth="1"/>
    <col min="16" max="16384" width="11.421875" style="98" customWidth="1"/>
  </cols>
  <sheetData>
    <row r="1" spans="1:15" s="92" customFormat="1" ht="15.75">
      <c r="A1" s="400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2"/>
    </row>
    <row r="2" spans="1:15" s="92" customFormat="1" ht="14.25" customHeight="1">
      <c r="A2" s="403" t="s">
        <v>72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5"/>
    </row>
    <row r="3" spans="1:15" s="92" customFormat="1" ht="16.5" customHeight="1">
      <c r="A3" s="403" t="s">
        <v>49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5"/>
    </row>
    <row r="4" spans="1:15" s="92" customFormat="1" ht="15.75">
      <c r="A4" s="403" t="s">
        <v>698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5"/>
    </row>
    <row r="5" spans="1:15" s="92" customFormat="1" ht="16.5" customHeight="1">
      <c r="A5" s="104"/>
      <c r="B5" s="94"/>
      <c r="C5" s="139"/>
      <c r="D5" s="95"/>
      <c r="E5" s="95"/>
      <c r="F5" s="95"/>
      <c r="G5" s="95"/>
      <c r="H5" s="94"/>
      <c r="I5" s="139"/>
      <c r="J5" s="139"/>
      <c r="K5" s="96"/>
      <c r="L5" s="93"/>
      <c r="M5" s="139"/>
      <c r="N5" s="139"/>
      <c r="O5" s="140"/>
    </row>
    <row r="6" spans="1:15" s="121" customFormat="1" ht="16.5" customHeight="1">
      <c r="A6" s="114"/>
      <c r="B6" s="100"/>
      <c r="C6" s="115" t="s">
        <v>68</v>
      </c>
      <c r="D6" s="116"/>
      <c r="E6" s="116"/>
      <c r="F6" s="117"/>
      <c r="G6" s="99"/>
      <c r="H6" s="118"/>
      <c r="K6" s="120"/>
      <c r="L6" s="116" t="s">
        <v>50</v>
      </c>
      <c r="M6" s="119" t="s">
        <v>632</v>
      </c>
      <c r="N6" s="100"/>
      <c r="O6" s="141"/>
    </row>
    <row r="7" spans="1:15" s="121" customFormat="1" ht="13.5" customHeight="1">
      <c r="A7" s="114"/>
      <c r="B7" s="100"/>
      <c r="C7" s="115" t="s">
        <v>73</v>
      </c>
      <c r="D7" s="117"/>
      <c r="E7" s="117"/>
      <c r="F7" s="117"/>
      <c r="G7" s="99"/>
      <c r="H7" s="122"/>
      <c r="K7" s="120"/>
      <c r="L7" s="116" t="s">
        <v>4</v>
      </c>
      <c r="M7" s="123">
        <v>2011</v>
      </c>
      <c r="N7" s="100"/>
      <c r="O7" s="141"/>
    </row>
    <row r="8" spans="1:15" s="121" customFormat="1" ht="16.5" customHeight="1">
      <c r="A8" s="114"/>
      <c r="B8" s="124"/>
      <c r="C8" s="115" t="s">
        <v>56</v>
      </c>
      <c r="D8" s="116"/>
      <c r="E8" s="116"/>
      <c r="F8" s="117"/>
      <c r="G8" s="99"/>
      <c r="H8" s="122"/>
      <c r="K8" s="120"/>
      <c r="L8" s="116" t="s">
        <v>5</v>
      </c>
      <c r="M8" s="159">
        <v>40641</v>
      </c>
      <c r="N8" s="100"/>
      <c r="O8" s="141"/>
    </row>
    <row r="9" spans="1:15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08"/>
      <c r="K9" s="110"/>
      <c r="L9" s="142"/>
      <c r="M9" s="109"/>
      <c r="N9" s="109"/>
      <c r="O9" s="143"/>
    </row>
    <row r="10" spans="1:15" s="103" customFormat="1" ht="13.5" customHeight="1" thickBot="1">
      <c r="A10" s="362" t="s">
        <v>70</v>
      </c>
      <c r="B10" s="363"/>
      <c r="C10" s="363"/>
      <c r="D10" s="363"/>
      <c r="E10" s="363"/>
      <c r="F10" s="364"/>
      <c r="G10" s="389" t="s">
        <v>78</v>
      </c>
      <c r="H10" s="389" t="s">
        <v>79</v>
      </c>
      <c r="I10" s="389" t="s">
        <v>80</v>
      </c>
      <c r="J10" s="392" t="s">
        <v>81</v>
      </c>
      <c r="K10" s="392" t="s">
        <v>82</v>
      </c>
      <c r="L10" s="392" t="s">
        <v>83</v>
      </c>
      <c r="M10" s="392" t="s">
        <v>84</v>
      </c>
      <c r="N10" s="389" t="s">
        <v>85</v>
      </c>
      <c r="O10" s="397" t="s">
        <v>86</v>
      </c>
    </row>
    <row r="11" spans="1:15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65" t="s">
        <v>17</v>
      </c>
      <c r="G11" s="390"/>
      <c r="H11" s="390"/>
      <c r="I11" s="390"/>
      <c r="J11" s="393"/>
      <c r="K11" s="393"/>
      <c r="L11" s="393"/>
      <c r="M11" s="393"/>
      <c r="N11" s="390"/>
      <c r="O11" s="398"/>
    </row>
    <row r="12" spans="1:15" s="97" customFormat="1" ht="12.75">
      <c r="A12" s="373" t="s">
        <v>18</v>
      </c>
      <c r="B12" s="375" t="s">
        <v>19</v>
      </c>
      <c r="C12" s="373" t="s">
        <v>20</v>
      </c>
      <c r="D12" s="373" t="s">
        <v>21</v>
      </c>
      <c r="E12" s="61" t="s">
        <v>22</v>
      </c>
      <c r="F12" s="395"/>
      <c r="G12" s="390"/>
      <c r="H12" s="390"/>
      <c r="I12" s="390"/>
      <c r="J12" s="393" t="s">
        <v>24</v>
      </c>
      <c r="K12" s="393"/>
      <c r="L12" s="393"/>
      <c r="M12" s="393"/>
      <c r="N12" s="390"/>
      <c r="O12" s="398"/>
    </row>
    <row r="13" spans="1:15" s="97" customFormat="1" ht="13.5" thickBot="1">
      <c r="A13" s="374"/>
      <c r="B13" s="376"/>
      <c r="C13" s="374"/>
      <c r="D13" s="374"/>
      <c r="E13" s="62" t="s">
        <v>26</v>
      </c>
      <c r="F13" s="396"/>
      <c r="G13" s="391"/>
      <c r="H13" s="391"/>
      <c r="I13" s="391"/>
      <c r="J13" s="394"/>
      <c r="K13" s="394"/>
      <c r="L13" s="394"/>
      <c r="M13" s="394"/>
      <c r="N13" s="391"/>
      <c r="O13" s="399"/>
    </row>
    <row r="14" spans="1:15" s="97" customFormat="1" ht="15.75" thickBot="1">
      <c r="A14" s="370" t="s">
        <v>27</v>
      </c>
      <c r="B14" s="371"/>
      <c r="C14" s="371"/>
      <c r="D14" s="371"/>
      <c r="E14" s="371"/>
      <c r="F14" s="372"/>
      <c r="G14" s="81">
        <f>G15+G19+G21</f>
        <v>6289444338.34</v>
      </c>
      <c r="H14" s="81">
        <f>H15+H19+H21</f>
        <v>0</v>
      </c>
      <c r="I14" s="81">
        <f>+G14+H14</f>
        <v>6289444338.34</v>
      </c>
      <c r="J14" s="81">
        <f>J15+J19+J21</f>
        <v>2160646831</v>
      </c>
      <c r="K14" s="81">
        <f>K15+K19+K21</f>
        <v>2986665290</v>
      </c>
      <c r="L14" s="81">
        <f>L15+L19+L21</f>
        <v>1370904237</v>
      </c>
      <c r="M14" s="81">
        <f>M15+M19+M21</f>
        <v>2179306098</v>
      </c>
      <c r="N14" s="81">
        <f>+I14-K14</f>
        <v>3302779048.34</v>
      </c>
      <c r="O14" s="127">
        <f>+K14/I14</f>
        <v>0.4748695002821638</v>
      </c>
    </row>
    <row r="15" spans="1:16" s="97" customFormat="1" ht="15">
      <c r="A15" s="63">
        <v>1</v>
      </c>
      <c r="B15" s="64"/>
      <c r="C15" s="64"/>
      <c r="D15" s="65"/>
      <c r="E15" s="65"/>
      <c r="F15" s="3" t="s">
        <v>28</v>
      </c>
      <c r="G15" s="82">
        <f>+G16</f>
        <v>124266130.42</v>
      </c>
      <c r="H15" s="82">
        <f>+H16</f>
        <v>0</v>
      </c>
      <c r="I15" s="82">
        <f aca="true" t="shared" si="0" ref="I15:I45">+G15+H15</f>
        <v>124266130.42</v>
      </c>
      <c r="J15" s="82">
        <f>+J16</f>
        <v>9075200</v>
      </c>
      <c r="K15" s="82">
        <f>+K16</f>
        <v>49001200</v>
      </c>
      <c r="L15" s="82">
        <f>+L16</f>
        <v>9075200</v>
      </c>
      <c r="M15" s="82">
        <f>+M16</f>
        <v>49001200</v>
      </c>
      <c r="N15" s="82">
        <f aca="true" t="shared" si="1" ref="N15:N44">+I15-K15</f>
        <v>75264930.42</v>
      </c>
      <c r="O15" s="127">
        <f>+O16</f>
        <v>0.39432466299854707</v>
      </c>
      <c r="P15" s="260"/>
    </row>
    <row r="16" spans="1:16" ht="30">
      <c r="A16" s="63">
        <v>1</v>
      </c>
      <c r="B16" s="64">
        <v>0</v>
      </c>
      <c r="C16" s="64">
        <v>2</v>
      </c>
      <c r="D16" s="65"/>
      <c r="E16" s="65"/>
      <c r="F16" s="5" t="s">
        <v>36</v>
      </c>
      <c r="G16" s="82">
        <f>SUM(G17:G18)</f>
        <v>124266130.42</v>
      </c>
      <c r="H16" s="82">
        <f>SUM(H17:H18)</f>
        <v>0</v>
      </c>
      <c r="I16" s="82">
        <f t="shared" si="0"/>
        <v>124266130.42</v>
      </c>
      <c r="J16" s="82">
        <f>SUM(J17:J18)</f>
        <v>9075200</v>
      </c>
      <c r="K16" s="82">
        <f>SUM(K17:K18)</f>
        <v>49001200</v>
      </c>
      <c r="L16" s="82">
        <f>SUM(L17:L18)</f>
        <v>9075200</v>
      </c>
      <c r="M16" s="82">
        <f>SUM(M17:M18)</f>
        <v>49001200</v>
      </c>
      <c r="N16" s="82">
        <f t="shared" si="1"/>
        <v>75264930.42</v>
      </c>
      <c r="O16" s="128">
        <f aca="true" t="shared" si="2" ref="O16:O41">+K16/I16</f>
        <v>0.39432466299854707</v>
      </c>
      <c r="P16" s="164"/>
    </row>
    <row r="17" spans="1:15" ht="14.25">
      <c r="A17" s="190">
        <v>1</v>
      </c>
      <c r="B17" s="191">
        <v>0</v>
      </c>
      <c r="C17" s="191">
        <v>2</v>
      </c>
      <c r="D17" s="192" t="s">
        <v>47</v>
      </c>
      <c r="E17" s="192" t="s">
        <v>52</v>
      </c>
      <c r="F17" s="232" t="s">
        <v>48</v>
      </c>
      <c r="G17" s="194">
        <f>+'EJEC RESERV'!D18</f>
        <v>116993848.5</v>
      </c>
      <c r="H17" s="194">
        <v>0</v>
      </c>
      <c r="I17" s="194">
        <f t="shared" si="0"/>
        <v>116993848.5</v>
      </c>
      <c r="J17" s="194">
        <f>+'EJEC RESERV'!E18</f>
        <v>9048000</v>
      </c>
      <c r="K17" s="194">
        <f>+'EJEC RESERV'!F18</f>
        <v>42262000</v>
      </c>
      <c r="L17" s="194">
        <f>+'EJEC RESERV'!G18</f>
        <v>9048000</v>
      </c>
      <c r="M17" s="194">
        <f>+'EJEC RESERV'!H18</f>
        <v>42262000</v>
      </c>
      <c r="N17" s="194">
        <f t="shared" si="1"/>
        <v>74731848.5</v>
      </c>
      <c r="O17" s="233">
        <f t="shared" si="2"/>
        <v>0.3612326677158586</v>
      </c>
    </row>
    <row r="18" spans="1:15" ht="15" thickBot="1">
      <c r="A18" s="190">
        <v>1</v>
      </c>
      <c r="B18" s="191">
        <v>0</v>
      </c>
      <c r="C18" s="191">
        <v>2</v>
      </c>
      <c r="D18" s="192" t="s">
        <v>37</v>
      </c>
      <c r="E18" s="192" t="s">
        <v>52</v>
      </c>
      <c r="F18" s="232" t="s">
        <v>202</v>
      </c>
      <c r="G18" s="194">
        <f>+'EJEC RESERV'!D19</f>
        <v>7272281.92</v>
      </c>
      <c r="H18" s="194">
        <v>0</v>
      </c>
      <c r="I18" s="194">
        <f t="shared" si="0"/>
        <v>7272281.92</v>
      </c>
      <c r="J18" s="194">
        <f>+'EJEC RESERV'!E19</f>
        <v>27200</v>
      </c>
      <c r="K18" s="194">
        <f>+'EJEC RESERV'!F19</f>
        <v>6739200</v>
      </c>
      <c r="L18" s="194">
        <f>+'EJEC RESERV'!G19</f>
        <v>27200</v>
      </c>
      <c r="M18" s="194">
        <f>+'EJEC RESERV'!H19</f>
        <v>6739200</v>
      </c>
      <c r="N18" s="194">
        <f t="shared" si="1"/>
        <v>533081.9199999999</v>
      </c>
      <c r="O18" s="233">
        <f t="shared" si="2"/>
        <v>0.9266967472020117</v>
      </c>
    </row>
    <row r="19" spans="1:15" ht="15">
      <c r="A19" s="63">
        <v>2</v>
      </c>
      <c r="B19" s="64"/>
      <c r="C19" s="64"/>
      <c r="D19" s="65"/>
      <c r="E19" s="65"/>
      <c r="F19" s="5" t="s">
        <v>40</v>
      </c>
      <c r="G19" s="82">
        <f>+G20</f>
        <v>943699133.75</v>
      </c>
      <c r="H19" s="82">
        <f>+H20</f>
        <v>0</v>
      </c>
      <c r="I19" s="82">
        <f t="shared" si="0"/>
        <v>943699133.75</v>
      </c>
      <c r="J19" s="82">
        <f>+J20</f>
        <v>192136427</v>
      </c>
      <c r="K19" s="82">
        <f>+K20</f>
        <v>488771480</v>
      </c>
      <c r="L19" s="82">
        <f>+L20</f>
        <v>190134910</v>
      </c>
      <c r="M19" s="82">
        <f>+M20</f>
        <v>469153365</v>
      </c>
      <c r="N19" s="82">
        <f t="shared" si="1"/>
        <v>454927653.75</v>
      </c>
      <c r="O19" s="127">
        <f>+O20</f>
        <v>0.5179314704441415</v>
      </c>
    </row>
    <row r="20" spans="1:15" ht="28.5">
      <c r="A20" s="190">
        <v>2</v>
      </c>
      <c r="B20" s="191">
        <v>0</v>
      </c>
      <c r="C20" s="191">
        <v>4</v>
      </c>
      <c r="D20" s="192"/>
      <c r="E20" s="192" t="s">
        <v>52</v>
      </c>
      <c r="F20" s="232" t="s">
        <v>41</v>
      </c>
      <c r="G20" s="194">
        <f>+'EJEC RESERV'!D21</f>
        <v>943699133.75</v>
      </c>
      <c r="H20" s="194">
        <v>0</v>
      </c>
      <c r="I20" s="194">
        <f t="shared" si="0"/>
        <v>943699133.75</v>
      </c>
      <c r="J20" s="194">
        <f>+'EJEC RESERV'!E21</f>
        <v>192136427</v>
      </c>
      <c r="K20" s="194">
        <f>+'EJEC RESERV'!F21</f>
        <v>488771480</v>
      </c>
      <c r="L20" s="194">
        <f>+'EJEC RESERV'!G21</f>
        <v>190134910</v>
      </c>
      <c r="M20" s="194">
        <f>+'EJEC RESERV'!H21</f>
        <v>469153365</v>
      </c>
      <c r="N20" s="194">
        <f t="shared" si="1"/>
        <v>454927653.75</v>
      </c>
      <c r="O20" s="233">
        <f t="shared" si="2"/>
        <v>0.5179314704441415</v>
      </c>
    </row>
    <row r="21" spans="1:15" ht="15" customHeight="1">
      <c r="A21" s="63">
        <v>5</v>
      </c>
      <c r="B21" s="64"/>
      <c r="C21" s="64"/>
      <c r="D21" s="70"/>
      <c r="E21" s="69"/>
      <c r="F21" s="9" t="s">
        <v>53</v>
      </c>
      <c r="G21" s="82">
        <f aca="true" t="shared" si="3" ref="G21:M21">G22</f>
        <v>5221479074.17</v>
      </c>
      <c r="H21" s="82">
        <f t="shared" si="3"/>
        <v>0</v>
      </c>
      <c r="I21" s="82">
        <f t="shared" si="0"/>
        <v>5221479074.17</v>
      </c>
      <c r="J21" s="82">
        <f t="shared" si="3"/>
        <v>1959435204</v>
      </c>
      <c r="K21" s="82">
        <f t="shared" si="3"/>
        <v>2448892610</v>
      </c>
      <c r="L21" s="82">
        <f t="shared" si="3"/>
        <v>1171694127</v>
      </c>
      <c r="M21" s="82">
        <f t="shared" si="3"/>
        <v>1661151533</v>
      </c>
      <c r="N21" s="82">
        <f t="shared" si="1"/>
        <v>2772586464.17</v>
      </c>
      <c r="O21" s="128">
        <f t="shared" si="2"/>
        <v>0.4690036243014673</v>
      </c>
    </row>
    <row r="22" spans="1:15" ht="14.25">
      <c r="A22" s="190" t="s">
        <v>34</v>
      </c>
      <c r="B22" s="191" t="s">
        <v>30</v>
      </c>
      <c r="C22" s="191" t="s">
        <v>58</v>
      </c>
      <c r="D22" s="201"/>
      <c r="E22" s="234" t="s">
        <v>52</v>
      </c>
      <c r="F22" s="205" t="s">
        <v>59</v>
      </c>
      <c r="G22" s="194">
        <f>+'EJEC RESERV'!D57</f>
        <v>5221479074.17</v>
      </c>
      <c r="H22" s="194">
        <v>0</v>
      </c>
      <c r="I22" s="194">
        <f t="shared" si="0"/>
        <v>5221479074.17</v>
      </c>
      <c r="J22" s="194">
        <f>+'EJEC RESERV'!E57</f>
        <v>1959435204</v>
      </c>
      <c r="K22" s="194">
        <f>+'EJEC RESERV'!F57</f>
        <v>2448892610</v>
      </c>
      <c r="L22" s="194">
        <f>+'EJEC RESERV'!G57</f>
        <v>1171694127</v>
      </c>
      <c r="M22" s="194">
        <f>+'EJEC RESERV'!H57</f>
        <v>1661151533</v>
      </c>
      <c r="N22" s="194">
        <f t="shared" si="1"/>
        <v>2772586464.17</v>
      </c>
      <c r="O22" s="233">
        <f t="shared" si="2"/>
        <v>0.4690036243014673</v>
      </c>
    </row>
    <row r="23" spans="1:15" ht="15">
      <c r="A23" s="379" t="s">
        <v>54</v>
      </c>
      <c r="B23" s="380"/>
      <c r="C23" s="380"/>
      <c r="D23" s="380"/>
      <c r="E23" s="380"/>
      <c r="F23" s="381"/>
      <c r="G23" s="87">
        <f>G24+G33+G38+G28</f>
        <v>81823727959.23999</v>
      </c>
      <c r="H23" s="87">
        <f>H24+H33+H38+H28</f>
        <v>0</v>
      </c>
      <c r="I23" s="87">
        <f t="shared" si="0"/>
        <v>81823727959.23999</v>
      </c>
      <c r="J23" s="87">
        <f>J24+J33+J38+J28</f>
        <v>305964479</v>
      </c>
      <c r="K23" s="87">
        <f>K24+K33+K38+K28</f>
        <v>1235131256</v>
      </c>
      <c r="L23" s="87">
        <f>L24+L33+L38+L28</f>
        <v>163884904</v>
      </c>
      <c r="M23" s="87">
        <f>M24+M33+M38+M28</f>
        <v>1093051681</v>
      </c>
      <c r="N23" s="87">
        <f t="shared" si="1"/>
        <v>80588596703.23999</v>
      </c>
      <c r="O23" s="131">
        <f t="shared" si="2"/>
        <v>0.015095025450505914</v>
      </c>
    </row>
    <row r="24" spans="1:15" ht="60">
      <c r="A24" s="166">
        <v>111</v>
      </c>
      <c r="B24" s="166"/>
      <c r="C24" s="166"/>
      <c r="D24" s="166"/>
      <c r="E24" s="166"/>
      <c r="F24" s="168" t="s">
        <v>486</v>
      </c>
      <c r="G24" s="87">
        <f>+G25</f>
        <v>63607901.94</v>
      </c>
      <c r="H24" s="87">
        <f>+H25</f>
        <v>0</v>
      </c>
      <c r="I24" s="87">
        <f t="shared" si="0"/>
        <v>63607901.94</v>
      </c>
      <c r="J24" s="87">
        <f>+J25</f>
        <v>20187016</v>
      </c>
      <c r="K24" s="87">
        <f>+K25</f>
        <v>20187016</v>
      </c>
      <c r="L24" s="87">
        <f>+L25</f>
        <v>20187016</v>
      </c>
      <c r="M24" s="87">
        <f>+M25</f>
        <v>20187016</v>
      </c>
      <c r="N24" s="87">
        <f t="shared" si="1"/>
        <v>43420885.94</v>
      </c>
      <c r="O24" s="131">
        <f t="shared" si="2"/>
        <v>0.3173664809608402</v>
      </c>
    </row>
    <row r="25" spans="1:15" ht="60">
      <c r="A25" s="166">
        <v>111</v>
      </c>
      <c r="B25" s="166">
        <v>506</v>
      </c>
      <c r="C25" s="166"/>
      <c r="D25" s="166"/>
      <c r="E25" s="166"/>
      <c r="F25" s="168" t="s">
        <v>486</v>
      </c>
      <c r="G25" s="87">
        <f>+G26+G27</f>
        <v>63607901.94</v>
      </c>
      <c r="H25" s="87">
        <f>+H27</f>
        <v>0</v>
      </c>
      <c r="I25" s="87">
        <f t="shared" si="0"/>
        <v>63607901.94</v>
      </c>
      <c r="J25" s="87">
        <f>+J26+J27</f>
        <v>20187016</v>
      </c>
      <c r="K25" s="87">
        <f>+K26+K27</f>
        <v>20187016</v>
      </c>
      <c r="L25" s="87">
        <f>+L26+L27</f>
        <v>20187016</v>
      </c>
      <c r="M25" s="87">
        <f>+M26+M27</f>
        <v>20187016</v>
      </c>
      <c r="N25" s="87">
        <f t="shared" si="1"/>
        <v>43420885.94</v>
      </c>
      <c r="O25" s="131">
        <f>+O27</f>
        <v>0.3186359469047211</v>
      </c>
    </row>
    <row r="26" spans="1:15" ht="57">
      <c r="A26" s="235">
        <v>111</v>
      </c>
      <c r="B26" s="235">
        <v>506</v>
      </c>
      <c r="C26" s="235">
        <v>1</v>
      </c>
      <c r="D26" s="235"/>
      <c r="E26" s="235">
        <v>20</v>
      </c>
      <c r="F26" s="236" t="s">
        <v>486</v>
      </c>
      <c r="G26" s="237">
        <f>+'EJEC RESERV'!D65</f>
        <v>253417.94</v>
      </c>
      <c r="H26" s="237">
        <v>0</v>
      </c>
      <c r="I26" s="237">
        <f t="shared" si="0"/>
        <v>253417.94</v>
      </c>
      <c r="J26" s="237">
        <f>+'EJEC RESERV'!E65</f>
        <v>0</v>
      </c>
      <c r="K26" s="237">
        <f>+'EJEC RESERV'!F65</f>
        <v>0</v>
      </c>
      <c r="L26" s="237">
        <f>+'EJEC RESERV'!G65</f>
        <v>0</v>
      </c>
      <c r="M26" s="237">
        <f>+'EJEC RESERV'!H65</f>
        <v>0</v>
      </c>
      <c r="N26" s="194">
        <f t="shared" si="1"/>
        <v>253417.94</v>
      </c>
      <c r="O26" s="238">
        <f>+K26/I26</f>
        <v>0</v>
      </c>
    </row>
    <row r="27" spans="1:15" ht="57">
      <c r="A27" s="235">
        <v>111</v>
      </c>
      <c r="B27" s="235">
        <v>506</v>
      </c>
      <c r="C27" s="235">
        <v>1</v>
      </c>
      <c r="D27" s="235"/>
      <c r="E27" s="235">
        <v>21</v>
      </c>
      <c r="F27" s="236" t="s">
        <v>486</v>
      </c>
      <c r="G27" s="237">
        <f>+'EJEC RESERV'!D142</f>
        <v>63354484</v>
      </c>
      <c r="H27" s="237">
        <v>0</v>
      </c>
      <c r="I27" s="237">
        <f t="shared" si="0"/>
        <v>63354484</v>
      </c>
      <c r="J27" s="237">
        <f>+'EJEC RESERV'!E142</f>
        <v>20187016</v>
      </c>
      <c r="K27" s="237">
        <f>+'EJEC RESERV'!F142</f>
        <v>20187016</v>
      </c>
      <c r="L27" s="237">
        <f>+'EJEC RESERV'!G142</f>
        <v>20187016</v>
      </c>
      <c r="M27" s="237">
        <f>+'EJEC RESERV'!H142</f>
        <v>20187016</v>
      </c>
      <c r="N27" s="194">
        <f t="shared" si="1"/>
        <v>43167468</v>
      </c>
      <c r="O27" s="238">
        <f t="shared" si="2"/>
        <v>0.3186359469047211</v>
      </c>
    </row>
    <row r="28" spans="1:15" ht="75">
      <c r="A28" s="63">
        <v>211</v>
      </c>
      <c r="B28" s="64"/>
      <c r="C28" s="64"/>
      <c r="D28" s="70"/>
      <c r="E28" s="69"/>
      <c r="F28" s="9" t="s">
        <v>206</v>
      </c>
      <c r="G28" s="85">
        <f>G29+G30</f>
        <v>2110585295.29</v>
      </c>
      <c r="H28" s="85">
        <f>H30</f>
        <v>0</v>
      </c>
      <c r="I28" s="85">
        <f t="shared" si="0"/>
        <v>2110585295.29</v>
      </c>
      <c r="J28" s="85">
        <f>J29+J30</f>
        <v>87362733</v>
      </c>
      <c r="K28" s="85">
        <f>K29+K30</f>
        <v>164755983</v>
      </c>
      <c r="L28" s="85">
        <f>L29+L30</f>
        <v>54353250</v>
      </c>
      <c r="M28" s="85">
        <f>M29+M30</f>
        <v>131746500</v>
      </c>
      <c r="N28" s="85">
        <f t="shared" si="1"/>
        <v>1945829312.29</v>
      </c>
      <c r="O28" s="130">
        <f>+K28/I28</f>
        <v>0.07806175062797549</v>
      </c>
    </row>
    <row r="29" spans="1:15" ht="44.25" customHeight="1">
      <c r="A29" s="63">
        <v>211</v>
      </c>
      <c r="B29" s="64" t="s">
        <v>61</v>
      </c>
      <c r="C29" s="64"/>
      <c r="D29" s="70"/>
      <c r="E29" s="69">
        <v>20</v>
      </c>
      <c r="F29" s="150" t="s">
        <v>63</v>
      </c>
      <c r="G29" s="85">
        <f>+G31</f>
        <v>1391702493.29</v>
      </c>
      <c r="H29" s="85">
        <f>SUM(H31:H31)</f>
        <v>0</v>
      </c>
      <c r="I29" s="85">
        <f t="shared" si="0"/>
        <v>1391702493.29</v>
      </c>
      <c r="J29" s="85">
        <f aca="true" t="shared" si="4" ref="J29:M30">+J31</f>
        <v>54353250</v>
      </c>
      <c r="K29" s="85">
        <f t="shared" si="4"/>
        <v>131746500</v>
      </c>
      <c r="L29" s="85">
        <f t="shared" si="4"/>
        <v>54353250</v>
      </c>
      <c r="M29" s="85">
        <f t="shared" si="4"/>
        <v>131746500</v>
      </c>
      <c r="N29" s="85">
        <f t="shared" si="1"/>
        <v>1259955993.29</v>
      </c>
      <c r="O29" s="130">
        <f>+K29/I29</f>
        <v>0.09466570666877935</v>
      </c>
    </row>
    <row r="30" spans="1:15" ht="44.25" customHeight="1">
      <c r="A30" s="63">
        <v>211</v>
      </c>
      <c r="B30" s="64" t="s">
        <v>61</v>
      </c>
      <c r="C30" s="64"/>
      <c r="D30" s="70"/>
      <c r="E30" s="69">
        <v>21</v>
      </c>
      <c r="F30" s="150" t="s">
        <v>63</v>
      </c>
      <c r="G30" s="85">
        <f>+G32</f>
        <v>718882802</v>
      </c>
      <c r="H30" s="85">
        <f>SUM(H32:H32)</f>
        <v>0</v>
      </c>
      <c r="I30" s="85">
        <f t="shared" si="0"/>
        <v>718882802</v>
      </c>
      <c r="J30" s="85">
        <f t="shared" si="4"/>
        <v>33009483</v>
      </c>
      <c r="K30" s="85">
        <f t="shared" si="4"/>
        <v>33009483</v>
      </c>
      <c r="L30" s="85">
        <f t="shared" si="4"/>
        <v>0</v>
      </c>
      <c r="M30" s="85">
        <f t="shared" si="4"/>
        <v>0</v>
      </c>
      <c r="N30" s="85">
        <f t="shared" si="1"/>
        <v>685873319</v>
      </c>
      <c r="O30" s="130">
        <f>+K30/I30</f>
        <v>0.04591775308598911</v>
      </c>
    </row>
    <row r="31" spans="1:15" ht="71.25">
      <c r="A31" s="190">
        <v>211</v>
      </c>
      <c r="B31" s="191" t="s">
        <v>61</v>
      </c>
      <c r="C31" s="191" t="s">
        <v>30</v>
      </c>
      <c r="D31" s="201"/>
      <c r="E31" s="202">
        <v>20</v>
      </c>
      <c r="F31" s="203" t="s">
        <v>490</v>
      </c>
      <c r="G31" s="194">
        <f>+'EJEC RESERV'!D68</f>
        <v>1391702493.29</v>
      </c>
      <c r="H31" s="194">
        <v>0</v>
      </c>
      <c r="I31" s="194">
        <f t="shared" si="0"/>
        <v>1391702493.29</v>
      </c>
      <c r="J31" s="194">
        <f>+'EJEC RESERV'!E68</f>
        <v>54353250</v>
      </c>
      <c r="K31" s="194">
        <f>+'EJEC RESERV'!F68</f>
        <v>131746500</v>
      </c>
      <c r="L31" s="194">
        <f>+'EJEC RESERV'!G68</f>
        <v>54353250</v>
      </c>
      <c r="M31" s="194">
        <f>+'EJEC RESERV'!H68</f>
        <v>131746500</v>
      </c>
      <c r="N31" s="194">
        <f t="shared" si="1"/>
        <v>1259955993.29</v>
      </c>
      <c r="O31" s="233">
        <f>+K31/I31</f>
        <v>0.09466570666877935</v>
      </c>
    </row>
    <row r="32" spans="1:15" ht="71.25">
      <c r="A32" s="190">
        <v>211</v>
      </c>
      <c r="B32" s="191" t="s">
        <v>61</v>
      </c>
      <c r="C32" s="191" t="s">
        <v>30</v>
      </c>
      <c r="D32" s="201"/>
      <c r="E32" s="202">
        <v>21</v>
      </c>
      <c r="F32" s="203" t="s">
        <v>490</v>
      </c>
      <c r="G32" s="194">
        <f>+'EJEC RESERV'!D69</f>
        <v>718882802</v>
      </c>
      <c r="H32" s="194">
        <v>0</v>
      </c>
      <c r="I32" s="194">
        <f t="shared" si="0"/>
        <v>718882802</v>
      </c>
      <c r="J32" s="194">
        <f>+'EJEC RESERV'!E69</f>
        <v>33009483</v>
      </c>
      <c r="K32" s="194">
        <f>+'EJEC RESERV'!F69</f>
        <v>33009483</v>
      </c>
      <c r="L32" s="194">
        <f>+'EJEC RESERV'!G69</f>
        <v>0</v>
      </c>
      <c r="M32" s="194">
        <f>+'EJEC RESERV'!H69</f>
        <v>0</v>
      </c>
      <c r="N32" s="194">
        <f t="shared" si="1"/>
        <v>685873319</v>
      </c>
      <c r="O32" s="233">
        <f>+K32/I32</f>
        <v>0.04591775308598911</v>
      </c>
    </row>
    <row r="33" spans="1:15" ht="45">
      <c r="A33" s="63" t="s">
        <v>60</v>
      </c>
      <c r="B33" s="64"/>
      <c r="C33" s="64"/>
      <c r="D33" s="70"/>
      <c r="E33" s="69"/>
      <c r="F33" s="9" t="s">
        <v>62</v>
      </c>
      <c r="G33" s="85">
        <f>+G34+G35</f>
        <v>235350750.76</v>
      </c>
      <c r="H33" s="85">
        <f>H34</f>
        <v>0</v>
      </c>
      <c r="I33" s="85">
        <f t="shared" si="0"/>
        <v>235350750.76</v>
      </c>
      <c r="J33" s="85">
        <f>+J34+J35</f>
        <v>2842541</v>
      </c>
      <c r="K33" s="85">
        <f>+K34+K35</f>
        <v>2842541</v>
      </c>
      <c r="L33" s="85">
        <f>+L34+L35</f>
        <v>0</v>
      </c>
      <c r="M33" s="85">
        <f>+M34+M35</f>
        <v>0</v>
      </c>
      <c r="N33" s="85">
        <f t="shared" si="1"/>
        <v>232508209.76</v>
      </c>
      <c r="O33" s="130">
        <f t="shared" si="2"/>
        <v>0.012077892213306319</v>
      </c>
    </row>
    <row r="34" spans="1:15" ht="45">
      <c r="A34" s="63" t="s">
        <v>60</v>
      </c>
      <c r="B34" s="64" t="s">
        <v>61</v>
      </c>
      <c r="C34" s="64"/>
      <c r="D34" s="70"/>
      <c r="E34" s="69">
        <v>20</v>
      </c>
      <c r="F34" s="9" t="s">
        <v>63</v>
      </c>
      <c r="G34" s="85">
        <f>+G36</f>
        <v>196650750.76</v>
      </c>
      <c r="H34" s="85">
        <f>SUM(H37:H37)</f>
        <v>0</v>
      </c>
      <c r="I34" s="85">
        <f t="shared" si="0"/>
        <v>196650750.76</v>
      </c>
      <c r="J34" s="85">
        <f aca="true" t="shared" si="5" ref="J34:M35">+J36</f>
        <v>2842541</v>
      </c>
      <c r="K34" s="85">
        <f t="shared" si="5"/>
        <v>2842541</v>
      </c>
      <c r="L34" s="85">
        <f t="shared" si="5"/>
        <v>0</v>
      </c>
      <c r="M34" s="85">
        <f t="shared" si="5"/>
        <v>0</v>
      </c>
      <c r="N34" s="85">
        <f t="shared" si="1"/>
        <v>193808209.76</v>
      </c>
      <c r="O34" s="130">
        <f t="shared" si="2"/>
        <v>0.014454768105457906</v>
      </c>
    </row>
    <row r="35" spans="1:15" ht="45">
      <c r="A35" s="63" t="s">
        <v>60</v>
      </c>
      <c r="B35" s="64" t="s">
        <v>61</v>
      </c>
      <c r="C35" s="64"/>
      <c r="D35" s="70"/>
      <c r="E35" s="69">
        <v>21</v>
      </c>
      <c r="F35" s="9" t="s">
        <v>63</v>
      </c>
      <c r="G35" s="85">
        <f>+G37</f>
        <v>38700000</v>
      </c>
      <c r="H35" s="85">
        <f>SUM(H38:H38)</f>
        <v>0</v>
      </c>
      <c r="I35" s="85">
        <f t="shared" si="0"/>
        <v>38700000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1"/>
        <v>38700000</v>
      </c>
      <c r="O35" s="130">
        <f>+K35/I35</f>
        <v>0</v>
      </c>
    </row>
    <row r="36" spans="1:15" ht="42.75">
      <c r="A36" s="190" t="s">
        <v>60</v>
      </c>
      <c r="B36" s="191" t="s">
        <v>61</v>
      </c>
      <c r="C36" s="191" t="s">
        <v>30</v>
      </c>
      <c r="D36" s="201"/>
      <c r="E36" s="202">
        <v>20</v>
      </c>
      <c r="F36" s="239" t="s">
        <v>64</v>
      </c>
      <c r="G36" s="194">
        <f>+'EJEC RESERV'!D87</f>
        <v>196650750.76</v>
      </c>
      <c r="H36" s="194">
        <v>0</v>
      </c>
      <c r="I36" s="194">
        <f t="shared" si="0"/>
        <v>196650750.76</v>
      </c>
      <c r="J36" s="194">
        <f>+'EJEC RESERV'!E87</f>
        <v>2842541</v>
      </c>
      <c r="K36" s="194">
        <f>+'EJEC RESERV'!F87</f>
        <v>2842541</v>
      </c>
      <c r="L36" s="194">
        <f>+'EJEC RESERV'!G87</f>
        <v>0</v>
      </c>
      <c r="M36" s="194">
        <f>+'EJEC RESERV'!H87</f>
        <v>0</v>
      </c>
      <c r="N36" s="194">
        <f t="shared" si="1"/>
        <v>193808209.76</v>
      </c>
      <c r="O36" s="233">
        <f>+K36/I36</f>
        <v>0.014454768105457906</v>
      </c>
    </row>
    <row r="37" spans="1:15" ht="42.75">
      <c r="A37" s="190" t="s">
        <v>60</v>
      </c>
      <c r="B37" s="191" t="s">
        <v>61</v>
      </c>
      <c r="C37" s="191" t="s">
        <v>30</v>
      </c>
      <c r="D37" s="201"/>
      <c r="E37" s="202">
        <v>21</v>
      </c>
      <c r="F37" s="239" t="s">
        <v>64</v>
      </c>
      <c r="G37" s="194">
        <f>+'EJEC RESERV'!D88</f>
        <v>38700000</v>
      </c>
      <c r="H37" s="194">
        <v>0</v>
      </c>
      <c r="I37" s="194">
        <f t="shared" si="0"/>
        <v>38700000</v>
      </c>
      <c r="J37" s="194">
        <f>+'EJEC RESERV'!E88</f>
        <v>0</v>
      </c>
      <c r="K37" s="194">
        <f>+'EJEC RESERV'!F88</f>
        <v>0</v>
      </c>
      <c r="L37" s="194">
        <f>+'EJEC RESERV'!G88</f>
        <v>0</v>
      </c>
      <c r="M37" s="194">
        <f>+'EJEC RESERV'!H88</f>
        <v>0</v>
      </c>
      <c r="N37" s="194">
        <f t="shared" si="1"/>
        <v>38700000</v>
      </c>
      <c r="O37" s="233">
        <f t="shared" si="2"/>
        <v>0</v>
      </c>
    </row>
    <row r="38" spans="1:15" ht="30">
      <c r="A38" s="63" t="s">
        <v>65</v>
      </c>
      <c r="B38" s="64"/>
      <c r="C38" s="64"/>
      <c r="D38" s="70"/>
      <c r="E38" s="69"/>
      <c r="F38" s="9" t="s">
        <v>66</v>
      </c>
      <c r="G38" s="85">
        <f>+G39+G40</f>
        <v>79414184011.25</v>
      </c>
      <c r="H38" s="85">
        <f>H39</f>
        <v>0</v>
      </c>
      <c r="I38" s="85">
        <f t="shared" si="0"/>
        <v>79414184011.25</v>
      </c>
      <c r="J38" s="85">
        <f>+J39+J40</f>
        <v>195572189</v>
      </c>
      <c r="K38" s="85">
        <f>+K39+K40</f>
        <v>1047345716</v>
      </c>
      <c r="L38" s="85">
        <f>+L39+L40</f>
        <v>89344638</v>
      </c>
      <c r="M38" s="85">
        <f>+M39+M40</f>
        <v>941118165</v>
      </c>
      <c r="N38" s="85">
        <f t="shared" si="1"/>
        <v>78366838295.25</v>
      </c>
      <c r="O38" s="130">
        <f t="shared" si="2"/>
        <v>0.013188396116386848</v>
      </c>
    </row>
    <row r="39" spans="1:15" ht="45">
      <c r="A39" s="63" t="s">
        <v>65</v>
      </c>
      <c r="B39" s="64" t="s">
        <v>61</v>
      </c>
      <c r="C39" s="64"/>
      <c r="D39" s="70"/>
      <c r="E39" s="69">
        <v>20</v>
      </c>
      <c r="F39" s="9" t="s">
        <v>63</v>
      </c>
      <c r="G39" s="85">
        <f>+G41+G43</f>
        <v>57290142776.25</v>
      </c>
      <c r="H39" s="85">
        <f>SUM(H41:H44)</f>
        <v>0</v>
      </c>
      <c r="I39" s="85">
        <f t="shared" si="0"/>
        <v>57290142776.25</v>
      </c>
      <c r="J39" s="85">
        <f aca="true" t="shared" si="6" ref="J39:M40">+J41+J43</f>
        <v>171027749</v>
      </c>
      <c r="K39" s="85">
        <f t="shared" si="6"/>
        <v>295882795</v>
      </c>
      <c r="L39" s="85">
        <f t="shared" si="6"/>
        <v>89344638</v>
      </c>
      <c r="M39" s="85">
        <f t="shared" si="6"/>
        <v>214199684</v>
      </c>
      <c r="N39" s="85">
        <f t="shared" si="1"/>
        <v>56994259981.25</v>
      </c>
      <c r="O39" s="130">
        <f>+K39/I39</f>
        <v>0.005164637067769015</v>
      </c>
    </row>
    <row r="40" spans="1:15" ht="45">
      <c r="A40" s="63" t="s">
        <v>65</v>
      </c>
      <c r="B40" s="64" t="s">
        <v>61</v>
      </c>
      <c r="C40" s="64"/>
      <c r="D40" s="70"/>
      <c r="E40" s="69">
        <v>21</v>
      </c>
      <c r="F40" s="9" t="s">
        <v>63</v>
      </c>
      <c r="G40" s="85">
        <f>+G42+G44</f>
        <v>22124041235</v>
      </c>
      <c r="H40" s="85">
        <f>SUM(H42:H45)</f>
        <v>0</v>
      </c>
      <c r="I40" s="85">
        <f t="shared" si="0"/>
        <v>22124041235</v>
      </c>
      <c r="J40" s="85">
        <f t="shared" si="6"/>
        <v>24544440</v>
      </c>
      <c r="K40" s="85">
        <f t="shared" si="6"/>
        <v>751462921</v>
      </c>
      <c r="L40" s="85">
        <f t="shared" si="6"/>
        <v>0</v>
      </c>
      <c r="M40" s="85">
        <f t="shared" si="6"/>
        <v>726918481</v>
      </c>
      <c r="N40" s="85">
        <f t="shared" si="1"/>
        <v>21372578314</v>
      </c>
      <c r="O40" s="130">
        <f>+K40/I40</f>
        <v>0.033965897686503745</v>
      </c>
    </row>
    <row r="41" spans="1:15" ht="42.75">
      <c r="A41" s="190" t="s">
        <v>65</v>
      </c>
      <c r="B41" s="191" t="s">
        <v>61</v>
      </c>
      <c r="C41" s="191" t="s">
        <v>30</v>
      </c>
      <c r="D41" s="201"/>
      <c r="E41" s="202">
        <v>20</v>
      </c>
      <c r="F41" s="239" t="s">
        <v>67</v>
      </c>
      <c r="G41" s="194">
        <f>+'EJEC RESERV'!D101</f>
        <v>57158040124.55</v>
      </c>
      <c r="H41" s="194">
        <v>0</v>
      </c>
      <c r="I41" s="194">
        <f t="shared" si="0"/>
        <v>57158040124.55</v>
      </c>
      <c r="J41" s="194">
        <f>+'EJEC RESERV'!E101</f>
        <v>170445509</v>
      </c>
      <c r="K41" s="194">
        <f>+'EJEC RESERV'!F101</f>
        <v>288022555</v>
      </c>
      <c r="L41" s="194">
        <f>+'EJEC RESERV'!G101</f>
        <v>88762398</v>
      </c>
      <c r="M41" s="194">
        <f>+'EJEC RESERV'!H101</f>
        <v>206339444</v>
      </c>
      <c r="N41" s="194">
        <f t="shared" si="1"/>
        <v>56870017569.55</v>
      </c>
      <c r="O41" s="233">
        <f t="shared" si="2"/>
        <v>0.005039055824384209</v>
      </c>
    </row>
    <row r="42" spans="1:15" ht="42.75">
      <c r="A42" s="190" t="s">
        <v>65</v>
      </c>
      <c r="B42" s="191" t="s">
        <v>61</v>
      </c>
      <c r="C42" s="191" t="s">
        <v>30</v>
      </c>
      <c r="D42" s="201"/>
      <c r="E42" s="202">
        <v>21</v>
      </c>
      <c r="F42" s="239" t="s">
        <v>67</v>
      </c>
      <c r="G42" s="194">
        <f>+'EJEC RESERV'!D102</f>
        <v>22098445441</v>
      </c>
      <c r="H42" s="194">
        <v>0</v>
      </c>
      <c r="I42" s="194">
        <f t="shared" si="0"/>
        <v>22098445441</v>
      </c>
      <c r="J42" s="194">
        <f>+'EJEC RESERV'!E102</f>
        <v>0</v>
      </c>
      <c r="K42" s="194">
        <f>+'EJEC RESERV'!F102</f>
        <v>726918481</v>
      </c>
      <c r="L42" s="194">
        <f>+'EJEC RESERV'!G102</f>
        <v>0</v>
      </c>
      <c r="M42" s="194">
        <f>+'EJEC RESERV'!H102</f>
        <v>726918481</v>
      </c>
      <c r="N42" s="194">
        <f t="shared" si="1"/>
        <v>21371526960</v>
      </c>
      <c r="O42" s="233">
        <f>+K42/I42</f>
        <v>0.03289455282910188</v>
      </c>
    </row>
    <row r="43" spans="1:15" ht="29.25" thickBot="1">
      <c r="A43" s="190" t="s">
        <v>65</v>
      </c>
      <c r="B43" s="191" t="s">
        <v>61</v>
      </c>
      <c r="C43" s="191">
        <v>3</v>
      </c>
      <c r="D43" s="201"/>
      <c r="E43" s="202">
        <v>20</v>
      </c>
      <c r="F43" s="209" t="s">
        <v>207</v>
      </c>
      <c r="G43" s="194">
        <f>+'EJEC RESERV'!D128</f>
        <v>132102651.7</v>
      </c>
      <c r="H43" s="194">
        <v>0</v>
      </c>
      <c r="I43" s="194">
        <f t="shared" si="0"/>
        <v>132102651.7</v>
      </c>
      <c r="J43" s="194">
        <f>+'EJEC RESERV'!E128</f>
        <v>582240</v>
      </c>
      <c r="K43" s="194">
        <f>+'EJEC RESERV'!F128</f>
        <v>7860240</v>
      </c>
      <c r="L43" s="194">
        <f>+'EJEC RESERV'!G128</f>
        <v>582240</v>
      </c>
      <c r="M43" s="194">
        <f>+'EJEC RESERV'!H128</f>
        <v>7860240</v>
      </c>
      <c r="N43" s="194">
        <f t="shared" si="1"/>
        <v>124242411.7</v>
      </c>
      <c r="O43" s="233">
        <f>+K43/I43</f>
        <v>0.059501000917455464</v>
      </c>
    </row>
    <row r="44" spans="1:15" ht="29.25" thickBot="1">
      <c r="A44" s="190" t="s">
        <v>65</v>
      </c>
      <c r="B44" s="191" t="s">
        <v>61</v>
      </c>
      <c r="C44" s="191">
        <v>3</v>
      </c>
      <c r="D44" s="201"/>
      <c r="E44" s="202">
        <v>21</v>
      </c>
      <c r="F44" s="209" t="s">
        <v>207</v>
      </c>
      <c r="G44" s="194">
        <f>+'EJEC RESERV'!D129</f>
        <v>25595794</v>
      </c>
      <c r="H44" s="194">
        <v>0</v>
      </c>
      <c r="I44" s="194">
        <f t="shared" si="0"/>
        <v>25595794</v>
      </c>
      <c r="J44" s="194">
        <f>+'EJEC RESERV'!E129</f>
        <v>24544440</v>
      </c>
      <c r="K44" s="194">
        <f>+'EJEC RESERV'!F129</f>
        <v>24544440</v>
      </c>
      <c r="L44" s="194">
        <f>+'EJEC RESERV'!G129</f>
        <v>0</v>
      </c>
      <c r="M44" s="194">
        <f>+'EJEC RESERV'!H129</f>
        <v>0</v>
      </c>
      <c r="N44" s="194">
        <f t="shared" si="1"/>
        <v>1051354</v>
      </c>
      <c r="O44" s="233">
        <f>+K44/I44</f>
        <v>0.9589247358374583</v>
      </c>
    </row>
    <row r="45" spans="1:15" ht="15.75" thickBot="1">
      <c r="A45" s="382" t="s">
        <v>55</v>
      </c>
      <c r="B45" s="383"/>
      <c r="C45" s="383"/>
      <c r="D45" s="383"/>
      <c r="E45" s="383"/>
      <c r="F45" s="384"/>
      <c r="G45" s="88">
        <f>G14+G23</f>
        <v>88113172297.57999</v>
      </c>
      <c r="H45" s="88">
        <f>H14+H23</f>
        <v>0</v>
      </c>
      <c r="I45" s="88">
        <f t="shared" si="0"/>
        <v>88113172297.57999</v>
      </c>
      <c r="J45" s="88">
        <f>J14+J23</f>
        <v>2466611310</v>
      </c>
      <c r="K45" s="88">
        <f>K14+K23</f>
        <v>4221796546</v>
      </c>
      <c r="L45" s="88">
        <f>L14+L23</f>
        <v>1534789141</v>
      </c>
      <c r="M45" s="88">
        <f>M14+M23</f>
        <v>3272357779</v>
      </c>
      <c r="N45" s="88">
        <f>+N23+N14</f>
        <v>83891375751.57999</v>
      </c>
      <c r="O45" s="133">
        <f>+K45/I45</f>
        <v>0.04791334185247523</v>
      </c>
    </row>
    <row r="46" spans="1:15" ht="15">
      <c r="A46" s="11"/>
      <c r="B46" s="12"/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15"/>
      <c r="O46" s="134"/>
    </row>
    <row r="47" spans="1:15" ht="15">
      <c r="A47" s="11"/>
      <c r="B47" s="12"/>
      <c r="C47" s="13"/>
      <c r="D47" s="13"/>
      <c r="E47" s="13"/>
      <c r="F47" s="14"/>
      <c r="G47" s="15"/>
      <c r="H47" s="15"/>
      <c r="I47" s="160"/>
      <c r="J47" s="160"/>
      <c r="K47" s="160"/>
      <c r="L47" s="160"/>
      <c r="M47" s="160"/>
      <c r="N47" s="160"/>
      <c r="O47" s="134"/>
    </row>
    <row r="48" spans="1:15" ht="15">
      <c r="A48" s="11"/>
      <c r="B48" s="12"/>
      <c r="C48" s="13"/>
      <c r="D48" s="13"/>
      <c r="E48" s="13"/>
      <c r="F48" s="14"/>
      <c r="G48" s="15"/>
      <c r="H48" s="15"/>
      <c r="I48" s="161"/>
      <c r="J48" s="161"/>
      <c r="K48" s="161"/>
      <c r="L48" s="161"/>
      <c r="M48" s="161"/>
      <c r="N48" s="161"/>
      <c r="O48" s="134"/>
    </row>
    <row r="49" spans="1:15" ht="15">
      <c r="A49" s="17"/>
      <c r="B49" s="18"/>
      <c r="C49" s="19"/>
      <c r="D49" s="19"/>
      <c r="E49" s="19"/>
      <c r="F49" s="20"/>
      <c r="G49" s="21"/>
      <c r="H49" s="21"/>
      <c r="I49" s="89"/>
      <c r="J49" s="22"/>
      <c r="K49" s="23">
        <f>J45+13357999477.55</f>
        <v>15824610787.55</v>
      </c>
      <c r="L49" s="22"/>
      <c r="M49" s="23">
        <f>L45+8241804274.38</f>
        <v>9776593415.380001</v>
      </c>
      <c r="N49" s="22"/>
      <c r="O49" s="135">
        <f>N45+7870976454.06</f>
        <v>91762352205.63998</v>
      </c>
    </row>
    <row r="50" spans="1:15" ht="15">
      <c r="A50" s="11"/>
      <c r="B50" s="12"/>
      <c r="C50" s="13"/>
      <c r="D50" s="13"/>
      <c r="E50" s="13"/>
      <c r="F50" s="14"/>
      <c r="G50" s="21"/>
      <c r="H50" s="21"/>
      <c r="I50" s="21"/>
      <c r="J50" s="22"/>
      <c r="K50" s="21"/>
      <c r="L50" s="22"/>
      <c r="M50" s="21"/>
      <c r="N50" s="22"/>
      <c r="O50" s="136"/>
    </row>
    <row r="51" spans="1:15" ht="15.75">
      <c r="A51" s="77"/>
      <c r="B51" s="76"/>
      <c r="C51" s="76"/>
      <c r="D51" s="75"/>
      <c r="E51" s="75"/>
      <c r="F51" s="75"/>
      <c r="G51" s="75"/>
      <c r="H51" s="76"/>
      <c r="I51" s="385"/>
      <c r="J51" s="385"/>
      <c r="K51" s="385"/>
      <c r="L51" s="385"/>
      <c r="M51" s="385"/>
      <c r="N51" s="385"/>
      <c r="O51" s="386"/>
    </row>
    <row r="52" spans="1:15" ht="15.75">
      <c r="A52" s="387" t="s">
        <v>71</v>
      </c>
      <c r="B52" s="388"/>
      <c r="C52" s="388"/>
      <c r="D52" s="388"/>
      <c r="E52" s="388"/>
      <c r="F52" s="388"/>
      <c r="G52" s="388"/>
      <c r="H52" s="388"/>
      <c r="I52" s="385"/>
      <c r="J52" s="385"/>
      <c r="K52" s="385"/>
      <c r="L52" s="385"/>
      <c r="M52" s="385"/>
      <c r="N52" s="385"/>
      <c r="O52" s="386"/>
    </row>
    <row r="53" spans="1:15" ht="15.75" thickBot="1">
      <c r="A53" s="377"/>
      <c r="B53" s="378"/>
      <c r="C53" s="378"/>
      <c r="D53" s="27"/>
      <c r="E53" s="27"/>
      <c r="F53" s="28"/>
      <c r="G53" s="29"/>
      <c r="H53" s="29"/>
      <c r="I53" s="29"/>
      <c r="J53" s="30"/>
      <c r="K53" s="30"/>
      <c r="L53" s="30"/>
      <c r="M53" s="30"/>
      <c r="N53" s="30"/>
      <c r="O53" s="137"/>
    </row>
  </sheetData>
  <sheetProtection/>
  <mergeCells count="26"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52" r:id="rId5"/>
  <drawing r:id="rId4"/>
  <legacyDrawing r:id="rId3"/>
  <oleObjects>
    <oleObject progId="MSPhotoEd.3" shapeId="60275" r:id="rId1"/>
    <oleObject progId="MSPhotoEd.3" shapeId="6027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81" customWidth="1"/>
    <col min="2" max="2" width="8.8515625" style="181" bestFit="1" customWidth="1"/>
    <col min="3" max="3" width="81.140625" style="181" customWidth="1"/>
    <col min="4" max="4" width="13.8515625" style="181" customWidth="1"/>
    <col min="5" max="5" width="11.28125" style="181" customWidth="1"/>
    <col min="6" max="6" width="13.8515625" style="181" customWidth="1"/>
    <col min="7" max="7" width="12.8515625" style="181" customWidth="1"/>
    <col min="8" max="8" width="9.8515625" style="181" customWidth="1"/>
    <col min="9" max="9" width="13.140625" style="181" customWidth="1"/>
    <col min="10" max="10" width="81.140625" style="181" customWidth="1"/>
    <col min="11" max="11" width="7.421875" style="181" customWidth="1"/>
    <col min="12" max="12" width="81.140625" style="181" customWidth="1"/>
    <col min="13" max="13" width="10.8515625" style="181" customWidth="1"/>
    <col min="14" max="16" width="14.8515625" style="181" bestFit="1" customWidth="1"/>
    <col min="17" max="17" width="9.8515625" style="181" bestFit="1" customWidth="1"/>
    <col min="18" max="18" width="13.140625" style="181" bestFit="1" customWidth="1"/>
    <col min="19" max="19" width="44.7109375" style="181" bestFit="1" customWidth="1"/>
    <col min="20" max="20" width="7.421875" style="181" bestFit="1" customWidth="1"/>
    <col min="21" max="21" width="44.7109375" style="181" bestFit="1" customWidth="1"/>
    <col min="22" max="22" width="10.8515625" style="181" bestFit="1" customWidth="1"/>
    <col min="23" max="16384" width="11.421875" style="181" customWidth="1"/>
  </cols>
  <sheetData>
    <row r="1" spans="1:7" s="216" customFormat="1" ht="12">
      <c r="A1" s="406" t="s">
        <v>225</v>
      </c>
      <c r="B1" s="406"/>
      <c r="C1" s="406"/>
      <c r="D1" s="406"/>
      <c r="E1" s="406"/>
      <c r="F1" s="406"/>
      <c r="G1" s="406"/>
    </row>
    <row r="2" spans="1:7" s="216" customFormat="1" ht="12">
      <c r="A2" s="406" t="s">
        <v>226</v>
      </c>
      <c r="B2" s="406"/>
      <c r="C2" s="406"/>
      <c r="D2" s="406"/>
      <c r="E2" s="406"/>
      <c r="F2" s="406"/>
      <c r="G2" s="406"/>
    </row>
    <row r="3" spans="1:7" s="216" customFormat="1" ht="12">
      <c r="A3" s="406" t="s">
        <v>227</v>
      </c>
      <c r="B3" s="406"/>
      <c r="C3" s="406"/>
      <c r="D3" s="406"/>
      <c r="E3" s="406"/>
      <c r="F3" s="406"/>
      <c r="G3" s="406"/>
    </row>
    <row r="4" spans="1:7" s="216" customFormat="1" ht="12">
      <c r="A4" s="406" t="s">
        <v>586</v>
      </c>
      <c r="B4" s="406"/>
      <c r="C4" s="406"/>
      <c r="D4" s="406"/>
      <c r="E4" s="406"/>
      <c r="F4" s="406"/>
      <c r="G4" s="406"/>
    </row>
    <row r="5" spans="1:6" s="216" customFormat="1" ht="12">
      <c r="A5" s="215"/>
      <c r="B5" s="215"/>
      <c r="C5" s="215"/>
      <c r="D5" s="215"/>
      <c r="E5" s="215"/>
      <c r="F5" s="215"/>
    </row>
    <row r="6" spans="1:6" s="216" customFormat="1" ht="12">
      <c r="A6" s="216" t="s">
        <v>68</v>
      </c>
      <c r="F6" s="216" t="s">
        <v>587</v>
      </c>
    </row>
    <row r="7" spans="1:6" s="216" customFormat="1" ht="12">
      <c r="A7" s="216" t="s">
        <v>229</v>
      </c>
      <c r="F7" s="216" t="s">
        <v>588</v>
      </c>
    </row>
    <row r="8" spans="1:6" s="216" customFormat="1" ht="12">
      <c r="A8" s="216" t="s">
        <v>580</v>
      </c>
      <c r="F8" s="216" t="s">
        <v>589</v>
      </c>
    </row>
    <row r="9" ht="13.5" thickBot="1"/>
    <row r="10" spans="1:7" ht="12.75" customHeight="1">
      <c r="A10" s="217" t="s">
        <v>232</v>
      </c>
      <c r="B10" s="218"/>
      <c r="C10" s="219" t="s">
        <v>582</v>
      </c>
      <c r="D10" s="219" t="s">
        <v>590</v>
      </c>
      <c r="E10" s="219" t="s">
        <v>10</v>
      </c>
      <c r="F10" s="220" t="s">
        <v>11</v>
      </c>
      <c r="G10" s="220" t="s">
        <v>591</v>
      </c>
    </row>
    <row r="11" spans="1:7" ht="12.75">
      <c r="A11" s="221" t="s">
        <v>235</v>
      </c>
      <c r="B11" s="222"/>
      <c r="C11" s="222"/>
      <c r="D11" s="223" t="s">
        <v>592</v>
      </c>
      <c r="E11" s="223" t="s">
        <v>24</v>
      </c>
      <c r="F11" s="224" t="s">
        <v>25</v>
      </c>
      <c r="G11" s="224"/>
    </row>
    <row r="12" spans="1:7" ht="12.75" customHeight="1">
      <c r="A12" s="225"/>
      <c r="B12" s="226"/>
      <c r="C12" s="227"/>
      <c r="D12" s="227"/>
      <c r="E12" s="227"/>
      <c r="F12" s="228"/>
      <c r="G12" s="228"/>
    </row>
    <row r="13" spans="1:7" ht="12.75">
      <c r="A13" s="229"/>
      <c r="B13" s="230"/>
      <c r="C13" s="230" t="s">
        <v>584</v>
      </c>
      <c r="D13" s="231"/>
      <c r="E13" s="231"/>
      <c r="F13" s="259"/>
      <c r="G13" s="259"/>
    </row>
    <row r="14" spans="1:13" ht="12.75">
      <c r="A14" s="180" t="s">
        <v>216</v>
      </c>
      <c r="B14" s="180" t="s">
        <v>218</v>
      </c>
      <c r="C14" s="180" t="s">
        <v>217</v>
      </c>
      <c r="D14" s="180" t="s">
        <v>593</v>
      </c>
      <c r="E14" s="180" t="s">
        <v>249</v>
      </c>
      <c r="F14" s="180" t="s">
        <v>250</v>
      </c>
      <c r="G14" s="180" t="s">
        <v>594</v>
      </c>
      <c r="H14" s="180" t="s">
        <v>219</v>
      </c>
      <c r="I14" s="180" t="s">
        <v>220</v>
      </c>
      <c r="J14" s="180" t="s">
        <v>221</v>
      </c>
      <c r="K14" s="180" t="s">
        <v>222</v>
      </c>
      <c r="L14" s="180" t="s">
        <v>223</v>
      </c>
      <c r="M14" s="180" t="s">
        <v>224</v>
      </c>
    </row>
    <row r="15" spans="1:13" ht="12.75">
      <c r="A15" s="181" t="s">
        <v>252</v>
      </c>
      <c r="B15" s="181" t="s">
        <v>501</v>
      </c>
      <c r="C15" s="181" t="s">
        <v>502</v>
      </c>
      <c r="D15" s="181">
        <v>46475880</v>
      </c>
      <c r="E15" s="181">
        <v>88000</v>
      </c>
      <c r="F15" s="181">
        <v>43129906</v>
      </c>
      <c r="G15" s="181">
        <v>3345974</v>
      </c>
      <c r="H15" s="181" t="s">
        <v>600</v>
      </c>
      <c r="I15" s="181" t="s">
        <v>200</v>
      </c>
      <c r="J15" s="181" t="s">
        <v>502</v>
      </c>
      <c r="K15" s="181" t="s">
        <v>252</v>
      </c>
      <c r="L15" s="181" t="s">
        <v>502</v>
      </c>
      <c r="M15" s="181">
        <v>1</v>
      </c>
    </row>
    <row r="16" spans="1:13" ht="12.75">
      <c r="A16" s="181" t="s">
        <v>503</v>
      </c>
      <c r="B16" s="181" t="s">
        <v>501</v>
      </c>
      <c r="C16" s="181" t="s">
        <v>28</v>
      </c>
      <c r="D16" s="181">
        <v>8495404</v>
      </c>
      <c r="E16" s="181">
        <v>88000</v>
      </c>
      <c r="F16" s="181">
        <v>5703280</v>
      </c>
      <c r="G16" s="181">
        <v>2792124</v>
      </c>
      <c r="H16" s="181" t="s">
        <v>600</v>
      </c>
      <c r="I16" s="181" t="s">
        <v>30</v>
      </c>
      <c r="J16" s="181" t="s">
        <v>28</v>
      </c>
      <c r="K16" s="181" t="s">
        <v>252</v>
      </c>
      <c r="L16" s="181" t="s">
        <v>28</v>
      </c>
      <c r="M16" s="181">
        <v>2</v>
      </c>
    </row>
    <row r="17" spans="1:13" ht="12.75">
      <c r="A17" s="181" t="s">
        <v>504</v>
      </c>
      <c r="B17" s="181" t="s">
        <v>501</v>
      </c>
      <c r="C17" s="181" t="s">
        <v>36</v>
      </c>
      <c r="D17" s="181">
        <v>8495404</v>
      </c>
      <c r="E17" s="181">
        <v>88000</v>
      </c>
      <c r="F17" s="181">
        <v>5703280</v>
      </c>
      <c r="G17" s="181">
        <v>2792124</v>
      </c>
      <c r="H17" s="181" t="s">
        <v>600</v>
      </c>
      <c r="I17" s="181" t="s">
        <v>296</v>
      </c>
      <c r="J17" s="181" t="s">
        <v>36</v>
      </c>
      <c r="K17" s="181" t="s">
        <v>252</v>
      </c>
      <c r="L17" s="181" t="s">
        <v>36</v>
      </c>
      <c r="M17" s="181">
        <v>3</v>
      </c>
    </row>
    <row r="18" spans="1:13" ht="12.75">
      <c r="A18" s="181" t="s">
        <v>505</v>
      </c>
      <c r="B18" s="181" t="s">
        <v>501</v>
      </c>
      <c r="C18" s="181" t="s">
        <v>297</v>
      </c>
      <c r="D18" s="181">
        <v>6460124</v>
      </c>
      <c r="E18" s="181">
        <v>0</v>
      </c>
      <c r="F18" s="181">
        <v>3668000</v>
      </c>
      <c r="G18" s="181">
        <v>2792124</v>
      </c>
      <c r="H18" s="181" t="s">
        <v>600</v>
      </c>
      <c r="I18" s="181" t="s">
        <v>298</v>
      </c>
      <c r="J18" s="181" t="s">
        <v>297</v>
      </c>
      <c r="K18" s="181" t="s">
        <v>252</v>
      </c>
      <c r="L18" s="181" t="s">
        <v>297</v>
      </c>
      <c r="M18" s="181">
        <v>4</v>
      </c>
    </row>
    <row r="19" spans="1:13" ht="12.75">
      <c r="A19" s="181" t="s">
        <v>506</v>
      </c>
      <c r="B19" s="181" t="s">
        <v>501</v>
      </c>
      <c r="C19" s="181" t="s">
        <v>299</v>
      </c>
      <c r="D19" s="181">
        <v>2035280</v>
      </c>
      <c r="E19" s="181">
        <v>88000</v>
      </c>
      <c r="F19" s="181">
        <v>2035280</v>
      </c>
      <c r="G19" s="181">
        <v>0</v>
      </c>
      <c r="H19" s="181" t="s">
        <v>600</v>
      </c>
      <c r="I19" s="181" t="s">
        <v>300</v>
      </c>
      <c r="J19" s="181" t="s">
        <v>299</v>
      </c>
      <c r="K19" s="181" t="s">
        <v>252</v>
      </c>
      <c r="L19" s="181" t="s">
        <v>299</v>
      </c>
      <c r="M19" s="181">
        <v>4</v>
      </c>
    </row>
    <row r="20" spans="1:13" ht="12.75">
      <c r="A20" s="181" t="s">
        <v>507</v>
      </c>
      <c r="B20" s="181" t="s">
        <v>501</v>
      </c>
      <c r="C20" s="181" t="s">
        <v>40</v>
      </c>
      <c r="D20" s="181">
        <v>35396476</v>
      </c>
      <c r="E20" s="181">
        <v>0</v>
      </c>
      <c r="F20" s="181">
        <v>34842626</v>
      </c>
      <c r="G20" s="181">
        <v>553850</v>
      </c>
      <c r="H20" s="181" t="s">
        <v>600</v>
      </c>
      <c r="I20" s="181" t="s">
        <v>91</v>
      </c>
      <c r="J20" s="181" t="s">
        <v>40</v>
      </c>
      <c r="K20" s="181" t="s">
        <v>252</v>
      </c>
      <c r="L20" s="181" t="s">
        <v>40</v>
      </c>
      <c r="M20" s="181">
        <v>2</v>
      </c>
    </row>
    <row r="21" spans="1:13" ht="12.75">
      <c r="A21" s="181" t="s">
        <v>508</v>
      </c>
      <c r="B21" s="181" t="s">
        <v>501</v>
      </c>
      <c r="C21" s="181" t="s">
        <v>339</v>
      </c>
      <c r="D21" s="181">
        <v>35396476</v>
      </c>
      <c r="E21" s="181">
        <v>0</v>
      </c>
      <c r="F21" s="181">
        <v>34842626</v>
      </c>
      <c r="G21" s="181">
        <v>553850</v>
      </c>
      <c r="H21" s="181" t="s">
        <v>600</v>
      </c>
      <c r="I21" s="181" t="s">
        <v>340</v>
      </c>
      <c r="J21" s="181" t="s">
        <v>339</v>
      </c>
      <c r="K21" s="181" t="s">
        <v>252</v>
      </c>
      <c r="L21" s="181" t="s">
        <v>339</v>
      </c>
      <c r="M21" s="181">
        <v>3</v>
      </c>
    </row>
    <row r="22" spans="1:13" ht="12.75">
      <c r="A22" s="181" t="s">
        <v>634</v>
      </c>
      <c r="B22" s="181" t="s">
        <v>501</v>
      </c>
      <c r="C22" s="181" t="s">
        <v>341</v>
      </c>
      <c r="D22" s="181">
        <v>15288905</v>
      </c>
      <c r="E22" s="181">
        <v>0</v>
      </c>
      <c r="F22" s="181">
        <v>15288905</v>
      </c>
      <c r="G22" s="181">
        <v>0</v>
      </c>
      <c r="H22" s="181" t="s">
        <v>600</v>
      </c>
      <c r="I22" s="181" t="s">
        <v>342</v>
      </c>
      <c r="J22" s="181" t="s">
        <v>341</v>
      </c>
      <c r="K22" s="181" t="s">
        <v>252</v>
      </c>
      <c r="L22" s="181" t="s">
        <v>341</v>
      </c>
      <c r="M22" s="181">
        <v>4</v>
      </c>
    </row>
    <row r="23" spans="1:13" ht="12.75">
      <c r="A23" s="181" t="s">
        <v>635</v>
      </c>
      <c r="B23" s="181" t="s">
        <v>501</v>
      </c>
      <c r="C23" s="181" t="s">
        <v>349</v>
      </c>
      <c r="D23" s="181">
        <v>15288905</v>
      </c>
      <c r="E23" s="181">
        <v>0</v>
      </c>
      <c r="F23" s="181">
        <v>15288905</v>
      </c>
      <c r="G23" s="181">
        <v>0</v>
      </c>
      <c r="H23" s="181" t="s">
        <v>600</v>
      </c>
      <c r="I23" s="181" t="s">
        <v>350</v>
      </c>
      <c r="J23" s="181" t="s">
        <v>349</v>
      </c>
      <c r="K23" s="181" t="s">
        <v>252</v>
      </c>
      <c r="L23" s="181" t="s">
        <v>349</v>
      </c>
      <c r="M23" s="181">
        <v>5</v>
      </c>
    </row>
    <row r="24" spans="1:13" ht="12.75">
      <c r="A24" s="181" t="s">
        <v>509</v>
      </c>
      <c r="B24" s="181" t="s">
        <v>501</v>
      </c>
      <c r="C24" s="181" t="s">
        <v>361</v>
      </c>
      <c r="D24" s="181">
        <v>16284080</v>
      </c>
      <c r="E24" s="181">
        <v>0</v>
      </c>
      <c r="F24" s="181">
        <v>16284080</v>
      </c>
      <c r="G24" s="181">
        <v>0</v>
      </c>
      <c r="H24" s="181" t="s">
        <v>600</v>
      </c>
      <c r="I24" s="181" t="s">
        <v>362</v>
      </c>
      <c r="J24" s="181" t="s">
        <v>361</v>
      </c>
      <c r="K24" s="181" t="s">
        <v>252</v>
      </c>
      <c r="L24" s="181" t="s">
        <v>361</v>
      </c>
      <c r="M24" s="181">
        <v>4</v>
      </c>
    </row>
    <row r="25" spans="1:13" ht="12.75">
      <c r="A25" s="181" t="s">
        <v>511</v>
      </c>
      <c r="B25" s="181" t="s">
        <v>501</v>
      </c>
      <c r="C25" s="181" t="s">
        <v>365</v>
      </c>
      <c r="D25" s="181">
        <v>16284080</v>
      </c>
      <c r="E25" s="181">
        <v>0</v>
      </c>
      <c r="F25" s="181">
        <v>16284080</v>
      </c>
      <c r="G25" s="181">
        <v>0</v>
      </c>
      <c r="H25" s="181" t="s">
        <v>600</v>
      </c>
      <c r="I25" s="181" t="s">
        <v>366</v>
      </c>
      <c r="J25" s="181" t="s">
        <v>365</v>
      </c>
      <c r="K25" s="181" t="s">
        <v>252</v>
      </c>
      <c r="L25" s="181" t="s">
        <v>365</v>
      </c>
      <c r="M25" s="181">
        <v>5</v>
      </c>
    </row>
    <row r="26" spans="1:13" ht="12.75">
      <c r="A26" s="181" t="s">
        <v>514</v>
      </c>
      <c r="B26" s="181" t="s">
        <v>501</v>
      </c>
      <c r="C26" s="181" t="s">
        <v>375</v>
      </c>
      <c r="D26" s="181">
        <v>2033676</v>
      </c>
      <c r="E26" s="181">
        <v>0</v>
      </c>
      <c r="F26" s="181">
        <v>2033676</v>
      </c>
      <c r="G26" s="181">
        <v>0</v>
      </c>
      <c r="H26" s="181" t="s">
        <v>600</v>
      </c>
      <c r="I26" s="181" t="s">
        <v>376</v>
      </c>
      <c r="J26" s="181" t="s">
        <v>375</v>
      </c>
      <c r="K26" s="181" t="s">
        <v>252</v>
      </c>
      <c r="L26" s="181" t="s">
        <v>375</v>
      </c>
      <c r="M26" s="181">
        <v>4</v>
      </c>
    </row>
    <row r="27" spans="1:13" ht="12.75">
      <c r="A27" s="181" t="s">
        <v>516</v>
      </c>
      <c r="B27" s="181" t="s">
        <v>501</v>
      </c>
      <c r="C27" s="181" t="s">
        <v>383</v>
      </c>
      <c r="D27" s="181">
        <v>1884876</v>
      </c>
      <c r="E27" s="181">
        <v>0</v>
      </c>
      <c r="F27" s="181">
        <v>1884876</v>
      </c>
      <c r="G27" s="181">
        <v>0</v>
      </c>
      <c r="H27" s="181" t="s">
        <v>600</v>
      </c>
      <c r="I27" s="181" t="s">
        <v>384</v>
      </c>
      <c r="J27" s="181" t="s">
        <v>383</v>
      </c>
      <c r="K27" s="181" t="s">
        <v>252</v>
      </c>
      <c r="L27" s="181" t="s">
        <v>383</v>
      </c>
      <c r="M27" s="181">
        <v>5</v>
      </c>
    </row>
    <row r="28" spans="1:13" ht="12.75">
      <c r="A28" s="181" t="s">
        <v>637</v>
      </c>
      <c r="B28" s="181" t="s">
        <v>501</v>
      </c>
      <c r="C28" s="181" t="s">
        <v>391</v>
      </c>
      <c r="D28" s="181">
        <v>148800</v>
      </c>
      <c r="E28" s="181">
        <v>0</v>
      </c>
      <c r="F28" s="181">
        <v>148800</v>
      </c>
      <c r="G28" s="181">
        <v>0</v>
      </c>
      <c r="H28" s="181" t="s">
        <v>600</v>
      </c>
      <c r="I28" s="181" t="s">
        <v>392</v>
      </c>
      <c r="J28" s="181" t="s">
        <v>391</v>
      </c>
      <c r="K28" s="181" t="s">
        <v>252</v>
      </c>
      <c r="L28" s="181" t="s">
        <v>391</v>
      </c>
      <c r="M28" s="181">
        <v>5</v>
      </c>
    </row>
    <row r="29" spans="1:13" ht="12.75">
      <c r="A29" s="181" t="s">
        <v>523</v>
      </c>
      <c r="B29" s="181" t="s">
        <v>501</v>
      </c>
      <c r="C29" s="181" t="s">
        <v>405</v>
      </c>
      <c r="D29" s="181">
        <v>1235965</v>
      </c>
      <c r="E29" s="181">
        <v>0</v>
      </c>
      <c r="F29" s="181">
        <v>1235965</v>
      </c>
      <c r="G29" s="181">
        <v>0</v>
      </c>
      <c r="H29" s="181" t="s">
        <v>600</v>
      </c>
      <c r="I29" s="181" t="s">
        <v>406</v>
      </c>
      <c r="J29" s="181" t="s">
        <v>405</v>
      </c>
      <c r="K29" s="181" t="s">
        <v>252</v>
      </c>
      <c r="L29" s="181" t="s">
        <v>405</v>
      </c>
      <c r="M29" s="181">
        <v>4</v>
      </c>
    </row>
    <row r="30" spans="1:13" ht="12.75">
      <c r="A30" s="181" t="s">
        <v>638</v>
      </c>
      <c r="B30" s="181" t="s">
        <v>501</v>
      </c>
      <c r="C30" s="181" t="s">
        <v>411</v>
      </c>
      <c r="D30" s="181">
        <v>1235965</v>
      </c>
      <c r="E30" s="181">
        <v>0</v>
      </c>
      <c r="F30" s="181">
        <v>1235965</v>
      </c>
      <c r="G30" s="181">
        <v>0</v>
      </c>
      <c r="H30" s="181" t="s">
        <v>600</v>
      </c>
      <c r="I30" s="181" t="s">
        <v>412</v>
      </c>
      <c r="J30" s="181" t="s">
        <v>411</v>
      </c>
      <c r="K30" s="181" t="s">
        <v>252</v>
      </c>
      <c r="L30" s="181" t="s">
        <v>411</v>
      </c>
      <c r="M30" s="181">
        <v>5</v>
      </c>
    </row>
    <row r="31" spans="1:13" ht="12.75">
      <c r="A31" s="181" t="s">
        <v>525</v>
      </c>
      <c r="B31" s="181" t="s">
        <v>501</v>
      </c>
      <c r="C31" s="181" t="s">
        <v>415</v>
      </c>
      <c r="D31" s="181">
        <v>553850</v>
      </c>
      <c r="E31" s="181">
        <v>0</v>
      </c>
      <c r="F31" s="181">
        <v>0</v>
      </c>
      <c r="G31" s="181">
        <v>553850</v>
      </c>
      <c r="H31" s="181" t="s">
        <v>600</v>
      </c>
      <c r="I31" s="181" t="s">
        <v>416</v>
      </c>
      <c r="J31" s="181" t="s">
        <v>415</v>
      </c>
      <c r="K31" s="181" t="s">
        <v>252</v>
      </c>
      <c r="L31" s="181" t="s">
        <v>415</v>
      </c>
      <c r="M31" s="181">
        <v>4</v>
      </c>
    </row>
    <row r="32" spans="1:13" ht="12.75">
      <c r="A32" s="181" t="s">
        <v>529</v>
      </c>
      <c r="B32" s="181" t="s">
        <v>501</v>
      </c>
      <c r="C32" s="181" t="s">
        <v>423</v>
      </c>
      <c r="D32" s="181">
        <v>553850</v>
      </c>
      <c r="E32" s="181">
        <v>0</v>
      </c>
      <c r="F32" s="181">
        <v>0</v>
      </c>
      <c r="G32" s="181">
        <v>553850</v>
      </c>
      <c r="H32" s="181" t="s">
        <v>600</v>
      </c>
      <c r="I32" s="181" t="s">
        <v>424</v>
      </c>
      <c r="J32" s="181" t="s">
        <v>423</v>
      </c>
      <c r="K32" s="181" t="s">
        <v>252</v>
      </c>
      <c r="L32" s="181" t="s">
        <v>423</v>
      </c>
      <c r="M32" s="181">
        <v>5</v>
      </c>
    </row>
    <row r="33" spans="1:13" ht="12.75">
      <c r="A33" s="181" t="s">
        <v>536</v>
      </c>
      <c r="B33" s="181" t="s">
        <v>501</v>
      </c>
      <c r="C33" s="181" t="s">
        <v>476</v>
      </c>
      <c r="D33" s="181">
        <v>2584000</v>
      </c>
      <c r="E33" s="181">
        <v>0</v>
      </c>
      <c r="F33" s="181">
        <v>2584000</v>
      </c>
      <c r="G33" s="181">
        <v>0</v>
      </c>
      <c r="H33" s="181" t="s">
        <v>600</v>
      </c>
      <c r="I33" s="181" t="s">
        <v>34</v>
      </c>
      <c r="J33" s="181" t="s">
        <v>476</v>
      </c>
      <c r="K33" s="181" t="s">
        <v>252</v>
      </c>
      <c r="L33" s="181" t="s">
        <v>476</v>
      </c>
      <c r="M33" s="181">
        <v>2</v>
      </c>
    </row>
    <row r="34" spans="1:13" ht="12.75">
      <c r="A34" s="181" t="s">
        <v>537</v>
      </c>
      <c r="B34" s="181" t="s">
        <v>501</v>
      </c>
      <c r="C34" s="181" t="s">
        <v>59</v>
      </c>
      <c r="D34" s="181">
        <v>2584000</v>
      </c>
      <c r="E34" s="181">
        <v>0</v>
      </c>
      <c r="F34" s="181">
        <v>2584000</v>
      </c>
      <c r="G34" s="181">
        <v>0</v>
      </c>
      <c r="H34" s="181" t="s">
        <v>600</v>
      </c>
      <c r="I34" s="181" t="s">
        <v>477</v>
      </c>
      <c r="J34" s="181" t="s">
        <v>59</v>
      </c>
      <c r="K34" s="181" t="s">
        <v>252</v>
      </c>
      <c r="L34" s="181" t="s">
        <v>59</v>
      </c>
      <c r="M34" s="181">
        <v>3</v>
      </c>
    </row>
    <row r="35" spans="1:13" ht="12.75">
      <c r="A35" s="181" t="s">
        <v>538</v>
      </c>
      <c r="B35" s="181" t="s">
        <v>501</v>
      </c>
      <c r="C35" s="181" t="s">
        <v>478</v>
      </c>
      <c r="D35" s="181">
        <v>2584000</v>
      </c>
      <c r="E35" s="181">
        <v>0</v>
      </c>
      <c r="F35" s="181">
        <v>2584000</v>
      </c>
      <c r="G35" s="181">
        <v>0</v>
      </c>
      <c r="H35" s="181" t="s">
        <v>600</v>
      </c>
      <c r="I35" s="181" t="s">
        <v>479</v>
      </c>
      <c r="J35" s="181" t="s">
        <v>478</v>
      </c>
      <c r="K35" s="181" t="s">
        <v>252</v>
      </c>
      <c r="L35" s="181" t="s">
        <v>478</v>
      </c>
      <c r="M35" s="181">
        <v>4</v>
      </c>
    </row>
    <row r="36" spans="1:13" ht="12.75">
      <c r="A36" s="181" t="s">
        <v>641</v>
      </c>
      <c r="B36" s="181" t="s">
        <v>501</v>
      </c>
      <c r="C36" s="181" t="s">
        <v>478</v>
      </c>
      <c r="D36" s="181">
        <v>2584000</v>
      </c>
      <c r="E36" s="181">
        <v>0</v>
      </c>
      <c r="F36" s="181">
        <v>2584000</v>
      </c>
      <c r="G36" s="181">
        <v>0</v>
      </c>
      <c r="H36" s="181" t="s">
        <v>600</v>
      </c>
      <c r="I36" s="181" t="s">
        <v>480</v>
      </c>
      <c r="J36" s="181" t="s">
        <v>478</v>
      </c>
      <c r="K36" s="181" t="s">
        <v>252</v>
      </c>
      <c r="L36" s="181" t="s">
        <v>478</v>
      </c>
      <c r="M36" s="181">
        <v>5</v>
      </c>
    </row>
    <row r="37" spans="1:13" ht="12.75">
      <c r="A37" s="181" t="s">
        <v>642</v>
      </c>
      <c r="B37" s="181" t="s">
        <v>501</v>
      </c>
      <c r="C37" s="181" t="s">
        <v>603</v>
      </c>
      <c r="D37" s="181">
        <v>400000</v>
      </c>
      <c r="E37" s="181">
        <v>0</v>
      </c>
      <c r="F37" s="181">
        <v>400000</v>
      </c>
      <c r="G37" s="181">
        <v>0</v>
      </c>
      <c r="H37" s="181" t="s">
        <v>600</v>
      </c>
      <c r="I37" s="181" t="s">
        <v>481</v>
      </c>
      <c r="J37" s="181" t="s">
        <v>603</v>
      </c>
      <c r="K37" s="181" t="s">
        <v>252</v>
      </c>
      <c r="L37" s="181" t="s">
        <v>603</v>
      </c>
      <c r="M37" s="181">
        <v>6</v>
      </c>
    </row>
    <row r="38" spans="1:13" ht="12.75">
      <c r="A38" s="181" t="s">
        <v>643</v>
      </c>
      <c r="B38" s="181" t="s">
        <v>501</v>
      </c>
      <c r="C38" s="181" t="s">
        <v>608</v>
      </c>
      <c r="D38" s="181">
        <v>2184000</v>
      </c>
      <c r="E38" s="181">
        <v>0</v>
      </c>
      <c r="F38" s="181">
        <v>2184000</v>
      </c>
      <c r="G38" s="181">
        <v>0</v>
      </c>
      <c r="H38" s="181" t="s">
        <v>600</v>
      </c>
      <c r="I38" s="181" t="s">
        <v>482</v>
      </c>
      <c r="J38" s="181" t="s">
        <v>608</v>
      </c>
      <c r="K38" s="181" t="s">
        <v>252</v>
      </c>
      <c r="L38" s="181" t="s">
        <v>608</v>
      </c>
      <c r="M38" s="181">
        <v>6</v>
      </c>
    </row>
    <row r="39" spans="1:13" ht="12.75">
      <c r="A39" s="181" t="s">
        <v>26</v>
      </c>
      <c r="B39" s="181" t="s">
        <v>501</v>
      </c>
      <c r="C39" s="181" t="s">
        <v>539</v>
      </c>
      <c r="D39" s="181">
        <v>21909683</v>
      </c>
      <c r="E39" s="181">
        <v>240000</v>
      </c>
      <c r="F39" s="181">
        <v>21909683</v>
      </c>
      <c r="G39" s="181">
        <v>0</v>
      </c>
      <c r="H39" s="181" t="s">
        <v>600</v>
      </c>
      <c r="I39" s="181" t="s">
        <v>200</v>
      </c>
      <c r="J39" s="181" t="s">
        <v>539</v>
      </c>
      <c r="K39" s="181" t="s">
        <v>26</v>
      </c>
      <c r="L39" s="181" t="s">
        <v>539</v>
      </c>
      <c r="M39" s="181">
        <v>1</v>
      </c>
    </row>
    <row r="40" spans="1:13" ht="12.75">
      <c r="A40" s="181" t="s">
        <v>26</v>
      </c>
      <c r="B40" s="181" t="s">
        <v>644</v>
      </c>
      <c r="C40" s="181" t="s">
        <v>539</v>
      </c>
      <c r="D40" s="181">
        <v>1221120</v>
      </c>
      <c r="E40" s="181">
        <v>0</v>
      </c>
      <c r="F40" s="181">
        <v>1221120</v>
      </c>
      <c r="G40" s="181">
        <v>0</v>
      </c>
      <c r="H40" s="181" t="s">
        <v>600</v>
      </c>
      <c r="I40" s="181" t="s">
        <v>200</v>
      </c>
      <c r="J40" s="181" t="s">
        <v>539</v>
      </c>
      <c r="K40" s="181" t="s">
        <v>26</v>
      </c>
      <c r="L40" s="181" t="s">
        <v>539</v>
      </c>
      <c r="M40" s="181">
        <v>1</v>
      </c>
    </row>
    <row r="41" spans="1:13" ht="12.75">
      <c r="A41" s="181" t="s">
        <v>545</v>
      </c>
      <c r="B41" s="181" t="s">
        <v>501</v>
      </c>
      <c r="C41" s="181" t="s">
        <v>206</v>
      </c>
      <c r="D41" s="181">
        <v>6465840</v>
      </c>
      <c r="E41" s="181">
        <v>0</v>
      </c>
      <c r="F41" s="181">
        <v>6465840</v>
      </c>
      <c r="G41" s="181">
        <v>0</v>
      </c>
      <c r="H41" s="181" t="s">
        <v>600</v>
      </c>
      <c r="I41" s="181" t="s">
        <v>489</v>
      </c>
      <c r="J41" s="181" t="s">
        <v>206</v>
      </c>
      <c r="K41" s="181" t="s">
        <v>26</v>
      </c>
      <c r="L41" s="181" t="s">
        <v>206</v>
      </c>
      <c r="M41" s="181">
        <v>2</v>
      </c>
    </row>
    <row r="42" spans="1:13" ht="12.75">
      <c r="A42" s="181" t="s">
        <v>545</v>
      </c>
      <c r="B42" s="181" t="s">
        <v>644</v>
      </c>
      <c r="C42" s="181" t="s">
        <v>206</v>
      </c>
      <c r="D42" s="181">
        <v>1221120</v>
      </c>
      <c r="E42" s="181">
        <v>0</v>
      </c>
      <c r="F42" s="181">
        <v>1221120</v>
      </c>
      <c r="G42" s="181">
        <v>0</v>
      </c>
      <c r="H42" s="181" t="s">
        <v>600</v>
      </c>
      <c r="I42" s="181" t="s">
        <v>489</v>
      </c>
      <c r="J42" s="181" t="s">
        <v>206</v>
      </c>
      <c r="K42" s="181" t="s">
        <v>26</v>
      </c>
      <c r="L42" s="181" t="s">
        <v>206</v>
      </c>
      <c r="M42" s="181">
        <v>2</v>
      </c>
    </row>
    <row r="43" spans="1:13" ht="12.75">
      <c r="A43" s="181" t="s">
        <v>546</v>
      </c>
      <c r="B43" s="181" t="s">
        <v>501</v>
      </c>
      <c r="C43" s="181" t="s">
        <v>63</v>
      </c>
      <c r="D43" s="181">
        <v>6465840</v>
      </c>
      <c r="E43" s="181">
        <v>0</v>
      </c>
      <c r="F43" s="181">
        <v>6465840</v>
      </c>
      <c r="G43" s="181">
        <v>0</v>
      </c>
      <c r="H43" s="181" t="s">
        <v>600</v>
      </c>
      <c r="I43" s="181" t="s">
        <v>491</v>
      </c>
      <c r="J43" s="181" t="s">
        <v>63</v>
      </c>
      <c r="K43" s="181" t="s">
        <v>26</v>
      </c>
      <c r="L43" s="181" t="s">
        <v>63</v>
      </c>
      <c r="M43" s="181">
        <v>3</v>
      </c>
    </row>
    <row r="44" spans="1:13" ht="12.75">
      <c r="A44" s="181" t="s">
        <v>546</v>
      </c>
      <c r="B44" s="181" t="s">
        <v>644</v>
      </c>
      <c r="C44" s="181" t="s">
        <v>63</v>
      </c>
      <c r="D44" s="181">
        <v>1221120</v>
      </c>
      <c r="E44" s="181">
        <v>0</v>
      </c>
      <c r="F44" s="181">
        <v>1221120</v>
      </c>
      <c r="G44" s="181">
        <v>0</v>
      </c>
      <c r="H44" s="181" t="s">
        <v>600</v>
      </c>
      <c r="I44" s="181" t="s">
        <v>491</v>
      </c>
      <c r="J44" s="181" t="s">
        <v>63</v>
      </c>
      <c r="K44" s="181" t="s">
        <v>26</v>
      </c>
      <c r="L44" s="181" t="s">
        <v>63</v>
      </c>
      <c r="M44" s="181">
        <v>3</v>
      </c>
    </row>
    <row r="45" spans="1:13" ht="12.75">
      <c r="A45" s="181" t="s">
        <v>547</v>
      </c>
      <c r="B45" s="181" t="s">
        <v>501</v>
      </c>
      <c r="C45" s="181" t="s">
        <v>490</v>
      </c>
      <c r="D45" s="181">
        <v>6465840</v>
      </c>
      <c r="E45" s="181">
        <v>0</v>
      </c>
      <c r="F45" s="181">
        <v>6465840</v>
      </c>
      <c r="G45" s="181">
        <v>0</v>
      </c>
      <c r="H45" s="181" t="s">
        <v>600</v>
      </c>
      <c r="I45" s="181" t="s">
        <v>492</v>
      </c>
      <c r="J45" s="181" t="s">
        <v>490</v>
      </c>
      <c r="K45" s="181" t="s">
        <v>26</v>
      </c>
      <c r="L45" s="181" t="s">
        <v>490</v>
      </c>
      <c r="M45" s="181">
        <v>4</v>
      </c>
    </row>
    <row r="46" spans="1:13" ht="12.75">
      <c r="A46" s="181" t="s">
        <v>547</v>
      </c>
      <c r="B46" s="181" t="s">
        <v>644</v>
      </c>
      <c r="C46" s="181" t="s">
        <v>490</v>
      </c>
      <c r="D46" s="181">
        <v>1221120</v>
      </c>
      <c r="E46" s="181">
        <v>0</v>
      </c>
      <c r="F46" s="181">
        <v>1221120</v>
      </c>
      <c r="G46" s="181">
        <v>0</v>
      </c>
      <c r="H46" s="181" t="s">
        <v>600</v>
      </c>
      <c r="I46" s="181" t="s">
        <v>492</v>
      </c>
      <c r="J46" s="181" t="s">
        <v>490</v>
      </c>
      <c r="K46" s="181" t="s">
        <v>26</v>
      </c>
      <c r="L46" s="181" t="s">
        <v>490</v>
      </c>
      <c r="M46" s="181">
        <v>4</v>
      </c>
    </row>
    <row r="47" spans="1:13" ht="12.75">
      <c r="A47" s="181" t="s">
        <v>645</v>
      </c>
      <c r="B47" s="181" t="s">
        <v>501</v>
      </c>
      <c r="C47" s="181" t="s">
        <v>646</v>
      </c>
      <c r="D47" s="181">
        <v>6465840</v>
      </c>
      <c r="E47" s="181">
        <v>0</v>
      </c>
      <c r="F47" s="181">
        <v>6465840</v>
      </c>
      <c r="G47" s="181">
        <v>0</v>
      </c>
      <c r="H47" s="181" t="s">
        <v>600</v>
      </c>
      <c r="I47" s="181" t="s">
        <v>699</v>
      </c>
      <c r="J47" s="181" t="s">
        <v>646</v>
      </c>
      <c r="K47" s="181" t="s">
        <v>26</v>
      </c>
      <c r="L47" s="181" t="s">
        <v>646</v>
      </c>
      <c r="M47" s="181">
        <v>5</v>
      </c>
    </row>
    <row r="48" spans="1:13" ht="12.75">
      <c r="A48" s="181" t="s">
        <v>645</v>
      </c>
      <c r="B48" s="181" t="s">
        <v>644</v>
      </c>
      <c r="C48" s="181" t="s">
        <v>646</v>
      </c>
      <c r="D48" s="181">
        <v>1221120</v>
      </c>
      <c r="E48" s="181">
        <v>0</v>
      </c>
      <c r="F48" s="181">
        <v>1221120</v>
      </c>
      <c r="G48" s="181">
        <v>0</v>
      </c>
      <c r="H48" s="181" t="s">
        <v>600</v>
      </c>
      <c r="I48" s="181" t="s">
        <v>699</v>
      </c>
      <c r="J48" s="181" t="s">
        <v>646</v>
      </c>
      <c r="K48" s="181" t="s">
        <v>26</v>
      </c>
      <c r="L48" s="181" t="s">
        <v>646</v>
      </c>
      <c r="M48" s="181">
        <v>5</v>
      </c>
    </row>
    <row r="49" spans="1:13" ht="12.75">
      <c r="A49" s="181" t="s">
        <v>649</v>
      </c>
      <c r="B49" s="181" t="s">
        <v>501</v>
      </c>
      <c r="C49" s="181" t="s">
        <v>650</v>
      </c>
      <c r="D49" s="181">
        <v>6465840</v>
      </c>
      <c r="E49" s="181">
        <v>0</v>
      </c>
      <c r="F49" s="181">
        <v>6465840</v>
      </c>
      <c r="G49" s="181">
        <v>0</v>
      </c>
      <c r="H49" s="181" t="s">
        <v>600</v>
      </c>
      <c r="I49" s="181" t="s">
        <v>700</v>
      </c>
      <c r="J49" s="181" t="s">
        <v>650</v>
      </c>
      <c r="K49" s="181" t="s">
        <v>26</v>
      </c>
      <c r="L49" s="181" t="s">
        <v>650</v>
      </c>
      <c r="M49" s="181">
        <v>6</v>
      </c>
    </row>
    <row r="50" spans="1:13" ht="12.75">
      <c r="A50" s="181" t="s">
        <v>651</v>
      </c>
      <c r="B50" s="181" t="s">
        <v>644</v>
      </c>
      <c r="C50" s="181" t="s">
        <v>652</v>
      </c>
      <c r="D50" s="181">
        <v>1221120</v>
      </c>
      <c r="E50" s="181">
        <v>0</v>
      </c>
      <c r="F50" s="181">
        <v>1221120</v>
      </c>
      <c r="G50" s="181">
        <v>0</v>
      </c>
      <c r="H50" s="181" t="s">
        <v>600</v>
      </c>
      <c r="I50" s="181" t="s">
        <v>701</v>
      </c>
      <c r="J50" s="181" t="s">
        <v>652</v>
      </c>
      <c r="K50" s="181" t="s">
        <v>26</v>
      </c>
      <c r="L50" s="181" t="s">
        <v>652</v>
      </c>
      <c r="M50" s="181">
        <v>6</v>
      </c>
    </row>
    <row r="51" spans="1:13" ht="12.75">
      <c r="A51" s="181" t="s">
        <v>549</v>
      </c>
      <c r="B51" s="181" t="s">
        <v>501</v>
      </c>
      <c r="C51" s="181" t="s">
        <v>62</v>
      </c>
      <c r="D51" s="181">
        <v>3720915</v>
      </c>
      <c r="E51" s="181">
        <v>0</v>
      </c>
      <c r="F51" s="181">
        <v>3720915</v>
      </c>
      <c r="G51" s="181">
        <v>0</v>
      </c>
      <c r="H51" s="181" t="s">
        <v>600</v>
      </c>
      <c r="I51" s="181" t="s">
        <v>60</v>
      </c>
      <c r="J51" s="181" t="s">
        <v>62</v>
      </c>
      <c r="K51" s="181" t="s">
        <v>26</v>
      </c>
      <c r="L51" s="181" t="s">
        <v>62</v>
      </c>
      <c r="M51" s="181">
        <v>2</v>
      </c>
    </row>
    <row r="52" spans="1:13" ht="12.75">
      <c r="A52" s="181" t="s">
        <v>550</v>
      </c>
      <c r="B52" s="181" t="s">
        <v>501</v>
      </c>
      <c r="C52" s="181" t="s">
        <v>63</v>
      </c>
      <c r="D52" s="181">
        <v>3720915</v>
      </c>
      <c r="E52" s="181">
        <v>0</v>
      </c>
      <c r="F52" s="181">
        <v>3720915</v>
      </c>
      <c r="G52" s="181">
        <v>0</v>
      </c>
      <c r="H52" s="181" t="s">
        <v>600</v>
      </c>
      <c r="I52" s="181" t="s">
        <v>493</v>
      </c>
      <c r="J52" s="181" t="s">
        <v>63</v>
      </c>
      <c r="K52" s="181" t="s">
        <v>26</v>
      </c>
      <c r="L52" s="181" t="s">
        <v>63</v>
      </c>
      <c r="M52" s="181">
        <v>3</v>
      </c>
    </row>
    <row r="53" spans="1:13" ht="12.75">
      <c r="A53" s="181" t="s">
        <v>551</v>
      </c>
      <c r="B53" s="181" t="s">
        <v>501</v>
      </c>
      <c r="C53" s="181" t="s">
        <v>64</v>
      </c>
      <c r="D53" s="181">
        <v>3720915</v>
      </c>
      <c r="E53" s="181">
        <v>0</v>
      </c>
      <c r="F53" s="181">
        <v>3720915</v>
      </c>
      <c r="G53" s="181">
        <v>0</v>
      </c>
      <c r="H53" s="181" t="s">
        <v>600</v>
      </c>
      <c r="I53" s="181" t="s">
        <v>494</v>
      </c>
      <c r="J53" s="181" t="s">
        <v>64</v>
      </c>
      <c r="K53" s="181" t="s">
        <v>26</v>
      </c>
      <c r="L53" s="181" t="s">
        <v>64</v>
      </c>
      <c r="M53" s="181">
        <v>4</v>
      </c>
    </row>
    <row r="54" spans="1:13" ht="12.75">
      <c r="A54" s="181" t="s">
        <v>552</v>
      </c>
      <c r="B54" s="181" t="s">
        <v>501</v>
      </c>
      <c r="C54" s="181" t="s">
        <v>655</v>
      </c>
      <c r="D54" s="181">
        <v>3720915</v>
      </c>
      <c r="E54" s="181">
        <v>0</v>
      </c>
      <c r="F54" s="181">
        <v>3720915</v>
      </c>
      <c r="G54" s="181">
        <v>0</v>
      </c>
      <c r="H54" s="181" t="s">
        <v>600</v>
      </c>
      <c r="I54" s="181" t="s">
        <v>595</v>
      </c>
      <c r="J54" s="181" t="s">
        <v>655</v>
      </c>
      <c r="K54" s="181" t="s">
        <v>26</v>
      </c>
      <c r="L54" s="181" t="s">
        <v>655</v>
      </c>
      <c r="M54" s="181">
        <v>5</v>
      </c>
    </row>
    <row r="55" spans="1:13" ht="12.75">
      <c r="A55" s="181" t="s">
        <v>554</v>
      </c>
      <c r="B55" s="181" t="s">
        <v>501</v>
      </c>
      <c r="C55" s="181" t="s">
        <v>623</v>
      </c>
      <c r="D55" s="181">
        <v>3720915</v>
      </c>
      <c r="E55" s="181">
        <v>0</v>
      </c>
      <c r="F55" s="181">
        <v>3720915</v>
      </c>
      <c r="G55" s="181">
        <v>0</v>
      </c>
      <c r="H55" s="181" t="s">
        <v>600</v>
      </c>
      <c r="I55" s="181" t="s">
        <v>596</v>
      </c>
      <c r="J55" s="181" t="s">
        <v>623</v>
      </c>
      <c r="K55" s="181" t="s">
        <v>26</v>
      </c>
      <c r="L55" s="181" t="s">
        <v>623</v>
      </c>
      <c r="M55" s="181">
        <v>6</v>
      </c>
    </row>
    <row r="56" spans="1:13" ht="12.75">
      <c r="A56" s="181" t="s">
        <v>556</v>
      </c>
      <c r="B56" s="181" t="s">
        <v>501</v>
      </c>
      <c r="C56" s="181" t="s">
        <v>66</v>
      </c>
      <c r="D56" s="181">
        <v>11722928</v>
      </c>
      <c r="E56" s="181">
        <v>240000</v>
      </c>
      <c r="F56" s="181">
        <v>11722928</v>
      </c>
      <c r="G56" s="181">
        <v>0</v>
      </c>
      <c r="H56" s="181" t="s">
        <v>600</v>
      </c>
      <c r="I56" s="181" t="s">
        <v>65</v>
      </c>
      <c r="J56" s="181" t="s">
        <v>66</v>
      </c>
      <c r="K56" s="181" t="s">
        <v>26</v>
      </c>
      <c r="L56" s="181" t="s">
        <v>66</v>
      </c>
      <c r="M56" s="181">
        <v>2</v>
      </c>
    </row>
    <row r="57" spans="1:13" ht="12.75">
      <c r="A57" s="181" t="s">
        <v>557</v>
      </c>
      <c r="B57" s="181" t="s">
        <v>501</v>
      </c>
      <c r="C57" s="181" t="s">
        <v>63</v>
      </c>
      <c r="D57" s="181">
        <v>11722928</v>
      </c>
      <c r="E57" s="181">
        <v>240000</v>
      </c>
      <c r="F57" s="181">
        <v>11722928</v>
      </c>
      <c r="G57" s="181">
        <v>0</v>
      </c>
      <c r="H57" s="181" t="s">
        <v>600</v>
      </c>
      <c r="I57" s="181" t="s">
        <v>495</v>
      </c>
      <c r="J57" s="181" t="s">
        <v>63</v>
      </c>
      <c r="K57" s="181" t="s">
        <v>26</v>
      </c>
      <c r="L57" s="181" t="s">
        <v>63</v>
      </c>
      <c r="M57" s="181">
        <v>3</v>
      </c>
    </row>
    <row r="58" spans="1:13" ht="12.75">
      <c r="A58" s="181" t="s">
        <v>558</v>
      </c>
      <c r="B58" s="181" t="s">
        <v>501</v>
      </c>
      <c r="C58" s="181" t="s">
        <v>67</v>
      </c>
      <c r="D58" s="181">
        <v>5003648</v>
      </c>
      <c r="E58" s="181">
        <v>240000</v>
      </c>
      <c r="F58" s="181">
        <v>5003648</v>
      </c>
      <c r="G58" s="181">
        <v>0</v>
      </c>
      <c r="H58" s="181" t="s">
        <v>600</v>
      </c>
      <c r="I58" s="181" t="s">
        <v>496</v>
      </c>
      <c r="J58" s="181" t="s">
        <v>67</v>
      </c>
      <c r="K58" s="181" t="s">
        <v>26</v>
      </c>
      <c r="L58" s="181" t="s">
        <v>67</v>
      </c>
      <c r="M58" s="181">
        <v>4</v>
      </c>
    </row>
    <row r="59" spans="1:13" ht="12.75">
      <c r="A59" s="181" t="s">
        <v>563</v>
      </c>
      <c r="B59" s="181" t="s">
        <v>501</v>
      </c>
      <c r="C59" s="181" t="s">
        <v>680</v>
      </c>
      <c r="D59" s="181">
        <v>3335648</v>
      </c>
      <c r="E59" s="181">
        <v>0</v>
      </c>
      <c r="F59" s="181">
        <v>3335648</v>
      </c>
      <c r="G59" s="181">
        <v>0</v>
      </c>
      <c r="H59" s="181" t="s">
        <v>600</v>
      </c>
      <c r="I59" s="181" t="s">
        <v>597</v>
      </c>
      <c r="J59" s="181" t="s">
        <v>680</v>
      </c>
      <c r="K59" s="181" t="s">
        <v>26</v>
      </c>
      <c r="L59" s="181" t="s">
        <v>680</v>
      </c>
      <c r="M59" s="181">
        <v>5</v>
      </c>
    </row>
    <row r="60" spans="1:13" ht="12.75">
      <c r="A60" s="181" t="s">
        <v>564</v>
      </c>
      <c r="B60" s="181" t="s">
        <v>501</v>
      </c>
      <c r="C60" s="181" t="s">
        <v>565</v>
      </c>
      <c r="D60" s="181">
        <v>3335648</v>
      </c>
      <c r="E60" s="181">
        <v>0</v>
      </c>
      <c r="F60" s="181">
        <v>3335648</v>
      </c>
      <c r="G60" s="181">
        <v>0</v>
      </c>
      <c r="H60" s="181" t="s">
        <v>600</v>
      </c>
      <c r="I60" s="181" t="s">
        <v>598</v>
      </c>
      <c r="J60" s="181" t="s">
        <v>565</v>
      </c>
      <c r="K60" s="181" t="s">
        <v>26</v>
      </c>
      <c r="L60" s="181" t="s">
        <v>565</v>
      </c>
      <c r="M60" s="181">
        <v>6</v>
      </c>
    </row>
    <row r="61" spans="1:13" ht="12.75">
      <c r="A61" s="181" t="s">
        <v>566</v>
      </c>
      <c r="B61" s="181" t="s">
        <v>501</v>
      </c>
      <c r="C61" s="181" t="s">
        <v>544</v>
      </c>
      <c r="D61" s="181">
        <v>1668000</v>
      </c>
      <c r="E61" s="181">
        <v>240000</v>
      </c>
      <c r="F61" s="181">
        <v>1668000</v>
      </c>
      <c r="G61" s="181">
        <v>0</v>
      </c>
      <c r="H61" s="181" t="s">
        <v>600</v>
      </c>
      <c r="I61" s="181" t="s">
        <v>599</v>
      </c>
      <c r="J61" s="181" t="s">
        <v>544</v>
      </c>
      <c r="K61" s="181" t="s">
        <v>26</v>
      </c>
      <c r="L61" s="181" t="s">
        <v>544</v>
      </c>
      <c r="M61" s="181">
        <v>5</v>
      </c>
    </row>
    <row r="62" spans="1:13" ht="12.75">
      <c r="A62" s="181" t="s">
        <v>567</v>
      </c>
      <c r="B62" s="181" t="s">
        <v>501</v>
      </c>
      <c r="C62" s="181" t="s">
        <v>207</v>
      </c>
      <c r="D62" s="181">
        <v>6719280</v>
      </c>
      <c r="E62" s="181">
        <v>0</v>
      </c>
      <c r="F62" s="181">
        <v>6719280</v>
      </c>
      <c r="G62" s="181">
        <v>0</v>
      </c>
      <c r="H62" s="181" t="s">
        <v>600</v>
      </c>
      <c r="I62" s="181" t="s">
        <v>497</v>
      </c>
      <c r="J62" s="181" t="s">
        <v>207</v>
      </c>
      <c r="K62" s="181" t="s">
        <v>26</v>
      </c>
      <c r="L62" s="181" t="s">
        <v>207</v>
      </c>
      <c r="M62" s="181">
        <v>4</v>
      </c>
    </row>
    <row r="63" spans="1:13" ht="12.75">
      <c r="A63" s="181" t="s">
        <v>568</v>
      </c>
      <c r="B63" s="181" t="s">
        <v>501</v>
      </c>
      <c r="C63" s="181" t="s">
        <v>681</v>
      </c>
      <c r="D63" s="181">
        <v>6719280</v>
      </c>
      <c r="E63" s="181">
        <v>0</v>
      </c>
      <c r="F63" s="181">
        <v>6719280</v>
      </c>
      <c r="G63" s="181">
        <v>0</v>
      </c>
      <c r="H63" s="181" t="s">
        <v>600</v>
      </c>
      <c r="I63" s="181" t="s">
        <v>702</v>
      </c>
      <c r="J63" s="181" t="s">
        <v>681</v>
      </c>
      <c r="K63" s="181" t="s">
        <v>26</v>
      </c>
      <c r="L63" s="181" t="s">
        <v>681</v>
      </c>
      <c r="M63" s="181">
        <v>5</v>
      </c>
    </row>
    <row r="64" spans="1:13" ht="12.75">
      <c r="A64" s="181" t="s">
        <v>682</v>
      </c>
      <c r="B64" s="181" t="s">
        <v>501</v>
      </c>
      <c r="C64" s="181" t="s">
        <v>683</v>
      </c>
      <c r="D64" s="181">
        <v>6719280</v>
      </c>
      <c r="E64" s="181">
        <v>0</v>
      </c>
      <c r="F64" s="181">
        <v>6719280</v>
      </c>
      <c r="G64" s="181">
        <v>0</v>
      </c>
      <c r="H64" s="181" t="s">
        <v>600</v>
      </c>
      <c r="I64" s="181" t="s">
        <v>703</v>
      </c>
      <c r="J64" s="181" t="s">
        <v>683</v>
      </c>
      <c r="K64" s="181" t="s">
        <v>26</v>
      </c>
      <c r="L64" s="181" t="s">
        <v>683</v>
      </c>
      <c r="M64" s="181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00390625" style="102" bestFit="1" customWidth="1"/>
    <col min="6" max="6" width="56.140625" style="102" bestFit="1" customWidth="1"/>
    <col min="7" max="7" width="17.28125" style="102" customWidth="1"/>
    <col min="8" max="8" width="16.421875" style="98" customWidth="1"/>
    <col min="9" max="9" width="20.28125" style="102" customWidth="1"/>
    <col min="10" max="10" width="15.8515625" style="98" customWidth="1"/>
    <col min="11" max="11" width="20.421875" style="98" customWidth="1"/>
    <col min="12" max="12" width="15.00390625" style="98" customWidth="1"/>
    <col min="13" max="13" width="10.28125" style="138" customWidth="1"/>
    <col min="14" max="14" width="10.28125" style="98" customWidth="1"/>
    <col min="15" max="15" width="13.140625" style="98" customWidth="1"/>
    <col min="16" max="16384" width="10.28125" style="98" customWidth="1"/>
  </cols>
  <sheetData>
    <row r="1" spans="1:13" s="92" customFormat="1" ht="15.75">
      <c r="A1" s="400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2"/>
    </row>
    <row r="2" spans="1:13" s="92" customFormat="1" ht="14.25" customHeight="1">
      <c r="A2" s="403" t="s">
        <v>72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5"/>
    </row>
    <row r="3" spans="1:13" s="92" customFormat="1" ht="16.5" customHeight="1">
      <c r="A3" s="403" t="s">
        <v>49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5"/>
    </row>
    <row r="4" spans="1:13" s="92" customFormat="1" ht="15.75">
      <c r="A4" s="403" t="s">
        <v>215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5"/>
    </row>
    <row r="5" spans="1:13" s="92" customFormat="1" ht="16.5" customHeight="1">
      <c r="A5" s="104"/>
      <c r="B5" s="94"/>
      <c r="C5" s="139"/>
      <c r="D5" s="95"/>
      <c r="E5" s="95"/>
      <c r="F5" s="95"/>
      <c r="G5" s="95"/>
      <c r="H5" s="94"/>
      <c r="I5" s="139"/>
      <c r="J5" s="93"/>
      <c r="K5" s="139"/>
      <c r="L5" s="139"/>
      <c r="M5" s="140"/>
    </row>
    <row r="6" spans="1:13" s="121" customFormat="1" ht="16.5" customHeight="1">
      <c r="A6" s="114"/>
      <c r="B6" s="100"/>
      <c r="C6" s="115" t="s">
        <v>68</v>
      </c>
      <c r="D6" s="116"/>
      <c r="E6" s="116"/>
      <c r="F6" s="117"/>
      <c r="G6" s="99"/>
      <c r="H6" s="100"/>
      <c r="I6" s="100"/>
      <c r="J6" s="116" t="s">
        <v>50</v>
      </c>
      <c r="K6" s="119" t="e">
        <f>+#REF!</f>
        <v>#REF!</v>
      </c>
      <c r="L6" s="100"/>
      <c r="M6" s="141"/>
    </row>
    <row r="7" spans="1:13" s="121" customFormat="1" ht="13.5" customHeight="1">
      <c r="A7" s="114"/>
      <c r="B7" s="100"/>
      <c r="C7" s="115" t="s">
        <v>73</v>
      </c>
      <c r="D7" s="117"/>
      <c r="E7" s="117"/>
      <c r="F7" s="117"/>
      <c r="G7" s="99"/>
      <c r="H7" s="100"/>
      <c r="I7" s="100"/>
      <c r="J7" s="116" t="s">
        <v>4</v>
      </c>
      <c r="K7" s="123" t="e">
        <f>+#REF!</f>
        <v>#REF!</v>
      </c>
      <c r="L7" s="100"/>
      <c r="M7" s="141"/>
    </row>
    <row r="8" spans="1:13" s="121" customFormat="1" ht="16.5" customHeight="1">
      <c r="A8" s="114"/>
      <c r="B8" s="124"/>
      <c r="C8" s="115" t="s">
        <v>56</v>
      </c>
      <c r="D8" s="116"/>
      <c r="E8" s="116"/>
      <c r="F8" s="117"/>
      <c r="G8" s="99"/>
      <c r="H8" s="100"/>
      <c r="I8" s="100"/>
      <c r="J8" s="116" t="s">
        <v>5</v>
      </c>
      <c r="K8" s="125" t="e">
        <f>+#REF!</f>
        <v>#REF!</v>
      </c>
      <c r="L8" s="100"/>
      <c r="M8" s="141"/>
    </row>
    <row r="9" spans="1:13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42"/>
      <c r="K9" s="109"/>
      <c r="L9" s="109"/>
      <c r="M9" s="143"/>
    </row>
    <row r="10" spans="1:13" s="103" customFormat="1" ht="13.5" customHeight="1" thickBot="1">
      <c r="A10" s="362" t="s">
        <v>70</v>
      </c>
      <c r="B10" s="363"/>
      <c r="C10" s="363"/>
      <c r="D10" s="363"/>
      <c r="E10" s="363"/>
      <c r="F10" s="364"/>
      <c r="G10" s="389" t="s">
        <v>87</v>
      </c>
      <c r="H10" s="389" t="s">
        <v>79</v>
      </c>
      <c r="I10" s="389" t="s">
        <v>88</v>
      </c>
      <c r="J10" s="389" t="s">
        <v>83</v>
      </c>
      <c r="K10" s="389" t="s">
        <v>84</v>
      </c>
      <c r="L10" s="389" t="s">
        <v>89</v>
      </c>
      <c r="M10" s="397" t="s">
        <v>86</v>
      </c>
    </row>
    <row r="11" spans="1:13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65" t="s">
        <v>17</v>
      </c>
      <c r="G11" s="390"/>
      <c r="H11" s="390"/>
      <c r="I11" s="390"/>
      <c r="J11" s="390"/>
      <c r="K11" s="390"/>
      <c r="L11" s="390"/>
      <c r="M11" s="398"/>
    </row>
    <row r="12" spans="1:13" s="97" customFormat="1" ht="12.75">
      <c r="A12" s="373" t="s">
        <v>18</v>
      </c>
      <c r="B12" s="375" t="s">
        <v>19</v>
      </c>
      <c r="C12" s="373" t="s">
        <v>20</v>
      </c>
      <c r="D12" s="373" t="s">
        <v>21</v>
      </c>
      <c r="E12" s="61" t="s">
        <v>22</v>
      </c>
      <c r="F12" s="395"/>
      <c r="G12" s="390"/>
      <c r="H12" s="390"/>
      <c r="I12" s="390"/>
      <c r="J12" s="390"/>
      <c r="K12" s="390"/>
      <c r="L12" s="390"/>
      <c r="M12" s="398"/>
    </row>
    <row r="13" spans="1:13" s="97" customFormat="1" ht="13.5" thickBot="1">
      <c r="A13" s="374"/>
      <c r="B13" s="376"/>
      <c r="C13" s="374"/>
      <c r="D13" s="374"/>
      <c r="E13" s="62" t="s">
        <v>26</v>
      </c>
      <c r="F13" s="396"/>
      <c r="G13" s="391"/>
      <c r="H13" s="391"/>
      <c r="I13" s="391"/>
      <c r="J13" s="391"/>
      <c r="K13" s="391"/>
      <c r="L13" s="391"/>
      <c r="M13" s="399"/>
    </row>
    <row r="14" spans="1:15" s="97" customFormat="1" ht="15">
      <c r="A14" s="407" t="s">
        <v>27</v>
      </c>
      <c r="B14" s="408"/>
      <c r="C14" s="408"/>
      <c r="D14" s="408"/>
      <c r="E14" s="408"/>
      <c r="F14" s="409"/>
      <c r="G14" s="81">
        <f>G17+G19+G15</f>
        <v>46475880</v>
      </c>
      <c r="H14" s="81">
        <f>H17+H19</f>
        <v>0</v>
      </c>
      <c r="I14" s="81">
        <f>+G14-H14</f>
        <v>46475880</v>
      </c>
      <c r="J14" s="81">
        <f>J17+J19+J15</f>
        <v>88000</v>
      </c>
      <c r="K14" s="81">
        <f>K17+K19+K15</f>
        <v>46010526</v>
      </c>
      <c r="L14" s="81">
        <f>+I14-K14</f>
        <v>465354</v>
      </c>
      <c r="M14" s="127">
        <f>+K14/I14</f>
        <v>0.9899871933570704</v>
      </c>
      <c r="O14" s="260">
        <f>+K14+RESERVA!M14</f>
        <v>2225316624</v>
      </c>
    </row>
    <row r="15" spans="1:14" s="97" customFormat="1" ht="12.75">
      <c r="A15" s="174" t="s">
        <v>30</v>
      </c>
      <c r="B15" s="174"/>
      <c r="C15" s="174"/>
      <c r="D15" s="174"/>
      <c r="E15" s="174"/>
      <c r="F15" s="175" t="s">
        <v>28</v>
      </c>
      <c r="G15" s="86">
        <f>+G16</f>
        <v>8495404</v>
      </c>
      <c r="H15" s="86">
        <f>+H16</f>
        <v>0</v>
      </c>
      <c r="I15" s="86">
        <f aca="true" t="shared" si="0" ref="I15:I33">+G15-H15</f>
        <v>8495404</v>
      </c>
      <c r="J15" s="86">
        <f>+J16</f>
        <v>88000</v>
      </c>
      <c r="K15" s="86">
        <f>+K16</f>
        <v>8030050</v>
      </c>
      <c r="L15" s="86">
        <f aca="true" t="shared" si="1" ref="L15:L33">+I15-K15</f>
        <v>465354</v>
      </c>
      <c r="M15" s="132">
        <f>+K15/I15</f>
        <v>0.945222852262235</v>
      </c>
      <c r="N15" s="260"/>
    </row>
    <row r="16" spans="1:13" s="97" customFormat="1" ht="12.75">
      <c r="A16" s="176" t="s">
        <v>30</v>
      </c>
      <c r="B16" s="176" t="s">
        <v>58</v>
      </c>
      <c r="C16" s="176" t="s">
        <v>91</v>
      </c>
      <c r="D16" s="174"/>
      <c r="E16" s="176" t="s">
        <v>52</v>
      </c>
      <c r="F16" s="177" t="s">
        <v>36</v>
      </c>
      <c r="G16" s="173">
        <f>+'EJEC CXP'!D17</f>
        <v>8495404</v>
      </c>
      <c r="H16" s="173">
        <v>0</v>
      </c>
      <c r="I16" s="173">
        <f t="shared" si="0"/>
        <v>8495404</v>
      </c>
      <c r="J16" s="173">
        <f>+'EJEC CXP'!E17</f>
        <v>88000</v>
      </c>
      <c r="K16" s="173">
        <v>8030050</v>
      </c>
      <c r="L16" s="86">
        <f t="shared" si="1"/>
        <v>465354</v>
      </c>
      <c r="M16" s="132">
        <f>+K16/I16</f>
        <v>0.945222852262235</v>
      </c>
    </row>
    <row r="17" spans="1:13" ht="15">
      <c r="A17" s="64">
        <v>2</v>
      </c>
      <c r="B17" s="64"/>
      <c r="C17" s="64"/>
      <c r="D17" s="65"/>
      <c r="E17" s="65"/>
      <c r="F17" s="149" t="s">
        <v>40</v>
      </c>
      <c r="G17" s="82">
        <f>+G18</f>
        <v>35396476</v>
      </c>
      <c r="H17" s="82">
        <f>+H18</f>
        <v>0</v>
      </c>
      <c r="I17" s="82">
        <f t="shared" si="0"/>
        <v>35396476</v>
      </c>
      <c r="J17" s="82">
        <f>+J18</f>
        <v>0</v>
      </c>
      <c r="K17" s="82">
        <f>+K18</f>
        <v>35396476</v>
      </c>
      <c r="L17" s="82">
        <f t="shared" si="1"/>
        <v>0</v>
      </c>
      <c r="M17" s="128">
        <f aca="true" t="shared" si="2" ref="M17:M32">+K17/I17</f>
        <v>1</v>
      </c>
    </row>
    <row r="18" spans="1:13" ht="14.25">
      <c r="A18" s="66">
        <v>2</v>
      </c>
      <c r="B18" s="67">
        <v>0</v>
      </c>
      <c r="C18" s="67">
        <v>4</v>
      </c>
      <c r="D18" s="68"/>
      <c r="E18" s="68" t="s">
        <v>52</v>
      </c>
      <c r="F18" s="6" t="s">
        <v>41</v>
      </c>
      <c r="G18" s="84">
        <f>+'EJEC CXP'!D21</f>
        <v>35396476</v>
      </c>
      <c r="H18" s="84">
        <v>0</v>
      </c>
      <c r="I18" s="84">
        <f t="shared" si="0"/>
        <v>35396476</v>
      </c>
      <c r="J18" s="84">
        <f>+'EJEC CXP'!E21</f>
        <v>0</v>
      </c>
      <c r="K18" s="84">
        <v>35396476</v>
      </c>
      <c r="L18" s="84">
        <f t="shared" si="1"/>
        <v>0</v>
      </c>
      <c r="M18" s="129">
        <f t="shared" si="2"/>
        <v>1</v>
      </c>
    </row>
    <row r="19" spans="1:13" ht="15" customHeight="1">
      <c r="A19" s="63">
        <v>5</v>
      </c>
      <c r="B19" s="64"/>
      <c r="C19" s="64"/>
      <c r="D19" s="70"/>
      <c r="E19" s="69"/>
      <c r="F19" s="9" t="s">
        <v>53</v>
      </c>
      <c r="G19" s="82">
        <f>G20</f>
        <v>2584000</v>
      </c>
      <c r="H19" s="82">
        <f>H20</f>
        <v>0</v>
      </c>
      <c r="I19" s="82">
        <f t="shared" si="0"/>
        <v>2584000</v>
      </c>
      <c r="J19" s="82">
        <f>J20</f>
        <v>0</v>
      </c>
      <c r="K19" s="82">
        <f>K20</f>
        <v>2584000</v>
      </c>
      <c r="L19" s="82">
        <f t="shared" si="1"/>
        <v>0</v>
      </c>
      <c r="M19" s="128">
        <f>+K19/I19</f>
        <v>1</v>
      </c>
    </row>
    <row r="20" spans="1:13" ht="14.25">
      <c r="A20" s="66" t="s">
        <v>34</v>
      </c>
      <c r="B20" s="67" t="s">
        <v>30</v>
      </c>
      <c r="C20" s="67" t="s">
        <v>58</v>
      </c>
      <c r="D20" s="71"/>
      <c r="E20" s="73" t="s">
        <v>52</v>
      </c>
      <c r="F20" s="7" t="s">
        <v>59</v>
      </c>
      <c r="G20" s="84">
        <f>+'EJEC CXP'!D33</f>
        <v>2584000</v>
      </c>
      <c r="H20" s="84">
        <v>0</v>
      </c>
      <c r="I20" s="84">
        <f t="shared" si="0"/>
        <v>2584000</v>
      </c>
      <c r="J20" s="84">
        <f>+'EJEC CXP'!E33</f>
        <v>0</v>
      </c>
      <c r="K20" s="84">
        <f>+'EJEC CXP'!F33</f>
        <v>2584000</v>
      </c>
      <c r="L20" s="84">
        <f t="shared" si="1"/>
        <v>0</v>
      </c>
      <c r="M20" s="129">
        <f t="shared" si="2"/>
        <v>1</v>
      </c>
    </row>
    <row r="21" spans="1:13" ht="15">
      <c r="A21" s="379" t="s">
        <v>54</v>
      </c>
      <c r="B21" s="380"/>
      <c r="C21" s="380"/>
      <c r="D21" s="380"/>
      <c r="E21" s="380"/>
      <c r="F21" s="381"/>
      <c r="G21" s="87">
        <f>G27+G30+G22</f>
        <v>23130803</v>
      </c>
      <c r="H21" s="87">
        <f>H27+H30+H22</f>
        <v>0</v>
      </c>
      <c r="I21" s="87">
        <f t="shared" si="0"/>
        <v>23130803</v>
      </c>
      <c r="J21" s="87">
        <f>J27+J30+J22</f>
        <v>240000</v>
      </c>
      <c r="K21" s="87">
        <f>K27+K30+K22</f>
        <v>23130803</v>
      </c>
      <c r="L21" s="87">
        <f t="shared" si="1"/>
        <v>0</v>
      </c>
      <c r="M21" s="128">
        <f t="shared" si="2"/>
        <v>1</v>
      </c>
    </row>
    <row r="22" spans="1:13" ht="45">
      <c r="A22" s="63">
        <v>211</v>
      </c>
      <c r="B22" s="64"/>
      <c r="C22" s="64"/>
      <c r="D22" s="70"/>
      <c r="E22" s="69"/>
      <c r="F22" s="9" t="s">
        <v>206</v>
      </c>
      <c r="G22" s="85">
        <f>+G23+G24</f>
        <v>7686960</v>
      </c>
      <c r="H22" s="85">
        <f>H24</f>
        <v>0</v>
      </c>
      <c r="I22" s="85">
        <f t="shared" si="0"/>
        <v>7686960</v>
      </c>
      <c r="J22" s="85">
        <f>+J23+J24</f>
        <v>0</v>
      </c>
      <c r="K22" s="85">
        <f>+K23+K24</f>
        <v>7686960</v>
      </c>
      <c r="L22" s="85">
        <f t="shared" si="1"/>
        <v>0</v>
      </c>
      <c r="M22" s="128">
        <f>+K22/I22</f>
        <v>1</v>
      </c>
    </row>
    <row r="23" spans="1:13" ht="30">
      <c r="A23" s="63">
        <v>211</v>
      </c>
      <c r="B23" s="64" t="s">
        <v>61</v>
      </c>
      <c r="C23" s="64"/>
      <c r="D23" s="70"/>
      <c r="E23" s="69">
        <v>20</v>
      </c>
      <c r="F23" s="9" t="s">
        <v>63</v>
      </c>
      <c r="G23" s="85">
        <f>+G25</f>
        <v>6465840</v>
      </c>
      <c r="H23" s="85">
        <f>SUM(H25:H25)</f>
        <v>0</v>
      </c>
      <c r="I23" s="85">
        <f t="shared" si="0"/>
        <v>6465840</v>
      </c>
      <c r="J23" s="85">
        <f>+J25</f>
        <v>0</v>
      </c>
      <c r="K23" s="85">
        <f>+K25</f>
        <v>6465840</v>
      </c>
      <c r="L23" s="85">
        <f t="shared" si="1"/>
        <v>0</v>
      </c>
      <c r="M23" s="128">
        <f>+K23/I23</f>
        <v>1</v>
      </c>
    </row>
    <row r="24" spans="1:13" ht="30">
      <c r="A24" s="63">
        <v>211</v>
      </c>
      <c r="B24" s="64" t="s">
        <v>61</v>
      </c>
      <c r="C24" s="64"/>
      <c r="D24" s="70"/>
      <c r="E24" s="69">
        <v>21</v>
      </c>
      <c r="F24" s="9" t="s">
        <v>63</v>
      </c>
      <c r="G24" s="85">
        <f>+G26</f>
        <v>1221120</v>
      </c>
      <c r="H24" s="85">
        <f>SUM(H26:H26)</f>
        <v>0</v>
      </c>
      <c r="I24" s="85">
        <f t="shared" si="0"/>
        <v>1221120</v>
      </c>
      <c r="J24" s="85">
        <f>+J26</f>
        <v>0</v>
      </c>
      <c r="K24" s="85">
        <f>+K26</f>
        <v>1221120</v>
      </c>
      <c r="L24" s="85">
        <f t="shared" si="1"/>
        <v>0</v>
      </c>
      <c r="M24" s="128">
        <f>+K24/I24</f>
        <v>1</v>
      </c>
    </row>
    <row r="25" spans="1:13" ht="42.75">
      <c r="A25" s="66">
        <v>211</v>
      </c>
      <c r="B25" s="67" t="s">
        <v>61</v>
      </c>
      <c r="C25" s="67" t="s">
        <v>30</v>
      </c>
      <c r="D25" s="71"/>
      <c r="E25" s="72">
        <v>20</v>
      </c>
      <c r="F25" s="151" t="s">
        <v>490</v>
      </c>
      <c r="G25" s="84">
        <f>+'EJEC CXP'!D45</f>
        <v>6465840</v>
      </c>
      <c r="H25" s="84">
        <v>0</v>
      </c>
      <c r="I25" s="84">
        <f t="shared" si="0"/>
        <v>6465840</v>
      </c>
      <c r="J25" s="84">
        <f>+'EJEC CXP'!E45</f>
        <v>0</v>
      </c>
      <c r="K25" s="84">
        <f>+'EJEC CXP'!F45</f>
        <v>6465840</v>
      </c>
      <c r="L25" s="84">
        <f t="shared" si="1"/>
        <v>0</v>
      </c>
      <c r="M25" s="129">
        <f>+K25/I25</f>
        <v>1</v>
      </c>
    </row>
    <row r="26" spans="1:13" ht="42.75">
      <c r="A26" s="66">
        <v>211</v>
      </c>
      <c r="B26" s="67" t="s">
        <v>61</v>
      </c>
      <c r="C26" s="67" t="s">
        <v>30</v>
      </c>
      <c r="D26" s="71"/>
      <c r="E26" s="72">
        <v>21</v>
      </c>
      <c r="F26" s="151" t="s">
        <v>490</v>
      </c>
      <c r="G26" s="84">
        <f>+'EJEC CXP'!D46</f>
        <v>1221120</v>
      </c>
      <c r="H26" s="84">
        <v>0</v>
      </c>
      <c r="I26" s="84">
        <f t="shared" si="0"/>
        <v>1221120</v>
      </c>
      <c r="J26" s="84">
        <f>+'EJEC CXP'!E46</f>
        <v>0</v>
      </c>
      <c r="K26" s="84">
        <f>+'EJEC CXP'!F46</f>
        <v>1221120</v>
      </c>
      <c r="L26" s="84">
        <f t="shared" si="1"/>
        <v>0</v>
      </c>
      <c r="M26" s="129">
        <f>+K26/I26</f>
        <v>1</v>
      </c>
    </row>
    <row r="27" spans="1:13" ht="30">
      <c r="A27" s="63" t="s">
        <v>60</v>
      </c>
      <c r="B27" s="64"/>
      <c r="C27" s="64"/>
      <c r="D27" s="70"/>
      <c r="E27" s="69"/>
      <c r="F27" s="9" t="s">
        <v>62</v>
      </c>
      <c r="G27" s="85">
        <f>G28</f>
        <v>3720915</v>
      </c>
      <c r="H27" s="85">
        <f>H28</f>
        <v>0</v>
      </c>
      <c r="I27" s="85">
        <f t="shared" si="0"/>
        <v>3720915</v>
      </c>
      <c r="J27" s="85">
        <f>J28</f>
        <v>0</v>
      </c>
      <c r="K27" s="85">
        <f>K28</f>
        <v>3720915</v>
      </c>
      <c r="L27" s="85">
        <f t="shared" si="1"/>
        <v>0</v>
      </c>
      <c r="M27" s="128">
        <f t="shared" si="2"/>
        <v>1</v>
      </c>
    </row>
    <row r="28" spans="1:13" ht="30">
      <c r="A28" s="63" t="s">
        <v>60</v>
      </c>
      <c r="B28" s="64" t="s">
        <v>61</v>
      </c>
      <c r="C28" s="64"/>
      <c r="D28" s="70"/>
      <c r="E28" s="69"/>
      <c r="F28" s="9" t="s">
        <v>63</v>
      </c>
      <c r="G28" s="85">
        <f>SUM(G29:G29)</f>
        <v>3720915</v>
      </c>
      <c r="H28" s="85">
        <f>SUM(H29:H29)</f>
        <v>0</v>
      </c>
      <c r="I28" s="85">
        <f t="shared" si="0"/>
        <v>3720915</v>
      </c>
      <c r="J28" s="85">
        <f>SUM(J29:J29)</f>
        <v>0</v>
      </c>
      <c r="K28" s="85">
        <f>SUM(K29:K29)</f>
        <v>3720915</v>
      </c>
      <c r="L28" s="85">
        <f t="shared" si="1"/>
        <v>0</v>
      </c>
      <c r="M28" s="128">
        <f t="shared" si="2"/>
        <v>1</v>
      </c>
    </row>
    <row r="29" spans="1:13" ht="28.5">
      <c r="A29" s="66" t="s">
        <v>60</v>
      </c>
      <c r="B29" s="67" t="s">
        <v>61</v>
      </c>
      <c r="C29" s="67" t="s">
        <v>30</v>
      </c>
      <c r="D29" s="71"/>
      <c r="E29" s="72">
        <v>20</v>
      </c>
      <c r="F29" s="10" t="s">
        <v>64</v>
      </c>
      <c r="G29" s="84">
        <f>+'EJEC CXP'!D53</f>
        <v>3720915</v>
      </c>
      <c r="H29" s="84">
        <v>0</v>
      </c>
      <c r="I29" s="84">
        <f t="shared" si="0"/>
        <v>3720915</v>
      </c>
      <c r="J29" s="84">
        <f>+'EJEC CXP'!E53</f>
        <v>0</v>
      </c>
      <c r="K29" s="84">
        <f>+'EJEC CXP'!F53</f>
        <v>3720915</v>
      </c>
      <c r="L29" s="84">
        <f t="shared" si="1"/>
        <v>0</v>
      </c>
      <c r="M29" s="129">
        <f t="shared" si="2"/>
        <v>1</v>
      </c>
    </row>
    <row r="30" spans="1:13" ht="15">
      <c r="A30" s="63" t="s">
        <v>65</v>
      </c>
      <c r="B30" s="64"/>
      <c r="C30" s="64"/>
      <c r="D30" s="70"/>
      <c r="E30" s="69"/>
      <c r="F30" s="9" t="s">
        <v>66</v>
      </c>
      <c r="G30" s="85">
        <f>G31</f>
        <v>11722928</v>
      </c>
      <c r="H30" s="85">
        <f>H31</f>
        <v>0</v>
      </c>
      <c r="I30" s="85">
        <f t="shared" si="0"/>
        <v>11722928</v>
      </c>
      <c r="J30" s="85">
        <f>J31</f>
        <v>240000</v>
      </c>
      <c r="K30" s="85">
        <f>K31</f>
        <v>11722928</v>
      </c>
      <c r="L30" s="85">
        <f t="shared" si="1"/>
        <v>0</v>
      </c>
      <c r="M30" s="128">
        <f t="shared" si="2"/>
        <v>1</v>
      </c>
    </row>
    <row r="31" spans="1:13" ht="30">
      <c r="A31" s="63" t="s">
        <v>65</v>
      </c>
      <c r="B31" s="64" t="s">
        <v>61</v>
      </c>
      <c r="C31" s="64"/>
      <c r="D31" s="70"/>
      <c r="E31" s="69"/>
      <c r="F31" s="9" t="s">
        <v>63</v>
      </c>
      <c r="G31" s="85">
        <f>+G32+G33</f>
        <v>11722928</v>
      </c>
      <c r="H31" s="85">
        <f>+H32+H33</f>
        <v>0</v>
      </c>
      <c r="I31" s="85">
        <f t="shared" si="0"/>
        <v>11722928</v>
      </c>
      <c r="J31" s="85">
        <f>+J32+J33</f>
        <v>240000</v>
      </c>
      <c r="K31" s="85">
        <f>+K32+K33</f>
        <v>11722928</v>
      </c>
      <c r="L31" s="85">
        <f t="shared" si="1"/>
        <v>0</v>
      </c>
      <c r="M31" s="128">
        <f t="shared" si="2"/>
        <v>1</v>
      </c>
    </row>
    <row r="32" spans="1:13" ht="25.5">
      <c r="A32" s="66" t="s">
        <v>65</v>
      </c>
      <c r="B32" s="67" t="s">
        <v>61</v>
      </c>
      <c r="C32" s="67" t="s">
        <v>30</v>
      </c>
      <c r="D32" s="71"/>
      <c r="E32" s="72">
        <v>20</v>
      </c>
      <c r="F32" s="73" t="s">
        <v>67</v>
      </c>
      <c r="G32" s="84">
        <f>+'EJEC CXP'!D58</f>
        <v>5003648</v>
      </c>
      <c r="H32" s="84">
        <v>0</v>
      </c>
      <c r="I32" s="84">
        <f t="shared" si="0"/>
        <v>5003648</v>
      </c>
      <c r="J32" s="84">
        <f>+'EJEC CXP'!E58</f>
        <v>240000</v>
      </c>
      <c r="K32" s="84">
        <f>+'EJEC CXP'!F58</f>
        <v>5003648</v>
      </c>
      <c r="L32" s="84">
        <f t="shared" si="1"/>
        <v>0</v>
      </c>
      <c r="M32" s="129">
        <f t="shared" si="2"/>
        <v>1</v>
      </c>
    </row>
    <row r="33" spans="1:13" ht="15" thickBot="1">
      <c r="A33" s="66" t="s">
        <v>65</v>
      </c>
      <c r="B33" s="67" t="s">
        <v>61</v>
      </c>
      <c r="C33" s="67">
        <v>3</v>
      </c>
      <c r="D33" s="71"/>
      <c r="E33" s="72">
        <v>20</v>
      </c>
      <c r="F33" s="154" t="s">
        <v>207</v>
      </c>
      <c r="G33" s="84">
        <f>+'EJEC CXP'!D62</f>
        <v>6719280</v>
      </c>
      <c r="H33" s="84">
        <v>0</v>
      </c>
      <c r="I33" s="84">
        <f t="shared" si="0"/>
        <v>6719280</v>
      </c>
      <c r="J33" s="84">
        <f>+'EJEC CXP'!E62</f>
        <v>0</v>
      </c>
      <c r="K33" s="84">
        <f>+'EJEC CXP'!F62</f>
        <v>6719280</v>
      </c>
      <c r="L33" s="84">
        <f t="shared" si="1"/>
        <v>0</v>
      </c>
      <c r="M33" s="265">
        <f>+K33/I33</f>
        <v>1</v>
      </c>
    </row>
    <row r="34" spans="1:13" ht="15.75" thickBot="1">
      <c r="A34" s="382" t="s">
        <v>55</v>
      </c>
      <c r="B34" s="383"/>
      <c r="C34" s="383"/>
      <c r="D34" s="383"/>
      <c r="E34" s="383"/>
      <c r="F34" s="384"/>
      <c r="G34" s="88">
        <f>G14+G21</f>
        <v>69606683</v>
      </c>
      <c r="H34" s="88">
        <f>H14</f>
        <v>0</v>
      </c>
      <c r="I34" s="88">
        <f>+G34-H34</f>
        <v>69606683</v>
      </c>
      <c r="J34" s="88">
        <f>+J21+J14</f>
        <v>328000</v>
      </c>
      <c r="K34" s="88">
        <f>+K21+K14</f>
        <v>69141329</v>
      </c>
      <c r="L34" s="88">
        <f>+L21+L14</f>
        <v>465354</v>
      </c>
      <c r="M34" s="266">
        <f>+K34/I34</f>
        <v>0.9933145212507828</v>
      </c>
    </row>
    <row r="35" spans="1:13" ht="15">
      <c r="A35" s="11"/>
      <c r="B35" s="12"/>
      <c r="C35" s="13"/>
      <c r="D35" s="13"/>
      <c r="E35" s="13"/>
      <c r="F35" s="14"/>
      <c r="G35" s="178"/>
      <c r="H35" s="15"/>
      <c r="I35" s="178"/>
      <c r="J35" s="16"/>
      <c r="K35" s="178"/>
      <c r="L35" s="16"/>
      <c r="M35" s="134"/>
    </row>
    <row r="36" spans="1:13" ht="15">
      <c r="A36" s="11"/>
      <c r="B36" s="12"/>
      <c r="C36" s="13"/>
      <c r="D36" s="13"/>
      <c r="E36" s="13"/>
      <c r="F36" s="14"/>
      <c r="G36" s="178"/>
      <c r="H36" s="15"/>
      <c r="I36" s="15"/>
      <c r="J36" s="178"/>
      <c r="K36" s="15"/>
      <c r="L36" s="15"/>
      <c r="M36" s="134"/>
    </row>
    <row r="37" spans="1:13" ht="15">
      <c r="A37" s="11"/>
      <c r="B37" s="12"/>
      <c r="C37" s="13"/>
      <c r="D37" s="13"/>
      <c r="E37" s="13"/>
      <c r="F37" s="14"/>
      <c r="G37" s="178"/>
      <c r="H37" s="15"/>
      <c r="I37" s="15"/>
      <c r="J37" s="16"/>
      <c r="K37" s="16"/>
      <c r="L37" s="16"/>
      <c r="M37" s="134"/>
    </row>
    <row r="38" spans="1:13" ht="15">
      <c r="A38" s="17"/>
      <c r="B38" s="18"/>
      <c r="C38" s="19"/>
      <c r="D38" s="19"/>
      <c r="E38" s="19"/>
      <c r="F38" s="20"/>
      <c r="G38" s="21">
        <f>+G34+RESERVA!G45</f>
        <v>88182778980.57999</v>
      </c>
      <c r="H38" s="21"/>
      <c r="I38" s="89"/>
      <c r="J38" s="22"/>
      <c r="K38" s="23"/>
      <c r="L38" s="22"/>
      <c r="M38" s="135"/>
    </row>
    <row r="39" spans="1:13" ht="15">
      <c r="A39" s="11"/>
      <c r="B39" s="12"/>
      <c r="C39" s="13"/>
      <c r="D39" s="13"/>
      <c r="E39" s="13"/>
      <c r="F39" s="14"/>
      <c r="G39" s="21"/>
      <c r="H39" s="21"/>
      <c r="I39" s="21"/>
      <c r="J39" s="22"/>
      <c r="K39" s="21"/>
      <c r="L39" s="22"/>
      <c r="M39" s="136">
        <f>M34-M38</f>
        <v>0.9933145212507828</v>
      </c>
    </row>
    <row r="40" spans="1:13" ht="15.75">
      <c r="A40" s="77"/>
      <c r="B40" s="76"/>
      <c r="C40" s="76"/>
      <c r="D40" s="75"/>
      <c r="E40" s="75"/>
      <c r="F40" s="75"/>
      <c r="G40" s="75"/>
      <c r="H40" s="76"/>
      <c r="I40" s="385"/>
      <c r="J40" s="385"/>
      <c r="K40" s="385"/>
      <c r="L40" s="385"/>
      <c r="M40" s="386"/>
    </row>
    <row r="41" spans="1:13" ht="15.75">
      <c r="A41" s="387" t="s">
        <v>71</v>
      </c>
      <c r="B41" s="388"/>
      <c r="C41" s="388"/>
      <c r="D41" s="388"/>
      <c r="E41" s="388"/>
      <c r="F41" s="388"/>
      <c r="G41" s="388"/>
      <c r="H41" s="388"/>
      <c r="I41" s="385"/>
      <c r="J41" s="385"/>
      <c r="K41" s="385"/>
      <c r="L41" s="385"/>
      <c r="M41" s="386"/>
    </row>
    <row r="42" spans="1:13" ht="15.75" thickBot="1">
      <c r="A42" s="377"/>
      <c r="B42" s="378"/>
      <c r="C42" s="378"/>
      <c r="D42" s="27"/>
      <c r="E42" s="27"/>
      <c r="F42" s="28"/>
      <c r="G42" s="29"/>
      <c r="H42" s="29"/>
      <c r="I42" s="29"/>
      <c r="J42" s="30"/>
      <c r="K42" s="30"/>
      <c r="L42" s="30"/>
      <c r="M42" s="137"/>
    </row>
    <row r="55" ht="11.25">
      <c r="G55" s="155"/>
    </row>
    <row r="56" ht="11.25">
      <c r="G56" s="155"/>
    </row>
    <row r="57" ht="11.25">
      <c r="G57" s="155"/>
    </row>
    <row r="58" ht="11.25">
      <c r="G58" s="155"/>
    </row>
    <row r="59" ht="11.25">
      <c r="G59" s="155"/>
    </row>
  </sheetData>
  <sheetProtection/>
  <mergeCells count="24"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  <mergeCell ref="K10:K13"/>
    <mergeCell ref="L10:L13"/>
    <mergeCell ref="M10:M13"/>
    <mergeCell ref="A12:A13"/>
    <mergeCell ref="B12:B13"/>
    <mergeCell ref="C12:C13"/>
    <mergeCell ref="D12:D13"/>
    <mergeCell ref="A41:H41"/>
    <mergeCell ref="I41:M41"/>
    <mergeCell ref="A42:C42"/>
    <mergeCell ref="A14:F14"/>
    <mergeCell ref="A34:F34"/>
    <mergeCell ref="I40:M40"/>
    <mergeCell ref="A21:F21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3" r:id="rId4"/>
  <drawing r:id="rId3"/>
  <legacyDrawing r:id="rId2"/>
  <oleObjects>
    <oleObject progId="MSPhotoEd.3" shapeId="6027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58"/>
  <sheetViews>
    <sheetView showGridLines="0"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W76" sqref="W76"/>
    </sheetView>
  </sheetViews>
  <sheetFormatPr defaultColWidth="11.421875" defaultRowHeight="12.75"/>
  <cols>
    <col min="1" max="2" width="8.00390625" style="32" bestFit="1" customWidth="1"/>
    <col min="3" max="3" width="7.7109375" style="32" bestFit="1" customWidth="1"/>
    <col min="4" max="4" width="7.57421875" style="32" bestFit="1" customWidth="1"/>
    <col min="5" max="5" width="8.00390625" style="32" bestFit="1" customWidth="1"/>
    <col min="6" max="6" width="3.8515625" style="32" bestFit="1" customWidth="1"/>
    <col min="7" max="7" width="94.8515625" style="33" bestFit="1" customWidth="1"/>
    <col min="8" max="8" width="19.57421875" style="1" bestFit="1" customWidth="1"/>
    <col min="9" max="11" width="19.57421875" style="1" hidden="1" customWidth="1"/>
    <col min="12" max="12" width="19.57421875" style="1" bestFit="1" customWidth="1"/>
    <col min="13" max="14" width="19.140625" style="1" hidden="1" customWidth="1"/>
    <col min="15" max="15" width="16.8515625" style="1" hidden="1" customWidth="1"/>
    <col min="16" max="16" width="18.140625" style="1" hidden="1" customWidth="1"/>
    <col min="17" max="17" width="25.140625" style="1" hidden="1" customWidth="1"/>
    <col min="18" max="18" width="19.140625" style="1" hidden="1" customWidth="1"/>
    <col min="19" max="16384" width="11.421875" style="1" customWidth="1"/>
  </cols>
  <sheetData>
    <row r="1" spans="1:18" s="38" customFormat="1" ht="15.75">
      <c r="A1" s="430" t="s">
        <v>68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2"/>
      <c r="M1" s="111"/>
      <c r="N1" s="171"/>
      <c r="O1" s="47"/>
      <c r="P1" s="270"/>
      <c r="Q1" s="270" t="s">
        <v>3</v>
      </c>
      <c r="R1" s="272" t="s">
        <v>713</v>
      </c>
    </row>
    <row r="2" spans="1:18" s="38" customFormat="1" ht="15.75">
      <c r="A2" s="433" t="s">
        <v>716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5"/>
      <c r="M2" s="112"/>
      <c r="N2" s="258"/>
      <c r="O2" s="47"/>
      <c r="P2" s="46"/>
      <c r="Q2" s="46" t="s">
        <v>4</v>
      </c>
      <c r="R2" s="274">
        <v>2013</v>
      </c>
    </row>
    <row r="3" spans="1:18" s="38" customFormat="1" ht="16.5" thickBot="1">
      <c r="A3" s="436" t="s">
        <v>713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8"/>
      <c r="M3" s="113"/>
      <c r="N3" s="126"/>
      <c r="O3" s="58"/>
      <c r="P3" s="271"/>
      <c r="Q3" s="271" t="s">
        <v>5</v>
      </c>
      <c r="R3" s="273" t="e">
        <f>+#REF!</f>
        <v>#REF!</v>
      </c>
    </row>
    <row r="4" spans="1:18" s="38" customFormat="1" ht="16.5" thickBot="1">
      <c r="A4" s="427" t="s">
        <v>70</v>
      </c>
      <c r="B4" s="428"/>
      <c r="C4" s="428"/>
      <c r="D4" s="428"/>
      <c r="E4" s="428"/>
      <c r="F4" s="428"/>
      <c r="G4" s="429"/>
      <c r="H4" s="425" t="s">
        <v>6</v>
      </c>
      <c r="I4" s="425" t="s">
        <v>7</v>
      </c>
      <c r="J4" s="425" t="s">
        <v>7</v>
      </c>
      <c r="K4" s="425" t="s">
        <v>8</v>
      </c>
      <c r="L4" s="425" t="s">
        <v>8</v>
      </c>
      <c r="M4" s="425" t="s">
        <v>9</v>
      </c>
      <c r="N4" s="425" t="s">
        <v>9</v>
      </c>
      <c r="O4" s="425" t="s">
        <v>10</v>
      </c>
      <c r="P4" s="445" t="s">
        <v>11</v>
      </c>
      <c r="Q4" s="439" t="s">
        <v>714</v>
      </c>
      <c r="R4" s="442" t="s">
        <v>715</v>
      </c>
    </row>
    <row r="5" spans="1:18" s="38" customFormat="1" ht="15.75">
      <c r="A5" s="275" t="s">
        <v>12</v>
      </c>
      <c r="B5" s="276" t="s">
        <v>13</v>
      </c>
      <c r="C5" s="275" t="s">
        <v>14</v>
      </c>
      <c r="D5" s="277" t="s">
        <v>15</v>
      </c>
      <c r="E5" s="276" t="s">
        <v>90</v>
      </c>
      <c r="F5" s="275" t="s">
        <v>16</v>
      </c>
      <c r="G5" s="447" t="s">
        <v>17</v>
      </c>
      <c r="H5" s="426"/>
      <c r="I5" s="426"/>
      <c r="J5" s="426"/>
      <c r="K5" s="426"/>
      <c r="L5" s="426"/>
      <c r="M5" s="426"/>
      <c r="N5" s="426"/>
      <c r="O5" s="426"/>
      <c r="P5" s="446"/>
      <c r="Q5" s="440"/>
      <c r="R5" s="443"/>
    </row>
    <row r="6" spans="1:18" s="38" customFormat="1" ht="15.75">
      <c r="A6" s="423" t="s">
        <v>18</v>
      </c>
      <c r="B6" s="419" t="s">
        <v>19</v>
      </c>
      <c r="C6" s="423" t="s">
        <v>20</v>
      </c>
      <c r="D6" s="423" t="s">
        <v>21</v>
      </c>
      <c r="E6" s="278"/>
      <c r="F6" s="278" t="s">
        <v>22</v>
      </c>
      <c r="G6" s="448"/>
      <c r="H6" s="419" t="s">
        <v>23</v>
      </c>
      <c r="I6" s="419" t="s">
        <v>24</v>
      </c>
      <c r="J6" s="419" t="s">
        <v>25</v>
      </c>
      <c r="K6" s="419" t="s">
        <v>24</v>
      </c>
      <c r="L6" s="419" t="s">
        <v>25</v>
      </c>
      <c r="M6" s="419" t="s">
        <v>24</v>
      </c>
      <c r="N6" s="419" t="s">
        <v>25</v>
      </c>
      <c r="O6" s="419" t="s">
        <v>24</v>
      </c>
      <c r="P6" s="421" t="s">
        <v>25</v>
      </c>
      <c r="Q6" s="440"/>
      <c r="R6" s="443"/>
    </row>
    <row r="7" spans="1:18" s="38" customFormat="1" ht="16.5" thickBot="1">
      <c r="A7" s="424"/>
      <c r="B7" s="420"/>
      <c r="C7" s="424"/>
      <c r="D7" s="424"/>
      <c r="E7" s="279"/>
      <c r="F7" s="279" t="s">
        <v>26</v>
      </c>
      <c r="G7" s="449"/>
      <c r="H7" s="420"/>
      <c r="I7" s="420"/>
      <c r="J7" s="420"/>
      <c r="K7" s="420"/>
      <c r="L7" s="420"/>
      <c r="M7" s="420"/>
      <c r="N7" s="420"/>
      <c r="O7" s="420"/>
      <c r="P7" s="422"/>
      <c r="Q7" s="441"/>
      <c r="R7" s="444"/>
    </row>
    <row r="8" spans="1:18" s="283" customFormat="1" ht="15.75">
      <c r="A8" s="416" t="s">
        <v>27</v>
      </c>
      <c r="B8" s="417"/>
      <c r="C8" s="417"/>
      <c r="D8" s="417"/>
      <c r="E8" s="417"/>
      <c r="F8" s="417"/>
      <c r="G8" s="418"/>
      <c r="H8" s="280">
        <f aca="true" t="shared" si="0" ref="H8:P8">H9+H46+H110+H121+H111</f>
        <v>251008863000</v>
      </c>
      <c r="I8" s="280">
        <f t="shared" si="0"/>
        <v>43815552388</v>
      </c>
      <c r="J8" s="280">
        <f t="shared" si="0"/>
        <v>43815552388</v>
      </c>
      <c r="K8" s="280">
        <f t="shared" si="0"/>
        <v>17721144738.8</v>
      </c>
      <c r="L8" s="280">
        <f t="shared" si="0"/>
        <v>17721144738.8</v>
      </c>
      <c r="M8" s="280">
        <f t="shared" si="0"/>
        <v>1168209371.99</v>
      </c>
      <c r="N8" s="280">
        <f t="shared" si="0"/>
        <v>1168209371.99</v>
      </c>
      <c r="O8" s="280">
        <f t="shared" si="0"/>
        <v>1168209371.99</v>
      </c>
      <c r="P8" s="280">
        <f t="shared" si="0"/>
        <v>1168209371.99</v>
      </c>
      <c r="Q8" s="281">
        <f>+L8/H8</f>
        <v>0.0705996773460545</v>
      </c>
      <c r="R8" s="282">
        <f>+N8/H8</f>
        <v>0.00465405626728806</v>
      </c>
    </row>
    <row r="9" spans="1:18" s="291" customFormat="1" ht="15.75">
      <c r="A9" s="284">
        <v>1</v>
      </c>
      <c r="B9" s="285"/>
      <c r="C9" s="285"/>
      <c r="D9" s="286"/>
      <c r="E9" s="286"/>
      <c r="F9" s="286"/>
      <c r="G9" s="287" t="s">
        <v>28</v>
      </c>
      <c r="H9" s="288">
        <f>H10+H32+H35</f>
        <v>24895863000</v>
      </c>
      <c r="I9" s="288">
        <f aca="true" t="shared" si="1" ref="I9:P9">I10+I32+I35</f>
        <v>18450917572</v>
      </c>
      <c r="J9" s="288">
        <f t="shared" si="1"/>
        <v>18450917572</v>
      </c>
      <c r="K9" s="288">
        <f t="shared" si="1"/>
        <v>1737979879.8</v>
      </c>
      <c r="L9" s="288">
        <f t="shared" si="1"/>
        <v>1737979879.8</v>
      </c>
      <c r="M9" s="288">
        <f t="shared" si="1"/>
        <v>1072305716</v>
      </c>
      <c r="N9" s="288">
        <f t="shared" si="1"/>
        <v>1072305716</v>
      </c>
      <c r="O9" s="288">
        <f t="shared" si="1"/>
        <v>1072305716</v>
      </c>
      <c r="P9" s="288">
        <f t="shared" si="1"/>
        <v>1072305716</v>
      </c>
      <c r="Q9" s="289">
        <f aca="true" t="shared" si="2" ref="Q9:Q72">+L9/H9</f>
        <v>0.0698099872978896</v>
      </c>
      <c r="R9" s="290">
        <f aca="true" t="shared" si="3" ref="R9:R72">+N9/H9</f>
        <v>0.04307164270626007</v>
      </c>
    </row>
    <row r="10" spans="1:18" s="291" customFormat="1" ht="15.75">
      <c r="A10" s="284">
        <v>1</v>
      </c>
      <c r="B10" s="285">
        <v>0</v>
      </c>
      <c r="C10" s="285">
        <v>1</v>
      </c>
      <c r="D10" s="286"/>
      <c r="E10" s="286"/>
      <c r="F10" s="286"/>
      <c r="G10" s="292" t="s">
        <v>29</v>
      </c>
      <c r="H10" s="288">
        <f aca="true" t="shared" si="4" ref="H10:P10">+H11+H15+H18+H27+H29</f>
        <v>17966813000</v>
      </c>
      <c r="I10" s="288">
        <f t="shared" si="4"/>
        <v>13123216102</v>
      </c>
      <c r="J10" s="288">
        <f t="shared" si="4"/>
        <v>13123216102</v>
      </c>
      <c r="K10" s="288">
        <f t="shared" si="4"/>
        <v>906760403</v>
      </c>
      <c r="L10" s="288">
        <f t="shared" si="4"/>
        <v>906760403</v>
      </c>
      <c r="M10" s="288">
        <f t="shared" si="4"/>
        <v>768531938</v>
      </c>
      <c r="N10" s="288">
        <f t="shared" si="4"/>
        <v>768531938</v>
      </c>
      <c r="O10" s="288">
        <f t="shared" si="4"/>
        <v>768531938</v>
      </c>
      <c r="P10" s="288">
        <f t="shared" si="4"/>
        <v>768531938</v>
      </c>
      <c r="Q10" s="289">
        <f t="shared" si="2"/>
        <v>0.050468628075552406</v>
      </c>
      <c r="R10" s="290">
        <f t="shared" si="3"/>
        <v>0.042775084150984376</v>
      </c>
    </row>
    <row r="11" spans="1:18" s="291" customFormat="1" ht="15.75">
      <c r="A11" s="284">
        <v>1</v>
      </c>
      <c r="B11" s="285">
        <v>0</v>
      </c>
      <c r="C11" s="285">
        <v>1</v>
      </c>
      <c r="D11" s="286" t="s">
        <v>30</v>
      </c>
      <c r="E11" s="286"/>
      <c r="F11" s="286"/>
      <c r="G11" s="292" t="s">
        <v>31</v>
      </c>
      <c r="H11" s="288">
        <f aca="true" t="shared" si="5" ref="H11:P11">SUM(H12:H14)</f>
        <v>10078000000</v>
      </c>
      <c r="I11" s="288">
        <f t="shared" si="5"/>
        <v>7639124000</v>
      </c>
      <c r="J11" s="288">
        <f t="shared" si="5"/>
        <v>7639124000</v>
      </c>
      <c r="K11" s="288">
        <f t="shared" si="5"/>
        <v>720502671</v>
      </c>
      <c r="L11" s="288">
        <f t="shared" si="5"/>
        <v>720502671</v>
      </c>
      <c r="M11" s="288">
        <f t="shared" si="5"/>
        <v>640153807</v>
      </c>
      <c r="N11" s="288">
        <f t="shared" si="5"/>
        <v>640153807</v>
      </c>
      <c r="O11" s="288">
        <f t="shared" si="5"/>
        <v>640153807</v>
      </c>
      <c r="P11" s="288">
        <f t="shared" si="5"/>
        <v>640153807</v>
      </c>
      <c r="Q11" s="289">
        <f t="shared" si="2"/>
        <v>0.07149262462790236</v>
      </c>
      <c r="R11" s="290">
        <f t="shared" si="3"/>
        <v>0.06351992528279421</v>
      </c>
    </row>
    <row r="12" spans="1:18" ht="15" hidden="1">
      <c r="A12" s="293">
        <v>1</v>
      </c>
      <c r="B12" s="294">
        <v>0</v>
      </c>
      <c r="C12" s="294">
        <v>1</v>
      </c>
      <c r="D12" s="295" t="s">
        <v>30</v>
      </c>
      <c r="E12" s="295" t="s">
        <v>30</v>
      </c>
      <c r="F12" s="295" t="s">
        <v>52</v>
      </c>
      <c r="G12" s="296" t="s">
        <v>92</v>
      </c>
      <c r="H12" s="297">
        <v>8781190718</v>
      </c>
      <c r="I12" s="297">
        <v>6656142564</v>
      </c>
      <c r="J12" s="297">
        <v>6656142564</v>
      </c>
      <c r="K12" s="297">
        <v>685399054</v>
      </c>
      <c r="L12" s="297">
        <v>685399054</v>
      </c>
      <c r="M12" s="297">
        <v>615424664</v>
      </c>
      <c r="N12" s="297">
        <v>615424664</v>
      </c>
      <c r="O12" s="297">
        <v>615424664</v>
      </c>
      <c r="P12" s="297">
        <v>615424664</v>
      </c>
      <c r="Q12" s="298">
        <f t="shared" si="2"/>
        <v>0.07805308824406289</v>
      </c>
      <c r="R12" s="299">
        <f t="shared" si="3"/>
        <v>0.07008442063995722</v>
      </c>
    </row>
    <row r="13" spans="1:18" ht="15" hidden="1">
      <c r="A13" s="293">
        <v>1</v>
      </c>
      <c r="B13" s="294">
        <v>0</v>
      </c>
      <c r="C13" s="294">
        <v>1</v>
      </c>
      <c r="D13" s="295" t="s">
        <v>30</v>
      </c>
      <c r="E13" s="295" t="s">
        <v>91</v>
      </c>
      <c r="F13" s="295" t="s">
        <v>52</v>
      </c>
      <c r="G13" s="296" t="s">
        <v>93</v>
      </c>
      <c r="H13" s="297">
        <v>1169292144</v>
      </c>
      <c r="I13" s="297">
        <v>886323445</v>
      </c>
      <c r="J13" s="297">
        <v>886323445</v>
      </c>
      <c r="K13" s="297">
        <v>23027205</v>
      </c>
      <c r="L13" s="297">
        <v>23027205</v>
      </c>
      <c r="M13" s="297">
        <v>13672868</v>
      </c>
      <c r="N13" s="297">
        <v>13672868</v>
      </c>
      <c r="O13" s="297">
        <v>13672868</v>
      </c>
      <c r="P13" s="297">
        <v>13672868</v>
      </c>
      <c r="Q13" s="298">
        <f t="shared" si="2"/>
        <v>0.019693286334095134</v>
      </c>
      <c r="R13" s="299">
        <f t="shared" si="3"/>
        <v>0.01169328646408831</v>
      </c>
    </row>
    <row r="14" spans="1:18" ht="15" hidden="1">
      <c r="A14" s="293">
        <v>1</v>
      </c>
      <c r="B14" s="294">
        <v>0</v>
      </c>
      <c r="C14" s="294">
        <v>1</v>
      </c>
      <c r="D14" s="295" t="s">
        <v>30</v>
      </c>
      <c r="E14" s="295" t="s">
        <v>32</v>
      </c>
      <c r="F14" s="295" t="s">
        <v>52</v>
      </c>
      <c r="G14" s="296" t="s">
        <v>94</v>
      </c>
      <c r="H14" s="297">
        <v>127517138</v>
      </c>
      <c r="I14" s="297">
        <v>96657991</v>
      </c>
      <c r="J14" s="297">
        <v>96657991</v>
      </c>
      <c r="K14" s="297">
        <v>12076412</v>
      </c>
      <c r="L14" s="297">
        <v>12076412</v>
      </c>
      <c r="M14" s="297">
        <v>11056275</v>
      </c>
      <c r="N14" s="297">
        <v>11056275</v>
      </c>
      <c r="O14" s="297">
        <v>11056275</v>
      </c>
      <c r="P14" s="297">
        <v>11056275</v>
      </c>
      <c r="Q14" s="298">
        <f t="shared" si="2"/>
        <v>0.09470422712906244</v>
      </c>
      <c r="R14" s="299">
        <f t="shared" si="3"/>
        <v>0.0867042279446391</v>
      </c>
    </row>
    <row r="15" spans="1:18" s="291" customFormat="1" ht="15.75">
      <c r="A15" s="284">
        <v>1</v>
      </c>
      <c r="B15" s="285">
        <v>0</v>
      </c>
      <c r="C15" s="285">
        <v>1</v>
      </c>
      <c r="D15" s="286" t="s">
        <v>32</v>
      </c>
      <c r="E15" s="286"/>
      <c r="F15" s="286"/>
      <c r="G15" s="292" t="s">
        <v>33</v>
      </c>
      <c r="H15" s="288">
        <f aca="true" t="shared" si="6" ref="H15:P15">SUM(H16:H17)</f>
        <v>4085000000</v>
      </c>
      <c r="I15" s="288">
        <f t="shared" si="6"/>
        <v>3096430000</v>
      </c>
      <c r="J15" s="288">
        <f t="shared" si="6"/>
        <v>3096430000</v>
      </c>
      <c r="K15" s="288">
        <f t="shared" si="6"/>
        <v>129753122</v>
      </c>
      <c r="L15" s="288">
        <f t="shared" si="6"/>
        <v>129753122</v>
      </c>
      <c r="M15" s="288">
        <f t="shared" si="6"/>
        <v>97073122</v>
      </c>
      <c r="N15" s="288">
        <f t="shared" si="6"/>
        <v>97073122</v>
      </c>
      <c r="O15" s="288">
        <f t="shared" si="6"/>
        <v>97073122</v>
      </c>
      <c r="P15" s="288">
        <f t="shared" si="6"/>
        <v>97073122</v>
      </c>
      <c r="Q15" s="289">
        <f t="shared" si="2"/>
        <v>0.03176331015911873</v>
      </c>
      <c r="R15" s="290">
        <f t="shared" si="3"/>
        <v>0.023763310159118728</v>
      </c>
    </row>
    <row r="16" spans="1:18" ht="15" hidden="1">
      <c r="A16" s="293">
        <v>1</v>
      </c>
      <c r="B16" s="294">
        <v>0</v>
      </c>
      <c r="C16" s="294">
        <v>1</v>
      </c>
      <c r="D16" s="295" t="s">
        <v>32</v>
      </c>
      <c r="E16" s="295" t="s">
        <v>30</v>
      </c>
      <c r="F16" s="295" t="s">
        <v>52</v>
      </c>
      <c r="G16" s="296" t="s">
        <v>95</v>
      </c>
      <c r="H16" s="297">
        <v>3486219119</v>
      </c>
      <c r="I16" s="297">
        <v>2642554092</v>
      </c>
      <c r="J16" s="297">
        <v>2642554092</v>
      </c>
      <c r="K16" s="297">
        <v>104950307</v>
      </c>
      <c r="L16" s="297">
        <v>104950307</v>
      </c>
      <c r="M16" s="297">
        <v>77060554</v>
      </c>
      <c r="N16" s="297">
        <v>77060554</v>
      </c>
      <c r="O16" s="297">
        <v>77060554</v>
      </c>
      <c r="P16" s="297">
        <v>77060554</v>
      </c>
      <c r="Q16" s="298">
        <f t="shared" si="2"/>
        <v>0.03010433464380298</v>
      </c>
      <c r="R16" s="299">
        <f t="shared" si="3"/>
        <v>0.022104334630034483</v>
      </c>
    </row>
    <row r="17" spans="1:18" ht="15" hidden="1">
      <c r="A17" s="293">
        <v>1</v>
      </c>
      <c r="B17" s="294">
        <v>0</v>
      </c>
      <c r="C17" s="294">
        <v>1</v>
      </c>
      <c r="D17" s="295" t="s">
        <v>32</v>
      </c>
      <c r="E17" s="295" t="s">
        <v>91</v>
      </c>
      <c r="F17" s="295" t="s">
        <v>52</v>
      </c>
      <c r="G17" s="296" t="s">
        <v>96</v>
      </c>
      <c r="H17" s="297">
        <v>598780881</v>
      </c>
      <c r="I17" s="297">
        <v>453875908</v>
      </c>
      <c r="J17" s="297">
        <v>453875908</v>
      </c>
      <c r="K17" s="297">
        <v>24802815</v>
      </c>
      <c r="L17" s="297">
        <v>24802815</v>
      </c>
      <c r="M17" s="297">
        <v>20012568</v>
      </c>
      <c r="N17" s="297">
        <v>20012568</v>
      </c>
      <c r="O17" s="297">
        <v>20012568</v>
      </c>
      <c r="P17" s="297">
        <v>20012568</v>
      </c>
      <c r="Q17" s="298">
        <f t="shared" si="2"/>
        <v>0.04142218929665525</v>
      </c>
      <c r="R17" s="299">
        <f t="shared" si="3"/>
        <v>0.03342218937681813</v>
      </c>
    </row>
    <row r="18" spans="1:18" s="291" customFormat="1" ht="15.75">
      <c r="A18" s="284">
        <v>1</v>
      </c>
      <c r="B18" s="285">
        <v>0</v>
      </c>
      <c r="C18" s="285">
        <v>1</v>
      </c>
      <c r="D18" s="286" t="s">
        <v>34</v>
      </c>
      <c r="E18" s="286"/>
      <c r="F18" s="286"/>
      <c r="G18" s="287" t="s">
        <v>35</v>
      </c>
      <c r="H18" s="288">
        <f>SUM(H19:H26)</f>
        <v>2922950000</v>
      </c>
      <c r="I18" s="288">
        <f aca="true" t="shared" si="7" ref="I18:P18">SUM(I19:I26)</f>
        <v>2215596101</v>
      </c>
      <c r="J18" s="288">
        <f t="shared" si="7"/>
        <v>2215596101</v>
      </c>
      <c r="K18" s="288">
        <f t="shared" si="7"/>
        <v>53339766</v>
      </c>
      <c r="L18" s="288">
        <f t="shared" si="7"/>
        <v>53339766</v>
      </c>
      <c r="M18" s="288">
        <f t="shared" si="7"/>
        <v>29956165</v>
      </c>
      <c r="N18" s="288">
        <f t="shared" si="7"/>
        <v>29956165</v>
      </c>
      <c r="O18" s="288">
        <f t="shared" si="7"/>
        <v>29956165</v>
      </c>
      <c r="P18" s="288">
        <f t="shared" si="7"/>
        <v>29956165</v>
      </c>
      <c r="Q18" s="289">
        <f t="shared" si="2"/>
        <v>0.018248607057938043</v>
      </c>
      <c r="R18" s="290">
        <f t="shared" si="3"/>
        <v>0.010248606715817924</v>
      </c>
    </row>
    <row r="19" spans="1:18" ht="15" hidden="1">
      <c r="A19" s="293">
        <v>1</v>
      </c>
      <c r="B19" s="294">
        <v>0</v>
      </c>
      <c r="C19" s="294">
        <v>1</v>
      </c>
      <c r="D19" s="295" t="s">
        <v>34</v>
      </c>
      <c r="E19" s="295" t="s">
        <v>91</v>
      </c>
      <c r="F19" s="295" t="s">
        <v>52</v>
      </c>
      <c r="G19" s="300" t="s">
        <v>97</v>
      </c>
      <c r="H19" s="297">
        <v>330931510</v>
      </c>
      <c r="I19" s="297">
        <v>250846084</v>
      </c>
      <c r="J19" s="297">
        <v>250846084</v>
      </c>
      <c r="K19" s="297">
        <v>18953648</v>
      </c>
      <c r="L19" s="297">
        <v>18953648</v>
      </c>
      <c r="M19" s="297">
        <v>16306196</v>
      </c>
      <c r="N19" s="297">
        <v>16306196</v>
      </c>
      <c r="O19" s="297">
        <v>16306196</v>
      </c>
      <c r="P19" s="297">
        <v>16306196</v>
      </c>
      <c r="Q19" s="298">
        <f t="shared" si="2"/>
        <v>0.05727362740405107</v>
      </c>
      <c r="R19" s="299">
        <f t="shared" si="3"/>
        <v>0.04927362764579293</v>
      </c>
    </row>
    <row r="20" spans="1:18" ht="15" hidden="1">
      <c r="A20" s="293">
        <v>1</v>
      </c>
      <c r="B20" s="294">
        <v>0</v>
      </c>
      <c r="C20" s="294">
        <v>1</v>
      </c>
      <c r="D20" s="295" t="s">
        <v>34</v>
      </c>
      <c r="E20" s="295" t="s">
        <v>34</v>
      </c>
      <c r="F20" s="295" t="s">
        <v>52</v>
      </c>
      <c r="G20" s="300" t="s">
        <v>98</v>
      </c>
      <c r="H20" s="297">
        <v>63032839</v>
      </c>
      <c r="I20" s="297">
        <v>47778892</v>
      </c>
      <c r="J20" s="297">
        <v>47778892</v>
      </c>
      <c r="K20" s="297">
        <v>1451094</v>
      </c>
      <c r="L20" s="297">
        <v>1451094</v>
      </c>
      <c r="M20" s="297">
        <v>946831</v>
      </c>
      <c r="N20" s="297">
        <v>946831</v>
      </c>
      <c r="O20" s="297">
        <v>946831</v>
      </c>
      <c r="P20" s="297">
        <v>946831</v>
      </c>
      <c r="Q20" s="298">
        <f t="shared" si="2"/>
        <v>0.023021238183480838</v>
      </c>
      <c r="R20" s="299">
        <f t="shared" si="3"/>
        <v>0.015021233614433898</v>
      </c>
    </row>
    <row r="21" spans="1:18" ht="15" hidden="1">
      <c r="A21" s="293">
        <v>1</v>
      </c>
      <c r="B21" s="294">
        <v>0</v>
      </c>
      <c r="C21" s="294">
        <v>1</v>
      </c>
      <c r="D21" s="295" t="s">
        <v>34</v>
      </c>
      <c r="E21" s="295" t="s">
        <v>47</v>
      </c>
      <c r="F21" s="295" t="s">
        <v>52</v>
      </c>
      <c r="G21" s="300" t="s">
        <v>99</v>
      </c>
      <c r="H21" s="297">
        <v>5803609</v>
      </c>
      <c r="I21" s="297">
        <v>4399136</v>
      </c>
      <c r="J21" s="297">
        <v>4399136</v>
      </c>
      <c r="K21" s="297">
        <v>46429</v>
      </c>
      <c r="L21" s="297">
        <v>46429</v>
      </c>
      <c r="M21" s="297">
        <v>0</v>
      </c>
      <c r="N21" s="297">
        <v>0</v>
      </c>
      <c r="O21" s="297">
        <v>0</v>
      </c>
      <c r="P21" s="297">
        <v>0</v>
      </c>
      <c r="Q21" s="298">
        <f t="shared" si="2"/>
        <v>0.008000022055241833</v>
      </c>
      <c r="R21" s="299">
        <f t="shared" si="3"/>
        <v>0</v>
      </c>
    </row>
    <row r="22" spans="1:18" ht="15" hidden="1">
      <c r="A22" s="293">
        <v>1</v>
      </c>
      <c r="B22" s="294">
        <v>0</v>
      </c>
      <c r="C22" s="294">
        <v>1</v>
      </c>
      <c r="D22" s="295" t="s">
        <v>34</v>
      </c>
      <c r="E22" s="295" t="s">
        <v>37</v>
      </c>
      <c r="F22" s="295" t="s">
        <v>52</v>
      </c>
      <c r="G22" s="300" t="s">
        <v>194</v>
      </c>
      <c r="H22" s="297">
        <v>486792369</v>
      </c>
      <c r="I22" s="297">
        <v>368988616</v>
      </c>
      <c r="J22" s="297">
        <v>368988616</v>
      </c>
      <c r="K22" s="297">
        <v>5297132</v>
      </c>
      <c r="L22" s="297">
        <v>5297132</v>
      </c>
      <c r="M22" s="297">
        <v>1402793</v>
      </c>
      <c r="N22" s="297">
        <v>1402793</v>
      </c>
      <c r="O22" s="297">
        <v>1402793</v>
      </c>
      <c r="P22" s="297">
        <v>1402793</v>
      </c>
      <c r="Q22" s="298">
        <f t="shared" si="2"/>
        <v>0.010881707145249025</v>
      </c>
      <c r="R22" s="299">
        <f t="shared" si="3"/>
        <v>0.002881707046644357</v>
      </c>
    </row>
    <row r="23" spans="1:18" ht="15" hidden="1">
      <c r="A23" s="293">
        <v>1</v>
      </c>
      <c r="B23" s="294">
        <v>0</v>
      </c>
      <c r="C23" s="294">
        <v>1</v>
      </c>
      <c r="D23" s="295" t="s">
        <v>34</v>
      </c>
      <c r="E23" s="295" t="s">
        <v>103</v>
      </c>
      <c r="F23" s="295" t="s">
        <v>52</v>
      </c>
      <c r="G23" s="300" t="s">
        <v>100</v>
      </c>
      <c r="H23" s="297">
        <v>579798962</v>
      </c>
      <c r="I23" s="297">
        <v>439487614</v>
      </c>
      <c r="J23" s="297">
        <v>439487614</v>
      </c>
      <c r="K23" s="297">
        <v>15938737</v>
      </c>
      <c r="L23" s="297">
        <v>15938737</v>
      </c>
      <c r="M23" s="297">
        <v>11300345</v>
      </c>
      <c r="N23" s="297">
        <v>11300345</v>
      </c>
      <c r="O23" s="297">
        <v>11300345</v>
      </c>
      <c r="P23" s="297">
        <v>11300345</v>
      </c>
      <c r="Q23" s="298">
        <f t="shared" si="2"/>
        <v>0.027490109580430744</v>
      </c>
      <c r="R23" s="299">
        <f t="shared" si="3"/>
        <v>0.019490109056111073</v>
      </c>
    </row>
    <row r="24" spans="1:18" ht="15" hidden="1">
      <c r="A24" s="293">
        <v>1</v>
      </c>
      <c r="B24" s="294">
        <v>0</v>
      </c>
      <c r="C24" s="294">
        <v>1</v>
      </c>
      <c r="D24" s="295" t="s">
        <v>34</v>
      </c>
      <c r="E24" s="295" t="s">
        <v>104</v>
      </c>
      <c r="F24" s="295" t="s">
        <v>52</v>
      </c>
      <c r="G24" s="300" t="s">
        <v>101</v>
      </c>
      <c r="H24" s="297">
        <v>1207911751</v>
      </c>
      <c r="I24" s="297">
        <v>915597107</v>
      </c>
      <c r="J24" s="297">
        <v>915597107</v>
      </c>
      <c r="K24" s="297">
        <v>9663294</v>
      </c>
      <c r="L24" s="297">
        <v>9663294</v>
      </c>
      <c r="M24" s="297">
        <v>0</v>
      </c>
      <c r="N24" s="297">
        <v>0</v>
      </c>
      <c r="O24" s="297">
        <v>0</v>
      </c>
      <c r="P24" s="297">
        <v>0</v>
      </c>
      <c r="Q24" s="298">
        <f t="shared" si="2"/>
        <v>0.007999999993377</v>
      </c>
      <c r="R24" s="299">
        <f t="shared" si="3"/>
        <v>0</v>
      </c>
    </row>
    <row r="25" spans="1:18" ht="15" hidden="1">
      <c r="A25" s="293">
        <v>1</v>
      </c>
      <c r="B25" s="294">
        <v>0</v>
      </c>
      <c r="C25" s="294">
        <v>1</v>
      </c>
      <c r="D25" s="295" t="s">
        <v>34</v>
      </c>
      <c r="E25" s="295" t="s">
        <v>105</v>
      </c>
      <c r="F25" s="295" t="s">
        <v>52</v>
      </c>
      <c r="G25" s="300" t="s">
        <v>102</v>
      </c>
      <c r="H25" s="297">
        <v>187678960</v>
      </c>
      <c r="I25" s="297">
        <v>142260652</v>
      </c>
      <c r="J25" s="297">
        <v>142260652</v>
      </c>
      <c r="K25" s="297">
        <v>1501432</v>
      </c>
      <c r="L25" s="297">
        <v>1501432</v>
      </c>
      <c r="M25" s="297">
        <v>0</v>
      </c>
      <c r="N25" s="297">
        <v>0</v>
      </c>
      <c r="O25" s="297">
        <v>0</v>
      </c>
      <c r="P25" s="297">
        <v>0</v>
      </c>
      <c r="Q25" s="298">
        <f t="shared" si="2"/>
        <v>0.008000001705039287</v>
      </c>
      <c r="R25" s="299">
        <f t="shared" si="3"/>
        <v>0</v>
      </c>
    </row>
    <row r="26" spans="1:18" ht="15" hidden="1">
      <c r="A26" s="293">
        <v>1</v>
      </c>
      <c r="B26" s="294">
        <v>0</v>
      </c>
      <c r="C26" s="294">
        <v>1</v>
      </c>
      <c r="D26" s="295" t="s">
        <v>34</v>
      </c>
      <c r="E26" s="295" t="s">
        <v>707</v>
      </c>
      <c r="F26" s="295" t="s">
        <v>52</v>
      </c>
      <c r="G26" s="300" t="s">
        <v>708</v>
      </c>
      <c r="H26" s="297">
        <v>61000000</v>
      </c>
      <c r="I26" s="297">
        <v>46238000</v>
      </c>
      <c r="J26" s="297">
        <v>46238000</v>
      </c>
      <c r="K26" s="297">
        <v>488000</v>
      </c>
      <c r="L26" s="297">
        <v>488000</v>
      </c>
      <c r="M26" s="297">
        <v>0</v>
      </c>
      <c r="N26" s="297">
        <v>0</v>
      </c>
      <c r="O26" s="297">
        <v>0</v>
      </c>
      <c r="P26" s="297">
        <v>0</v>
      </c>
      <c r="Q26" s="298">
        <f t="shared" si="2"/>
        <v>0.008</v>
      </c>
      <c r="R26" s="299">
        <f t="shared" si="3"/>
        <v>0</v>
      </c>
    </row>
    <row r="27" spans="1:18" s="291" customFormat="1" ht="15.75">
      <c r="A27" s="284">
        <v>1</v>
      </c>
      <c r="B27" s="285">
        <v>0</v>
      </c>
      <c r="C27" s="285">
        <v>1</v>
      </c>
      <c r="D27" s="286" t="s">
        <v>76</v>
      </c>
      <c r="E27" s="286"/>
      <c r="F27" s="286"/>
      <c r="G27" s="287" t="s">
        <v>717</v>
      </c>
      <c r="H27" s="288">
        <f aca="true" t="shared" si="8" ref="H27:P27">+H28</f>
        <v>653863000</v>
      </c>
      <c r="I27" s="288">
        <f t="shared" si="8"/>
        <v>0</v>
      </c>
      <c r="J27" s="288">
        <f t="shared" si="8"/>
        <v>0</v>
      </c>
      <c r="K27" s="288">
        <f t="shared" si="8"/>
        <v>0</v>
      </c>
      <c r="L27" s="288">
        <f t="shared" si="8"/>
        <v>0</v>
      </c>
      <c r="M27" s="288">
        <f t="shared" si="8"/>
        <v>0</v>
      </c>
      <c r="N27" s="288">
        <f t="shared" si="8"/>
        <v>0</v>
      </c>
      <c r="O27" s="288">
        <f t="shared" si="8"/>
        <v>0</v>
      </c>
      <c r="P27" s="288">
        <f t="shared" si="8"/>
        <v>0</v>
      </c>
      <c r="Q27" s="289">
        <f t="shared" si="2"/>
        <v>0</v>
      </c>
      <c r="R27" s="290">
        <f t="shared" si="3"/>
        <v>0</v>
      </c>
    </row>
    <row r="28" spans="1:18" ht="15" hidden="1">
      <c r="A28" s="293">
        <v>1</v>
      </c>
      <c r="B28" s="294">
        <v>0</v>
      </c>
      <c r="C28" s="294">
        <v>1</v>
      </c>
      <c r="D28" s="295" t="s">
        <v>76</v>
      </c>
      <c r="E28" s="295" t="s">
        <v>30</v>
      </c>
      <c r="F28" s="295" t="s">
        <v>52</v>
      </c>
      <c r="G28" s="300" t="s">
        <v>106</v>
      </c>
      <c r="H28" s="297">
        <v>653863000</v>
      </c>
      <c r="I28" s="297">
        <v>0</v>
      </c>
      <c r="J28" s="297">
        <v>0</v>
      </c>
      <c r="K28" s="297">
        <v>0</v>
      </c>
      <c r="L28" s="297">
        <v>0</v>
      </c>
      <c r="M28" s="297">
        <v>0</v>
      </c>
      <c r="N28" s="297">
        <v>0</v>
      </c>
      <c r="O28" s="297">
        <v>0</v>
      </c>
      <c r="P28" s="297">
        <v>0</v>
      </c>
      <c r="Q28" s="298">
        <f t="shared" si="2"/>
        <v>0</v>
      </c>
      <c r="R28" s="299">
        <f t="shared" si="3"/>
        <v>0</v>
      </c>
    </row>
    <row r="29" spans="1:18" s="291" customFormat="1" ht="15.75">
      <c r="A29" s="284">
        <v>1</v>
      </c>
      <c r="B29" s="285">
        <v>0</v>
      </c>
      <c r="C29" s="285">
        <v>1</v>
      </c>
      <c r="D29" s="286" t="s">
        <v>45</v>
      </c>
      <c r="E29" s="286"/>
      <c r="F29" s="286"/>
      <c r="G29" s="287" t="s">
        <v>46</v>
      </c>
      <c r="H29" s="288">
        <f aca="true" t="shared" si="9" ref="H29:P29">SUM(H30:H31)</f>
        <v>227000000</v>
      </c>
      <c r="I29" s="288">
        <f t="shared" si="9"/>
        <v>172066001</v>
      </c>
      <c r="J29" s="288">
        <f t="shared" si="9"/>
        <v>172066001</v>
      </c>
      <c r="K29" s="288">
        <f t="shared" si="9"/>
        <v>3164844</v>
      </c>
      <c r="L29" s="288">
        <f t="shared" si="9"/>
        <v>3164844</v>
      </c>
      <c r="M29" s="288">
        <f t="shared" si="9"/>
        <v>1348844</v>
      </c>
      <c r="N29" s="288">
        <f t="shared" si="9"/>
        <v>1348844</v>
      </c>
      <c r="O29" s="288">
        <f t="shared" si="9"/>
        <v>1348844</v>
      </c>
      <c r="P29" s="288">
        <f t="shared" si="9"/>
        <v>1348844</v>
      </c>
      <c r="Q29" s="289">
        <f t="shared" si="2"/>
        <v>0.013942044052863437</v>
      </c>
      <c r="R29" s="290">
        <f t="shared" si="3"/>
        <v>0.005942044052863436</v>
      </c>
    </row>
    <row r="30" spans="1:18" ht="15" hidden="1">
      <c r="A30" s="293">
        <v>1</v>
      </c>
      <c r="B30" s="294">
        <v>0</v>
      </c>
      <c r="C30" s="294">
        <v>1</v>
      </c>
      <c r="D30" s="295" t="s">
        <v>45</v>
      </c>
      <c r="E30" s="295" t="s">
        <v>30</v>
      </c>
      <c r="F30" s="295" t="s">
        <v>52</v>
      </c>
      <c r="G30" s="296" t="s">
        <v>107</v>
      </c>
      <c r="H30" s="297">
        <v>80089770</v>
      </c>
      <c r="I30" s="297">
        <v>60708046</v>
      </c>
      <c r="J30" s="297">
        <v>60708046</v>
      </c>
      <c r="K30" s="297">
        <v>640718</v>
      </c>
      <c r="L30" s="297">
        <v>640718</v>
      </c>
      <c r="M30" s="297">
        <v>0</v>
      </c>
      <c r="N30" s="297">
        <v>0</v>
      </c>
      <c r="O30" s="297">
        <v>0</v>
      </c>
      <c r="P30" s="297">
        <v>0</v>
      </c>
      <c r="Q30" s="298">
        <f t="shared" si="2"/>
        <v>0.007999998002241734</v>
      </c>
      <c r="R30" s="299">
        <f t="shared" si="3"/>
        <v>0</v>
      </c>
    </row>
    <row r="31" spans="1:18" ht="15" hidden="1">
      <c r="A31" s="293">
        <v>1</v>
      </c>
      <c r="B31" s="294">
        <v>0</v>
      </c>
      <c r="C31" s="294">
        <v>1</v>
      </c>
      <c r="D31" s="295" t="s">
        <v>45</v>
      </c>
      <c r="E31" s="295" t="s">
        <v>109</v>
      </c>
      <c r="F31" s="295" t="s">
        <v>52</v>
      </c>
      <c r="G31" s="296" t="s">
        <v>108</v>
      </c>
      <c r="H31" s="297">
        <v>146910230</v>
      </c>
      <c r="I31" s="297">
        <v>111357955</v>
      </c>
      <c r="J31" s="297">
        <v>111357955</v>
      </c>
      <c r="K31" s="297">
        <v>2524126</v>
      </c>
      <c r="L31" s="297">
        <v>2524126</v>
      </c>
      <c r="M31" s="297">
        <v>1348844</v>
      </c>
      <c r="N31" s="297">
        <v>1348844</v>
      </c>
      <c r="O31" s="297">
        <v>1348844</v>
      </c>
      <c r="P31" s="297">
        <v>1348844</v>
      </c>
      <c r="Q31" s="298">
        <f t="shared" si="2"/>
        <v>0.017181417522796064</v>
      </c>
      <c r="R31" s="299">
        <f t="shared" si="3"/>
        <v>0.009181416433695598</v>
      </c>
    </row>
    <row r="32" spans="1:18" s="291" customFormat="1" ht="15.75">
      <c r="A32" s="284">
        <v>1</v>
      </c>
      <c r="B32" s="285">
        <v>0</v>
      </c>
      <c r="C32" s="285">
        <v>2</v>
      </c>
      <c r="D32" s="286"/>
      <c r="E32" s="286"/>
      <c r="F32" s="286"/>
      <c r="G32" s="292" t="s">
        <v>36</v>
      </c>
      <c r="H32" s="288">
        <f aca="true" t="shared" si="10" ref="H32:P32">H33+H34</f>
        <v>1716100000</v>
      </c>
      <c r="I32" s="288">
        <f t="shared" si="10"/>
        <v>1376285372</v>
      </c>
      <c r="J32" s="288">
        <f t="shared" si="10"/>
        <v>1376285372</v>
      </c>
      <c r="K32" s="288">
        <f t="shared" si="10"/>
        <v>488639194.8</v>
      </c>
      <c r="L32" s="288">
        <f t="shared" si="10"/>
        <v>488639194.8</v>
      </c>
      <c r="M32" s="288">
        <f t="shared" si="10"/>
        <v>2897095</v>
      </c>
      <c r="N32" s="288">
        <f t="shared" si="10"/>
        <v>2897095</v>
      </c>
      <c r="O32" s="288">
        <f t="shared" si="10"/>
        <v>2897095</v>
      </c>
      <c r="P32" s="288">
        <f t="shared" si="10"/>
        <v>2897095</v>
      </c>
      <c r="Q32" s="289">
        <f t="shared" si="2"/>
        <v>0.28473818239030363</v>
      </c>
      <c r="R32" s="290">
        <f t="shared" si="3"/>
        <v>0.0016881854204300448</v>
      </c>
    </row>
    <row r="33" spans="1:18" ht="15" hidden="1">
      <c r="A33" s="293">
        <v>1</v>
      </c>
      <c r="B33" s="294">
        <v>0</v>
      </c>
      <c r="C33" s="294">
        <v>2</v>
      </c>
      <c r="D33" s="295" t="s">
        <v>47</v>
      </c>
      <c r="E33" s="295"/>
      <c r="F33" s="295" t="s">
        <v>52</v>
      </c>
      <c r="G33" s="296" t="s">
        <v>48</v>
      </c>
      <c r="H33" s="297">
        <v>1569737660</v>
      </c>
      <c r="I33" s="297">
        <v>1369412948</v>
      </c>
      <c r="J33" s="297">
        <v>1369412948</v>
      </c>
      <c r="K33" s="297">
        <v>483667927</v>
      </c>
      <c r="L33" s="297">
        <v>483667927</v>
      </c>
      <c r="M33" s="297">
        <v>2883102</v>
      </c>
      <c r="N33" s="297">
        <v>2883102</v>
      </c>
      <c r="O33" s="297">
        <v>2883102</v>
      </c>
      <c r="P33" s="297">
        <v>2883102</v>
      </c>
      <c r="Q33" s="298">
        <f t="shared" si="2"/>
        <v>0.3081202288285547</v>
      </c>
      <c r="R33" s="299">
        <f t="shared" si="3"/>
        <v>0.0018366776012751073</v>
      </c>
    </row>
    <row r="34" spans="1:18" ht="15" hidden="1">
      <c r="A34" s="293">
        <v>1</v>
      </c>
      <c r="B34" s="294">
        <v>0</v>
      </c>
      <c r="C34" s="294">
        <v>2</v>
      </c>
      <c r="D34" s="295" t="s">
        <v>37</v>
      </c>
      <c r="E34" s="295"/>
      <c r="F34" s="295" t="s">
        <v>52</v>
      </c>
      <c r="G34" s="296" t="s">
        <v>38</v>
      </c>
      <c r="H34" s="297">
        <v>146362340</v>
      </c>
      <c r="I34" s="297">
        <v>6872424</v>
      </c>
      <c r="J34" s="297">
        <v>6872424</v>
      </c>
      <c r="K34" s="297">
        <v>4971267.8</v>
      </c>
      <c r="L34" s="297">
        <v>4971267.8</v>
      </c>
      <c r="M34" s="297">
        <v>13993</v>
      </c>
      <c r="N34" s="297">
        <v>13993</v>
      </c>
      <c r="O34" s="297">
        <v>13993</v>
      </c>
      <c r="P34" s="297">
        <v>13993</v>
      </c>
      <c r="Q34" s="298">
        <f t="shared" si="2"/>
        <v>0.03396548456385707</v>
      </c>
      <c r="R34" s="299">
        <f t="shared" si="3"/>
        <v>9.560519461495355E-05</v>
      </c>
    </row>
    <row r="35" spans="1:18" s="291" customFormat="1" ht="31.5">
      <c r="A35" s="284">
        <v>1</v>
      </c>
      <c r="B35" s="285">
        <v>0</v>
      </c>
      <c r="C35" s="285">
        <v>5</v>
      </c>
      <c r="D35" s="286"/>
      <c r="E35" s="286"/>
      <c r="F35" s="286"/>
      <c r="G35" s="292" t="s">
        <v>39</v>
      </c>
      <c r="H35" s="288">
        <f aca="true" t="shared" si="11" ref="H35:P35">H36+H41+H44+H45</f>
        <v>5212950000</v>
      </c>
      <c r="I35" s="288">
        <f t="shared" si="11"/>
        <v>3951416098</v>
      </c>
      <c r="J35" s="288">
        <f t="shared" si="11"/>
        <v>3951416098</v>
      </c>
      <c r="K35" s="288">
        <f t="shared" si="11"/>
        <v>342580282</v>
      </c>
      <c r="L35" s="288">
        <f t="shared" si="11"/>
        <v>342580282</v>
      </c>
      <c r="M35" s="288">
        <f t="shared" si="11"/>
        <v>300876683</v>
      </c>
      <c r="N35" s="288">
        <f t="shared" si="11"/>
        <v>300876683</v>
      </c>
      <c r="O35" s="288">
        <f t="shared" si="11"/>
        <v>300876683</v>
      </c>
      <c r="P35" s="288">
        <f t="shared" si="11"/>
        <v>300876683</v>
      </c>
      <c r="Q35" s="289">
        <f t="shared" si="2"/>
        <v>0.06571716245120325</v>
      </c>
      <c r="R35" s="290">
        <f t="shared" si="3"/>
        <v>0.05771716264303321</v>
      </c>
    </row>
    <row r="36" spans="1:18" s="291" customFormat="1" ht="15.75">
      <c r="A36" s="284">
        <v>1</v>
      </c>
      <c r="B36" s="285">
        <v>0</v>
      </c>
      <c r="C36" s="285">
        <v>5</v>
      </c>
      <c r="D36" s="286" t="s">
        <v>30</v>
      </c>
      <c r="E36" s="286"/>
      <c r="F36" s="286"/>
      <c r="G36" s="292" t="s">
        <v>110</v>
      </c>
      <c r="H36" s="288">
        <f aca="true" t="shared" si="12" ref="H36:P36">SUM(H37:H40)</f>
        <v>3083060854</v>
      </c>
      <c r="I36" s="288">
        <f t="shared" si="12"/>
        <v>2336960125</v>
      </c>
      <c r="J36" s="288">
        <f t="shared" si="12"/>
        <v>2336960125</v>
      </c>
      <c r="K36" s="288">
        <f t="shared" si="12"/>
        <v>198909334</v>
      </c>
      <c r="L36" s="288">
        <f t="shared" si="12"/>
        <v>198909334</v>
      </c>
      <c r="M36" s="288">
        <f t="shared" si="12"/>
        <v>174244848</v>
      </c>
      <c r="N36" s="288">
        <f t="shared" si="12"/>
        <v>174244848</v>
      </c>
      <c r="O36" s="288">
        <f t="shared" si="12"/>
        <v>174244848</v>
      </c>
      <c r="P36" s="288">
        <f t="shared" si="12"/>
        <v>174244848</v>
      </c>
      <c r="Q36" s="289">
        <f t="shared" si="2"/>
        <v>0.06451683681232975</v>
      </c>
      <c r="R36" s="290">
        <f t="shared" si="3"/>
        <v>0.056516837082191435</v>
      </c>
    </row>
    <row r="37" spans="1:18" ht="15" hidden="1">
      <c r="A37" s="293">
        <v>1</v>
      </c>
      <c r="B37" s="294">
        <v>0</v>
      </c>
      <c r="C37" s="294">
        <v>5</v>
      </c>
      <c r="D37" s="295" t="s">
        <v>30</v>
      </c>
      <c r="E37" s="295" t="s">
        <v>30</v>
      </c>
      <c r="F37" s="295" t="s">
        <v>52</v>
      </c>
      <c r="G37" s="296" t="s">
        <v>111</v>
      </c>
      <c r="H37" s="297">
        <v>550124558</v>
      </c>
      <c r="I37" s="297">
        <v>416994414</v>
      </c>
      <c r="J37" s="297">
        <v>416994414</v>
      </c>
      <c r="K37" s="297">
        <v>35899496</v>
      </c>
      <c r="L37" s="297">
        <v>35899496</v>
      </c>
      <c r="M37" s="297">
        <v>31498500</v>
      </c>
      <c r="N37" s="297">
        <v>31498500</v>
      </c>
      <c r="O37" s="297">
        <v>31498500</v>
      </c>
      <c r="P37" s="297">
        <v>31498500</v>
      </c>
      <c r="Q37" s="298">
        <f t="shared" si="2"/>
        <v>0.06525703220833126</v>
      </c>
      <c r="R37" s="299">
        <f t="shared" si="3"/>
        <v>0.05725703305177661</v>
      </c>
    </row>
    <row r="38" spans="1:18" ht="15" hidden="1">
      <c r="A38" s="293">
        <v>1</v>
      </c>
      <c r="B38" s="294">
        <v>0</v>
      </c>
      <c r="C38" s="294">
        <v>5</v>
      </c>
      <c r="D38" s="295" t="s">
        <v>30</v>
      </c>
      <c r="E38" s="295" t="s">
        <v>109</v>
      </c>
      <c r="F38" s="295" t="s">
        <v>52</v>
      </c>
      <c r="G38" s="296" t="s">
        <v>112</v>
      </c>
      <c r="H38" s="297">
        <v>1285108357</v>
      </c>
      <c r="I38" s="297">
        <v>974112134</v>
      </c>
      <c r="J38" s="297">
        <v>974112134</v>
      </c>
      <c r="K38" s="297">
        <v>75778408</v>
      </c>
      <c r="L38" s="297">
        <v>75778408</v>
      </c>
      <c r="M38" s="297">
        <v>65497541</v>
      </c>
      <c r="N38" s="297">
        <v>65497541</v>
      </c>
      <c r="O38" s="297">
        <v>65497541</v>
      </c>
      <c r="P38" s="297">
        <v>65497541</v>
      </c>
      <c r="Q38" s="298">
        <f t="shared" si="2"/>
        <v>0.058966551409641174</v>
      </c>
      <c r="R38" s="299">
        <f t="shared" si="3"/>
        <v>0.05096655129758836</v>
      </c>
    </row>
    <row r="39" spans="1:18" ht="15" hidden="1">
      <c r="A39" s="293">
        <v>1</v>
      </c>
      <c r="B39" s="294">
        <v>0</v>
      </c>
      <c r="C39" s="294">
        <v>5</v>
      </c>
      <c r="D39" s="295" t="s">
        <v>30</v>
      </c>
      <c r="E39" s="295" t="s">
        <v>32</v>
      </c>
      <c r="F39" s="295" t="s">
        <v>52</v>
      </c>
      <c r="G39" s="296" t="s">
        <v>196</v>
      </c>
      <c r="H39" s="297">
        <v>1007223395</v>
      </c>
      <c r="I39" s="297">
        <v>763475333</v>
      </c>
      <c r="J39" s="297">
        <v>763475333</v>
      </c>
      <c r="K39" s="297">
        <v>71774594</v>
      </c>
      <c r="L39" s="297">
        <v>71774594</v>
      </c>
      <c r="M39" s="297">
        <v>63716807</v>
      </c>
      <c r="N39" s="297">
        <v>63716807</v>
      </c>
      <c r="O39" s="297">
        <v>63716807</v>
      </c>
      <c r="P39" s="297">
        <v>63716807</v>
      </c>
      <c r="Q39" s="298">
        <f t="shared" si="2"/>
        <v>0.07125985591309662</v>
      </c>
      <c r="R39" s="299">
        <f t="shared" si="3"/>
        <v>0.06325985607194916</v>
      </c>
    </row>
    <row r="40" spans="1:18" ht="15" hidden="1">
      <c r="A40" s="293">
        <v>1</v>
      </c>
      <c r="B40" s="294">
        <v>0</v>
      </c>
      <c r="C40" s="294">
        <v>5</v>
      </c>
      <c r="D40" s="295" t="s">
        <v>30</v>
      </c>
      <c r="E40" s="295" t="s">
        <v>34</v>
      </c>
      <c r="F40" s="295" t="s">
        <v>52</v>
      </c>
      <c r="G40" s="296" t="s">
        <v>195</v>
      </c>
      <c r="H40" s="297">
        <v>240604544</v>
      </c>
      <c r="I40" s="297">
        <v>182378244</v>
      </c>
      <c r="J40" s="297">
        <v>182378244</v>
      </c>
      <c r="K40" s="297">
        <v>15456836</v>
      </c>
      <c r="L40" s="297">
        <v>15456836</v>
      </c>
      <c r="M40" s="297">
        <v>13532000</v>
      </c>
      <c r="N40" s="297">
        <v>13532000</v>
      </c>
      <c r="O40" s="297">
        <v>13532000</v>
      </c>
      <c r="P40" s="297">
        <v>13532000</v>
      </c>
      <c r="Q40" s="298">
        <f t="shared" si="2"/>
        <v>0.064241662867348</v>
      </c>
      <c r="R40" s="299">
        <f t="shared" si="3"/>
        <v>0.056241664330329524</v>
      </c>
    </row>
    <row r="41" spans="1:18" s="291" customFormat="1" ht="15.75">
      <c r="A41" s="284">
        <v>1</v>
      </c>
      <c r="B41" s="285">
        <v>0</v>
      </c>
      <c r="C41" s="285">
        <v>5</v>
      </c>
      <c r="D41" s="286" t="s">
        <v>91</v>
      </c>
      <c r="E41" s="286"/>
      <c r="F41" s="286"/>
      <c r="G41" s="292" t="s">
        <v>113</v>
      </c>
      <c r="H41" s="297">
        <v>1434959351</v>
      </c>
      <c r="I41" s="297">
        <v>1087699188</v>
      </c>
      <c r="J41" s="297">
        <v>1087699188</v>
      </c>
      <c r="K41" s="297">
        <v>98738910</v>
      </c>
      <c r="L41" s="297">
        <v>98738910</v>
      </c>
      <c r="M41" s="297">
        <v>87259235</v>
      </c>
      <c r="N41" s="297">
        <v>87259235</v>
      </c>
      <c r="O41" s="297">
        <v>87259235</v>
      </c>
      <c r="P41" s="297">
        <v>87259235</v>
      </c>
      <c r="Q41" s="298">
        <f t="shared" si="2"/>
        <v>0.06880955194388638</v>
      </c>
      <c r="R41" s="299">
        <f t="shared" si="3"/>
        <v>0.06080955181008469</v>
      </c>
    </row>
    <row r="42" spans="1:18" ht="15" hidden="1">
      <c r="A42" s="293">
        <v>1</v>
      </c>
      <c r="B42" s="294">
        <v>0</v>
      </c>
      <c r="C42" s="294">
        <v>5</v>
      </c>
      <c r="D42" s="295" t="s">
        <v>91</v>
      </c>
      <c r="E42" s="295" t="s">
        <v>91</v>
      </c>
      <c r="F42" s="295" t="s">
        <v>52</v>
      </c>
      <c r="G42" s="296" t="s">
        <v>114</v>
      </c>
      <c r="H42" s="297">
        <v>1253501351</v>
      </c>
      <c r="I42" s="297">
        <v>950154024</v>
      </c>
      <c r="J42" s="297">
        <v>950154024</v>
      </c>
      <c r="K42" s="297">
        <v>75969887</v>
      </c>
      <c r="L42" s="297">
        <v>75969887</v>
      </c>
      <c r="M42" s="297">
        <v>65941876</v>
      </c>
      <c r="N42" s="297">
        <v>65941876</v>
      </c>
      <c r="O42" s="297">
        <v>65941876</v>
      </c>
      <c r="P42" s="297">
        <v>65941876</v>
      </c>
      <c r="Q42" s="298">
        <f t="shared" si="2"/>
        <v>0.060606146885596776</v>
      </c>
      <c r="R42" s="299">
        <f t="shared" si="3"/>
        <v>0.05260614673242582</v>
      </c>
    </row>
    <row r="43" spans="1:18" ht="15" hidden="1">
      <c r="A43" s="293">
        <v>1</v>
      </c>
      <c r="B43" s="294">
        <v>0</v>
      </c>
      <c r="C43" s="294">
        <v>5</v>
      </c>
      <c r="D43" s="295" t="s">
        <v>91</v>
      </c>
      <c r="E43" s="295" t="s">
        <v>109</v>
      </c>
      <c r="F43" s="295" t="s">
        <v>52</v>
      </c>
      <c r="G43" s="296" t="s">
        <v>705</v>
      </c>
      <c r="H43" s="297">
        <v>181458000</v>
      </c>
      <c r="I43" s="297">
        <v>137545164</v>
      </c>
      <c r="J43" s="297">
        <v>137545164</v>
      </c>
      <c r="K43" s="297">
        <v>22769023</v>
      </c>
      <c r="L43" s="297">
        <v>22769023</v>
      </c>
      <c r="M43" s="297">
        <v>21317359</v>
      </c>
      <c r="N43" s="297">
        <v>21317359</v>
      </c>
      <c r="O43" s="297">
        <v>21317359</v>
      </c>
      <c r="P43" s="297">
        <v>21317359</v>
      </c>
      <c r="Q43" s="298">
        <f t="shared" si="2"/>
        <v>0.12547819881184627</v>
      </c>
      <c r="R43" s="299">
        <f t="shared" si="3"/>
        <v>0.11747819881184626</v>
      </c>
    </row>
    <row r="44" spans="1:18" s="291" customFormat="1" ht="15.75" hidden="1">
      <c r="A44" s="301">
        <v>1</v>
      </c>
      <c r="B44" s="302">
        <v>0</v>
      </c>
      <c r="C44" s="302">
        <v>5</v>
      </c>
      <c r="D44" s="303" t="s">
        <v>117</v>
      </c>
      <c r="E44" s="303"/>
      <c r="F44" s="303" t="s">
        <v>52</v>
      </c>
      <c r="G44" s="304" t="s">
        <v>115</v>
      </c>
      <c r="H44" s="297">
        <v>416957174</v>
      </c>
      <c r="I44" s="297">
        <v>316053538</v>
      </c>
      <c r="J44" s="297">
        <v>316053538</v>
      </c>
      <c r="K44" s="297">
        <v>26959357</v>
      </c>
      <c r="L44" s="297">
        <v>26959357</v>
      </c>
      <c r="M44" s="297">
        <v>23623700</v>
      </c>
      <c r="N44" s="297">
        <v>23623700</v>
      </c>
      <c r="O44" s="297">
        <v>23623700</v>
      </c>
      <c r="P44" s="297">
        <v>23623700</v>
      </c>
      <c r="Q44" s="298">
        <f t="shared" si="2"/>
        <v>0.06465737653910711</v>
      </c>
      <c r="R44" s="299">
        <f t="shared" si="3"/>
        <v>0.05665737747925162</v>
      </c>
    </row>
    <row r="45" spans="1:18" s="291" customFormat="1" ht="15.75" hidden="1">
      <c r="A45" s="301">
        <v>1</v>
      </c>
      <c r="B45" s="302">
        <v>0</v>
      </c>
      <c r="C45" s="302">
        <v>5</v>
      </c>
      <c r="D45" s="303" t="s">
        <v>118</v>
      </c>
      <c r="E45" s="303"/>
      <c r="F45" s="303" t="s">
        <v>52</v>
      </c>
      <c r="G45" s="304" t="s">
        <v>116</v>
      </c>
      <c r="H45" s="297">
        <v>277972621</v>
      </c>
      <c r="I45" s="297">
        <v>210703247</v>
      </c>
      <c r="J45" s="297">
        <v>210703247</v>
      </c>
      <c r="K45" s="297">
        <v>17972681</v>
      </c>
      <c r="L45" s="297">
        <v>17972681</v>
      </c>
      <c r="M45" s="297">
        <v>15748900</v>
      </c>
      <c r="N45" s="297">
        <v>15748900</v>
      </c>
      <c r="O45" s="297">
        <v>15748900</v>
      </c>
      <c r="P45" s="297">
        <v>15748900</v>
      </c>
      <c r="Q45" s="298">
        <f t="shared" si="2"/>
        <v>0.06465629936985773</v>
      </c>
      <c r="R45" s="299">
        <f t="shared" si="3"/>
        <v>0.056656299254738474</v>
      </c>
    </row>
    <row r="46" spans="1:18" s="291" customFormat="1" ht="15.75">
      <c r="A46" s="284">
        <v>2</v>
      </c>
      <c r="B46" s="285"/>
      <c r="C46" s="285"/>
      <c r="D46" s="286"/>
      <c r="E46" s="286"/>
      <c r="F46" s="286"/>
      <c r="G46" s="292" t="s">
        <v>40</v>
      </c>
      <c r="H46" s="288">
        <f>H47+H55</f>
        <v>9654000000</v>
      </c>
      <c r="I46" s="288">
        <f aca="true" t="shared" si="13" ref="I46:P46">I47+I55</f>
        <v>3771829638</v>
      </c>
      <c r="J46" s="288">
        <f t="shared" si="13"/>
        <v>3771829638</v>
      </c>
      <c r="K46" s="288">
        <f t="shared" si="13"/>
        <v>2022616008</v>
      </c>
      <c r="L46" s="288">
        <f t="shared" si="13"/>
        <v>2022616008</v>
      </c>
      <c r="M46" s="288">
        <f t="shared" si="13"/>
        <v>85251339.99000001</v>
      </c>
      <c r="N46" s="288">
        <f t="shared" si="13"/>
        <v>85251339.99000001</v>
      </c>
      <c r="O46" s="288">
        <f t="shared" si="13"/>
        <v>85251339.99000001</v>
      </c>
      <c r="P46" s="288">
        <f t="shared" si="13"/>
        <v>85251339.99000001</v>
      </c>
      <c r="Q46" s="289">
        <f t="shared" si="2"/>
        <v>0.20951066998135487</v>
      </c>
      <c r="R46" s="290">
        <f t="shared" si="3"/>
        <v>0.008830675366687385</v>
      </c>
    </row>
    <row r="47" spans="1:18" s="291" customFormat="1" ht="15.75">
      <c r="A47" s="284">
        <v>2</v>
      </c>
      <c r="B47" s="285">
        <v>0</v>
      </c>
      <c r="C47" s="285">
        <v>3</v>
      </c>
      <c r="D47" s="286"/>
      <c r="E47" s="286"/>
      <c r="F47" s="286"/>
      <c r="G47" s="292" t="s">
        <v>57</v>
      </c>
      <c r="H47" s="288">
        <f aca="true" t="shared" si="14" ref="H47:P47">+H48+H53</f>
        <v>833000000</v>
      </c>
      <c r="I47" s="288">
        <f t="shared" si="14"/>
        <v>7364000</v>
      </c>
      <c r="J47" s="288">
        <f t="shared" si="14"/>
        <v>7364000</v>
      </c>
      <c r="K47" s="288">
        <f t="shared" si="14"/>
        <v>7364000</v>
      </c>
      <c r="L47" s="288">
        <f t="shared" si="14"/>
        <v>7364000</v>
      </c>
      <c r="M47" s="288">
        <f t="shared" si="14"/>
        <v>715473</v>
      </c>
      <c r="N47" s="288">
        <f t="shared" si="14"/>
        <v>715473</v>
      </c>
      <c r="O47" s="288">
        <f t="shared" si="14"/>
        <v>715473</v>
      </c>
      <c r="P47" s="288">
        <f t="shared" si="14"/>
        <v>715473</v>
      </c>
      <c r="Q47" s="289">
        <f t="shared" si="2"/>
        <v>0.008840336134453782</v>
      </c>
      <c r="R47" s="290">
        <f t="shared" si="3"/>
        <v>0.0008589111644657863</v>
      </c>
    </row>
    <row r="48" spans="1:18" s="291" customFormat="1" ht="15.75">
      <c r="A48" s="284">
        <v>2</v>
      </c>
      <c r="B48" s="285">
        <v>0</v>
      </c>
      <c r="C48" s="285">
        <v>3</v>
      </c>
      <c r="D48" s="286" t="s">
        <v>127</v>
      </c>
      <c r="E48" s="286"/>
      <c r="F48" s="286"/>
      <c r="G48" s="292" t="s">
        <v>119</v>
      </c>
      <c r="H48" s="288">
        <f aca="true" t="shared" si="15" ref="H48:P48">SUM(H49:H52)</f>
        <v>752660000</v>
      </c>
      <c r="I48" s="288">
        <f t="shared" si="15"/>
        <v>6721280</v>
      </c>
      <c r="J48" s="288">
        <f t="shared" si="15"/>
        <v>6721280</v>
      </c>
      <c r="K48" s="288">
        <f t="shared" si="15"/>
        <v>6721280</v>
      </c>
      <c r="L48" s="288">
        <f t="shared" si="15"/>
        <v>6721280</v>
      </c>
      <c r="M48" s="288">
        <f t="shared" si="15"/>
        <v>715473</v>
      </c>
      <c r="N48" s="288">
        <f t="shared" si="15"/>
        <v>715473</v>
      </c>
      <c r="O48" s="288">
        <f t="shared" si="15"/>
        <v>715473</v>
      </c>
      <c r="P48" s="288">
        <f t="shared" si="15"/>
        <v>715473</v>
      </c>
      <c r="Q48" s="289">
        <f t="shared" si="2"/>
        <v>0.008930034809874312</v>
      </c>
      <c r="R48" s="290">
        <f t="shared" si="3"/>
        <v>0.0009505925650360056</v>
      </c>
    </row>
    <row r="49" spans="1:18" ht="15" hidden="1">
      <c r="A49" s="293">
        <v>2</v>
      </c>
      <c r="B49" s="294">
        <v>0</v>
      </c>
      <c r="C49" s="294">
        <v>3</v>
      </c>
      <c r="D49" s="295" t="s">
        <v>127</v>
      </c>
      <c r="E49" s="295" t="s">
        <v>91</v>
      </c>
      <c r="F49" s="295" t="s">
        <v>52</v>
      </c>
      <c r="G49" s="296" t="s">
        <v>120</v>
      </c>
      <c r="H49" s="297">
        <v>12861021</v>
      </c>
      <c r="I49" s="297">
        <v>102888</v>
      </c>
      <c r="J49" s="297">
        <v>102888</v>
      </c>
      <c r="K49" s="297">
        <v>102888</v>
      </c>
      <c r="L49" s="297">
        <v>102888</v>
      </c>
      <c r="M49" s="297">
        <v>0</v>
      </c>
      <c r="N49" s="297">
        <v>0</v>
      </c>
      <c r="O49" s="297">
        <v>0</v>
      </c>
      <c r="P49" s="297">
        <v>0</v>
      </c>
      <c r="Q49" s="298">
        <f t="shared" si="2"/>
        <v>0.007999986937273487</v>
      </c>
      <c r="R49" s="299">
        <f t="shared" si="3"/>
        <v>0</v>
      </c>
    </row>
    <row r="50" spans="1:18" ht="15" hidden="1">
      <c r="A50" s="293">
        <v>2</v>
      </c>
      <c r="B50" s="294">
        <v>0</v>
      </c>
      <c r="C50" s="294">
        <v>3</v>
      </c>
      <c r="D50" s="295" t="s">
        <v>127</v>
      </c>
      <c r="E50" s="295" t="s">
        <v>109</v>
      </c>
      <c r="F50" s="295" t="s">
        <v>52</v>
      </c>
      <c r="G50" s="296" t="s">
        <v>121</v>
      </c>
      <c r="H50" s="297">
        <v>500000000</v>
      </c>
      <c r="I50" s="297">
        <v>4000000</v>
      </c>
      <c r="J50" s="297">
        <v>4000000</v>
      </c>
      <c r="K50" s="297">
        <v>4000000</v>
      </c>
      <c r="L50" s="297">
        <v>4000000</v>
      </c>
      <c r="M50" s="297">
        <v>0</v>
      </c>
      <c r="N50" s="297">
        <v>0</v>
      </c>
      <c r="O50" s="297">
        <v>0</v>
      </c>
      <c r="P50" s="297">
        <v>0</v>
      </c>
      <c r="Q50" s="298">
        <f t="shared" si="2"/>
        <v>0.008</v>
      </c>
      <c r="R50" s="299">
        <f t="shared" si="3"/>
        <v>0</v>
      </c>
    </row>
    <row r="51" spans="1:18" ht="15" hidden="1">
      <c r="A51" s="293">
        <v>2</v>
      </c>
      <c r="B51" s="294">
        <v>0</v>
      </c>
      <c r="C51" s="294">
        <v>3</v>
      </c>
      <c r="D51" s="295" t="s">
        <v>127</v>
      </c>
      <c r="E51" s="295" t="s">
        <v>76</v>
      </c>
      <c r="F51" s="295" t="s">
        <v>52</v>
      </c>
      <c r="G51" s="296" t="s">
        <v>122</v>
      </c>
      <c r="H51" s="297">
        <v>10000000</v>
      </c>
      <c r="I51" s="297">
        <v>280000</v>
      </c>
      <c r="J51" s="297">
        <v>280000</v>
      </c>
      <c r="K51" s="297">
        <v>280000</v>
      </c>
      <c r="L51" s="297">
        <v>280000</v>
      </c>
      <c r="M51" s="297">
        <v>202825</v>
      </c>
      <c r="N51" s="297">
        <v>202825</v>
      </c>
      <c r="O51" s="297">
        <v>202825</v>
      </c>
      <c r="P51" s="297">
        <v>202825</v>
      </c>
      <c r="Q51" s="298">
        <f t="shared" si="2"/>
        <v>0.028</v>
      </c>
      <c r="R51" s="299">
        <f t="shared" si="3"/>
        <v>0.0202825</v>
      </c>
    </row>
    <row r="52" spans="1:18" ht="15" hidden="1">
      <c r="A52" s="293">
        <v>2</v>
      </c>
      <c r="B52" s="294">
        <v>0</v>
      </c>
      <c r="C52" s="294">
        <v>3</v>
      </c>
      <c r="D52" s="295" t="s">
        <v>127</v>
      </c>
      <c r="E52" s="295" t="s">
        <v>126</v>
      </c>
      <c r="F52" s="295" t="s">
        <v>52</v>
      </c>
      <c r="G52" s="296" t="s">
        <v>123</v>
      </c>
      <c r="H52" s="297">
        <v>229798979</v>
      </c>
      <c r="I52" s="297">
        <v>2338392</v>
      </c>
      <c r="J52" s="297">
        <v>2338392</v>
      </c>
      <c r="K52" s="297">
        <v>2338392</v>
      </c>
      <c r="L52" s="297">
        <v>2338392</v>
      </c>
      <c r="M52" s="297">
        <v>512648</v>
      </c>
      <c r="N52" s="297">
        <v>512648</v>
      </c>
      <c r="O52" s="297">
        <v>512648</v>
      </c>
      <c r="P52" s="297">
        <v>512648</v>
      </c>
      <c r="Q52" s="298">
        <f t="shared" si="2"/>
        <v>0.010175815446072978</v>
      </c>
      <c r="R52" s="299">
        <f t="shared" si="3"/>
        <v>0.002230854124029855</v>
      </c>
    </row>
    <row r="53" spans="1:18" s="291" customFormat="1" ht="15.75">
      <c r="A53" s="284">
        <v>2</v>
      </c>
      <c r="B53" s="285">
        <v>0</v>
      </c>
      <c r="C53" s="285">
        <v>3</v>
      </c>
      <c r="D53" s="286" t="s">
        <v>128</v>
      </c>
      <c r="E53" s="286"/>
      <c r="F53" s="286"/>
      <c r="G53" s="292" t="s">
        <v>124</v>
      </c>
      <c r="H53" s="288">
        <f>+H54</f>
        <v>80340000</v>
      </c>
      <c r="I53" s="288">
        <f aca="true" t="shared" si="16" ref="I53:P53">+I54</f>
        <v>642720</v>
      </c>
      <c r="J53" s="288">
        <f t="shared" si="16"/>
        <v>642720</v>
      </c>
      <c r="K53" s="288">
        <f t="shared" si="16"/>
        <v>642720</v>
      </c>
      <c r="L53" s="288">
        <f t="shared" si="16"/>
        <v>642720</v>
      </c>
      <c r="M53" s="288">
        <f t="shared" si="16"/>
        <v>0</v>
      </c>
      <c r="N53" s="288">
        <f t="shared" si="16"/>
        <v>0</v>
      </c>
      <c r="O53" s="288">
        <f t="shared" si="16"/>
        <v>0</v>
      </c>
      <c r="P53" s="288">
        <f t="shared" si="16"/>
        <v>0</v>
      </c>
      <c r="Q53" s="289">
        <f t="shared" si="2"/>
        <v>0.008</v>
      </c>
      <c r="R53" s="290">
        <f t="shared" si="3"/>
        <v>0</v>
      </c>
    </row>
    <row r="54" spans="1:18" ht="15" hidden="1">
      <c r="A54" s="293">
        <v>2</v>
      </c>
      <c r="B54" s="294">
        <v>0</v>
      </c>
      <c r="C54" s="294">
        <v>3</v>
      </c>
      <c r="D54" s="295" t="s">
        <v>128</v>
      </c>
      <c r="E54" s="295" t="s">
        <v>30</v>
      </c>
      <c r="F54" s="295" t="s">
        <v>52</v>
      </c>
      <c r="G54" s="296" t="s">
        <v>631</v>
      </c>
      <c r="H54" s="297">
        <v>80340000</v>
      </c>
      <c r="I54" s="297">
        <v>642720</v>
      </c>
      <c r="J54" s="297">
        <v>642720</v>
      </c>
      <c r="K54" s="297">
        <v>642720</v>
      </c>
      <c r="L54" s="297">
        <v>642720</v>
      </c>
      <c r="M54" s="297">
        <v>0</v>
      </c>
      <c r="N54" s="297">
        <v>0</v>
      </c>
      <c r="O54" s="297">
        <v>0</v>
      </c>
      <c r="P54" s="297">
        <v>0</v>
      </c>
      <c r="Q54" s="298">
        <f t="shared" si="2"/>
        <v>0.008</v>
      </c>
      <c r="R54" s="299">
        <f t="shared" si="3"/>
        <v>0</v>
      </c>
    </row>
    <row r="55" spans="1:18" s="291" customFormat="1" ht="15.75">
      <c r="A55" s="284">
        <v>2</v>
      </c>
      <c r="B55" s="285">
        <v>0</v>
      </c>
      <c r="C55" s="285">
        <v>4</v>
      </c>
      <c r="D55" s="286"/>
      <c r="E55" s="286"/>
      <c r="F55" s="286"/>
      <c r="G55" s="292" t="s">
        <v>41</v>
      </c>
      <c r="H55" s="288">
        <f>H56+H59+H61+H67+H76+H82+H85+H91+H94+H97+H102+H107+H108+H99</f>
        <v>8821000000</v>
      </c>
      <c r="I55" s="288">
        <f aca="true" t="shared" si="17" ref="I55:P55">I56+I59+I61+I67+I76+I82+I85+I91+I94+I97+I102+I107+I108+I99</f>
        <v>3764465638</v>
      </c>
      <c r="J55" s="288">
        <f t="shared" si="17"/>
        <v>3764465638</v>
      </c>
      <c r="K55" s="288">
        <f t="shared" si="17"/>
        <v>2015252008</v>
      </c>
      <c r="L55" s="288">
        <f t="shared" si="17"/>
        <v>2015252008</v>
      </c>
      <c r="M55" s="288">
        <f t="shared" si="17"/>
        <v>84535866.99000001</v>
      </c>
      <c r="N55" s="288">
        <f t="shared" si="17"/>
        <v>84535866.99000001</v>
      </c>
      <c r="O55" s="288">
        <f t="shared" si="17"/>
        <v>84535866.99000001</v>
      </c>
      <c r="P55" s="288">
        <f t="shared" si="17"/>
        <v>84535866.99000001</v>
      </c>
      <c r="Q55" s="289">
        <f t="shared" si="2"/>
        <v>0.2284607196462986</v>
      </c>
      <c r="R55" s="290">
        <f t="shared" si="3"/>
        <v>0.00958347885613876</v>
      </c>
    </row>
    <row r="56" spans="1:18" s="291" customFormat="1" ht="15.75">
      <c r="A56" s="284">
        <v>2</v>
      </c>
      <c r="B56" s="285">
        <v>0</v>
      </c>
      <c r="C56" s="285">
        <v>4</v>
      </c>
      <c r="D56" s="286" t="s">
        <v>30</v>
      </c>
      <c r="E56" s="286"/>
      <c r="F56" s="286"/>
      <c r="G56" s="292" t="s">
        <v>129</v>
      </c>
      <c r="H56" s="288">
        <f>SUM(H57:H58)</f>
        <v>396090333</v>
      </c>
      <c r="I56" s="288">
        <f aca="true" t="shared" si="18" ref="I56:P56">SUM(I57:I58)</f>
        <v>319168723</v>
      </c>
      <c r="J56" s="288">
        <f t="shared" si="18"/>
        <v>319168723</v>
      </c>
      <c r="K56" s="288">
        <f t="shared" si="18"/>
        <v>4168723</v>
      </c>
      <c r="L56" s="288">
        <f t="shared" si="18"/>
        <v>4168723</v>
      </c>
      <c r="M56" s="288">
        <f t="shared" si="18"/>
        <v>1007182</v>
      </c>
      <c r="N56" s="288">
        <f t="shared" si="18"/>
        <v>1007182</v>
      </c>
      <c r="O56" s="288">
        <f t="shared" si="18"/>
        <v>1007182</v>
      </c>
      <c r="P56" s="288">
        <f t="shared" si="18"/>
        <v>1007182</v>
      </c>
      <c r="Q56" s="289">
        <f t="shared" si="2"/>
        <v>0.010524677460381241</v>
      </c>
      <c r="R56" s="290">
        <f t="shared" si="3"/>
        <v>0.002542808839517929</v>
      </c>
    </row>
    <row r="57" spans="1:18" ht="15" hidden="1">
      <c r="A57" s="293">
        <v>2</v>
      </c>
      <c r="B57" s="294">
        <v>0</v>
      </c>
      <c r="C57" s="294">
        <v>4</v>
      </c>
      <c r="D57" s="295" t="s">
        <v>30</v>
      </c>
      <c r="E57" s="295" t="s">
        <v>104</v>
      </c>
      <c r="F57" s="295" t="s">
        <v>52</v>
      </c>
      <c r="G57" s="296" t="s">
        <v>706</v>
      </c>
      <c r="H57" s="297">
        <v>350000000</v>
      </c>
      <c r="I57" s="297">
        <v>317800000</v>
      </c>
      <c r="J57" s="297">
        <v>317800000</v>
      </c>
      <c r="K57" s="297">
        <v>2800000</v>
      </c>
      <c r="L57" s="297">
        <v>2800000</v>
      </c>
      <c r="M57" s="297">
        <v>2626</v>
      </c>
      <c r="N57" s="297">
        <v>2626</v>
      </c>
      <c r="O57" s="297">
        <v>2626</v>
      </c>
      <c r="P57" s="297">
        <v>2626</v>
      </c>
      <c r="Q57" s="298">
        <f t="shared" si="2"/>
        <v>0.008</v>
      </c>
      <c r="R57" s="299">
        <f t="shared" si="3"/>
        <v>7.502857142857143E-06</v>
      </c>
    </row>
    <row r="58" spans="1:18" ht="15" hidden="1">
      <c r="A58" s="293">
        <v>2</v>
      </c>
      <c r="B58" s="294">
        <v>0</v>
      </c>
      <c r="C58" s="294">
        <v>4</v>
      </c>
      <c r="D58" s="295" t="s">
        <v>30</v>
      </c>
      <c r="E58" s="295" t="s">
        <v>135</v>
      </c>
      <c r="F58" s="295" t="s">
        <v>52</v>
      </c>
      <c r="G58" s="296" t="s">
        <v>134</v>
      </c>
      <c r="H58" s="297">
        <v>46090333</v>
      </c>
      <c r="I58" s="297">
        <v>1368723</v>
      </c>
      <c r="J58" s="297">
        <v>1368723</v>
      </c>
      <c r="K58" s="297">
        <v>1368723</v>
      </c>
      <c r="L58" s="297">
        <v>1368723</v>
      </c>
      <c r="M58" s="297">
        <v>1004556</v>
      </c>
      <c r="N58" s="297">
        <v>1004556</v>
      </c>
      <c r="O58" s="297">
        <v>1004556</v>
      </c>
      <c r="P58" s="297">
        <v>1004556</v>
      </c>
      <c r="Q58" s="298">
        <f t="shared" si="2"/>
        <v>0.029696530940663848</v>
      </c>
      <c r="R58" s="299">
        <f t="shared" si="3"/>
        <v>0.02179537301238418</v>
      </c>
    </row>
    <row r="59" spans="1:18" s="291" customFormat="1" ht="15.75">
      <c r="A59" s="284">
        <v>2</v>
      </c>
      <c r="B59" s="285">
        <v>0</v>
      </c>
      <c r="C59" s="285">
        <v>4</v>
      </c>
      <c r="D59" s="286" t="s">
        <v>91</v>
      </c>
      <c r="E59" s="286"/>
      <c r="F59" s="286"/>
      <c r="G59" s="292" t="s">
        <v>136</v>
      </c>
      <c r="H59" s="288">
        <f>SUM(H60:H60)</f>
        <v>300000000</v>
      </c>
      <c r="I59" s="288">
        <f aca="true" t="shared" si="19" ref="I59:P59">SUM(I60:I60)</f>
        <v>2400000</v>
      </c>
      <c r="J59" s="288">
        <f t="shared" si="19"/>
        <v>2400000</v>
      </c>
      <c r="K59" s="288">
        <f t="shared" si="19"/>
        <v>2400000</v>
      </c>
      <c r="L59" s="288">
        <f t="shared" si="19"/>
        <v>2400000</v>
      </c>
      <c r="M59" s="288">
        <f t="shared" si="19"/>
        <v>68</v>
      </c>
      <c r="N59" s="288">
        <f t="shared" si="19"/>
        <v>68</v>
      </c>
      <c r="O59" s="288">
        <f t="shared" si="19"/>
        <v>68</v>
      </c>
      <c r="P59" s="288">
        <f t="shared" si="19"/>
        <v>68</v>
      </c>
      <c r="Q59" s="289">
        <f t="shared" si="2"/>
        <v>0.008</v>
      </c>
      <c r="R59" s="290">
        <f t="shared" si="3"/>
        <v>2.2666666666666666E-07</v>
      </c>
    </row>
    <row r="60" spans="1:18" ht="15" hidden="1">
      <c r="A60" s="293">
        <v>2</v>
      </c>
      <c r="B60" s="294">
        <v>0</v>
      </c>
      <c r="C60" s="294">
        <v>4</v>
      </c>
      <c r="D60" s="295" t="s">
        <v>91</v>
      </c>
      <c r="E60" s="295" t="s">
        <v>91</v>
      </c>
      <c r="F60" s="295" t="s">
        <v>52</v>
      </c>
      <c r="G60" s="296" t="s">
        <v>138</v>
      </c>
      <c r="H60" s="297">
        <v>300000000</v>
      </c>
      <c r="I60" s="297">
        <v>2400000</v>
      </c>
      <c r="J60" s="297">
        <v>2400000</v>
      </c>
      <c r="K60" s="297">
        <v>2400000</v>
      </c>
      <c r="L60" s="297">
        <v>2400000</v>
      </c>
      <c r="M60" s="297">
        <v>68</v>
      </c>
      <c r="N60" s="297">
        <v>68</v>
      </c>
      <c r="O60" s="297">
        <v>68</v>
      </c>
      <c r="P60" s="297">
        <v>68</v>
      </c>
      <c r="Q60" s="298">
        <f t="shared" si="2"/>
        <v>0.008</v>
      </c>
      <c r="R60" s="299">
        <f t="shared" si="3"/>
        <v>2.2666666666666666E-07</v>
      </c>
    </row>
    <row r="61" spans="1:18" s="291" customFormat="1" ht="15.75">
      <c r="A61" s="284">
        <v>2</v>
      </c>
      <c r="B61" s="285">
        <v>0</v>
      </c>
      <c r="C61" s="285">
        <v>4</v>
      </c>
      <c r="D61" s="286" t="s">
        <v>32</v>
      </c>
      <c r="E61" s="286"/>
      <c r="F61" s="286"/>
      <c r="G61" s="292" t="s">
        <v>139</v>
      </c>
      <c r="H61" s="288">
        <f>SUM(H62:H66)</f>
        <v>344378091</v>
      </c>
      <c r="I61" s="288">
        <f aca="true" t="shared" si="20" ref="I61:P61">SUM(I62:I66)</f>
        <v>57880000</v>
      </c>
      <c r="J61" s="288">
        <f t="shared" si="20"/>
        <v>57880000</v>
      </c>
      <c r="K61" s="288">
        <f t="shared" si="20"/>
        <v>7880000</v>
      </c>
      <c r="L61" s="288">
        <f t="shared" si="20"/>
        <v>7880000</v>
      </c>
      <c r="M61" s="288">
        <f t="shared" si="20"/>
        <v>4301783</v>
      </c>
      <c r="N61" s="288">
        <f t="shared" si="20"/>
        <v>4301783</v>
      </c>
      <c r="O61" s="288">
        <f t="shared" si="20"/>
        <v>4301783</v>
      </c>
      <c r="P61" s="288">
        <f t="shared" si="20"/>
        <v>4301783</v>
      </c>
      <c r="Q61" s="289">
        <f t="shared" si="2"/>
        <v>0.022881827287903746</v>
      </c>
      <c r="R61" s="290">
        <f t="shared" si="3"/>
        <v>0.012491453760918838</v>
      </c>
    </row>
    <row r="62" spans="1:18" ht="15" hidden="1">
      <c r="A62" s="293">
        <v>2</v>
      </c>
      <c r="B62" s="294">
        <v>0</v>
      </c>
      <c r="C62" s="294">
        <v>4</v>
      </c>
      <c r="D62" s="295" t="s">
        <v>32</v>
      </c>
      <c r="E62" s="295" t="s">
        <v>30</v>
      </c>
      <c r="F62" s="295" t="s">
        <v>52</v>
      </c>
      <c r="G62" s="296" t="s">
        <v>142</v>
      </c>
      <c r="H62" s="297">
        <v>65000000</v>
      </c>
      <c r="I62" s="297">
        <v>1020000</v>
      </c>
      <c r="J62" s="297">
        <v>1020000</v>
      </c>
      <c r="K62" s="297">
        <v>1020000</v>
      </c>
      <c r="L62" s="297">
        <v>1020000</v>
      </c>
      <c r="M62" s="297">
        <v>509542</v>
      </c>
      <c r="N62" s="297">
        <v>509542</v>
      </c>
      <c r="O62" s="297">
        <v>509542</v>
      </c>
      <c r="P62" s="297">
        <v>509542</v>
      </c>
      <c r="Q62" s="298">
        <f t="shared" si="2"/>
        <v>0.015692307692307693</v>
      </c>
      <c r="R62" s="299">
        <f t="shared" si="3"/>
        <v>0.007839107692307692</v>
      </c>
    </row>
    <row r="63" spans="1:18" ht="15" hidden="1">
      <c r="A63" s="293">
        <v>2</v>
      </c>
      <c r="B63" s="294">
        <v>0</v>
      </c>
      <c r="C63" s="294">
        <v>4</v>
      </c>
      <c r="D63" s="295" t="s">
        <v>32</v>
      </c>
      <c r="E63" s="295" t="s">
        <v>103</v>
      </c>
      <c r="F63" s="295" t="s">
        <v>52</v>
      </c>
      <c r="G63" s="296" t="s">
        <v>197</v>
      </c>
      <c r="H63" s="297">
        <v>124378091</v>
      </c>
      <c r="I63" s="297">
        <v>51420000</v>
      </c>
      <c r="J63" s="297">
        <v>51420000</v>
      </c>
      <c r="K63" s="297">
        <v>1420000</v>
      </c>
      <c r="L63" s="297">
        <v>1420000</v>
      </c>
      <c r="M63" s="297">
        <v>313930</v>
      </c>
      <c r="N63" s="297">
        <v>313930</v>
      </c>
      <c r="O63" s="297">
        <v>313930</v>
      </c>
      <c r="P63" s="297">
        <v>313930</v>
      </c>
      <c r="Q63" s="298">
        <f t="shared" si="2"/>
        <v>0.0114168016937967</v>
      </c>
      <c r="R63" s="299">
        <f t="shared" si="3"/>
        <v>0.00252399757446028</v>
      </c>
    </row>
    <row r="64" spans="1:18" ht="15" hidden="1">
      <c r="A64" s="293">
        <v>2</v>
      </c>
      <c r="B64" s="294">
        <v>0</v>
      </c>
      <c r="C64" s="294">
        <v>4</v>
      </c>
      <c r="D64" s="295" t="s">
        <v>32</v>
      </c>
      <c r="E64" s="295" t="s">
        <v>140</v>
      </c>
      <c r="F64" s="295" t="s">
        <v>52</v>
      </c>
      <c r="G64" s="296" t="s">
        <v>143</v>
      </c>
      <c r="H64" s="297">
        <v>60000000</v>
      </c>
      <c r="I64" s="297">
        <v>680000</v>
      </c>
      <c r="J64" s="297">
        <v>680000</v>
      </c>
      <c r="K64" s="297">
        <v>680000</v>
      </c>
      <c r="L64" s="297">
        <v>680000</v>
      </c>
      <c r="M64" s="297">
        <v>216824</v>
      </c>
      <c r="N64" s="297">
        <v>216824</v>
      </c>
      <c r="O64" s="297">
        <v>216824</v>
      </c>
      <c r="P64" s="297">
        <v>216824</v>
      </c>
      <c r="Q64" s="298">
        <f t="shared" si="2"/>
        <v>0.011333333333333334</v>
      </c>
      <c r="R64" s="299">
        <f t="shared" si="3"/>
        <v>0.003613733333333333</v>
      </c>
    </row>
    <row r="65" spans="1:18" ht="15" hidden="1">
      <c r="A65" s="293">
        <v>2</v>
      </c>
      <c r="B65" s="294">
        <v>0</v>
      </c>
      <c r="C65" s="294">
        <v>4</v>
      </c>
      <c r="D65" s="295" t="s">
        <v>32</v>
      </c>
      <c r="E65" s="295" t="s">
        <v>141</v>
      </c>
      <c r="F65" s="295" t="s">
        <v>52</v>
      </c>
      <c r="G65" s="296" t="s">
        <v>198</v>
      </c>
      <c r="H65" s="297">
        <v>60000000</v>
      </c>
      <c r="I65" s="297">
        <v>680000</v>
      </c>
      <c r="J65" s="297">
        <v>680000</v>
      </c>
      <c r="K65" s="297">
        <v>680000</v>
      </c>
      <c r="L65" s="297">
        <v>680000</v>
      </c>
      <c r="M65" s="297">
        <v>231876</v>
      </c>
      <c r="N65" s="297">
        <v>231876</v>
      </c>
      <c r="O65" s="297">
        <v>231876</v>
      </c>
      <c r="P65" s="297">
        <v>231876</v>
      </c>
      <c r="Q65" s="298">
        <f t="shared" si="2"/>
        <v>0.011333333333333334</v>
      </c>
      <c r="R65" s="299">
        <f t="shared" si="3"/>
        <v>0.0038646</v>
      </c>
    </row>
    <row r="66" spans="1:18" ht="15" hidden="1">
      <c r="A66" s="293">
        <v>2</v>
      </c>
      <c r="B66" s="294">
        <v>0</v>
      </c>
      <c r="C66" s="294">
        <v>4</v>
      </c>
      <c r="D66" s="295" t="s">
        <v>32</v>
      </c>
      <c r="E66" s="295" t="s">
        <v>147</v>
      </c>
      <c r="F66" s="295" t="s">
        <v>52</v>
      </c>
      <c r="G66" s="296" t="s">
        <v>145</v>
      </c>
      <c r="H66" s="297">
        <v>35000000</v>
      </c>
      <c r="I66" s="297">
        <v>4080000</v>
      </c>
      <c r="J66" s="297">
        <v>4080000</v>
      </c>
      <c r="K66" s="297">
        <v>4080000</v>
      </c>
      <c r="L66" s="297">
        <v>4080000</v>
      </c>
      <c r="M66" s="297">
        <v>3029611</v>
      </c>
      <c r="N66" s="297">
        <v>3029611</v>
      </c>
      <c r="O66" s="297">
        <v>3029611</v>
      </c>
      <c r="P66" s="297">
        <v>3029611</v>
      </c>
      <c r="Q66" s="298">
        <f t="shared" si="2"/>
        <v>0.11657142857142858</v>
      </c>
      <c r="R66" s="299">
        <f t="shared" si="3"/>
        <v>0.08656031428571428</v>
      </c>
    </row>
    <row r="67" spans="1:18" s="291" customFormat="1" ht="15.75">
      <c r="A67" s="284">
        <v>2</v>
      </c>
      <c r="B67" s="285">
        <v>0</v>
      </c>
      <c r="C67" s="285">
        <v>4</v>
      </c>
      <c r="D67" s="286" t="s">
        <v>34</v>
      </c>
      <c r="E67" s="286"/>
      <c r="F67" s="286"/>
      <c r="G67" s="292" t="s">
        <v>148</v>
      </c>
      <c r="H67" s="288">
        <f aca="true" t="shared" si="21" ref="H67:P67">SUM(H68:H75)</f>
        <v>1824555000</v>
      </c>
      <c r="I67" s="288">
        <f t="shared" si="21"/>
        <v>1046430185</v>
      </c>
      <c r="J67" s="288">
        <f t="shared" si="21"/>
        <v>1046430185</v>
      </c>
      <c r="K67" s="288">
        <f t="shared" si="21"/>
        <v>546473905</v>
      </c>
      <c r="L67" s="288">
        <f t="shared" si="21"/>
        <v>546473905</v>
      </c>
      <c r="M67" s="288">
        <f t="shared" si="21"/>
        <v>41447883</v>
      </c>
      <c r="N67" s="288">
        <f t="shared" si="21"/>
        <v>41447883</v>
      </c>
      <c r="O67" s="288">
        <f t="shared" si="21"/>
        <v>41447883</v>
      </c>
      <c r="P67" s="288">
        <f t="shared" si="21"/>
        <v>41447883</v>
      </c>
      <c r="Q67" s="289">
        <f t="shared" si="2"/>
        <v>0.29951078756189864</v>
      </c>
      <c r="R67" s="290">
        <f t="shared" si="3"/>
        <v>0.022716707909599874</v>
      </c>
    </row>
    <row r="68" spans="1:18" ht="15" hidden="1">
      <c r="A68" s="293">
        <v>2</v>
      </c>
      <c r="B68" s="294">
        <v>0</v>
      </c>
      <c r="C68" s="294">
        <v>4</v>
      </c>
      <c r="D68" s="295" t="s">
        <v>34</v>
      </c>
      <c r="E68" s="295" t="s">
        <v>30</v>
      </c>
      <c r="F68" s="295" t="s">
        <v>52</v>
      </c>
      <c r="G68" s="296" t="s">
        <v>149</v>
      </c>
      <c r="H68" s="297">
        <v>1098300000</v>
      </c>
      <c r="I68" s="297">
        <v>551246118</v>
      </c>
      <c r="J68" s="297">
        <v>551246118</v>
      </c>
      <c r="K68" s="297">
        <v>531607225</v>
      </c>
      <c r="L68" s="297">
        <v>531607225</v>
      </c>
      <c r="M68" s="297">
        <v>35160083</v>
      </c>
      <c r="N68" s="297">
        <v>35160083</v>
      </c>
      <c r="O68" s="297">
        <v>35160083</v>
      </c>
      <c r="P68" s="297">
        <v>35160083</v>
      </c>
      <c r="Q68" s="298">
        <f t="shared" si="2"/>
        <v>0.4840273377037239</v>
      </c>
      <c r="R68" s="299">
        <f t="shared" si="3"/>
        <v>0.0320131867431485</v>
      </c>
    </row>
    <row r="69" spans="1:18" ht="15" hidden="1">
      <c r="A69" s="293">
        <v>2</v>
      </c>
      <c r="B69" s="294">
        <v>0</v>
      </c>
      <c r="C69" s="294">
        <v>4</v>
      </c>
      <c r="D69" s="295" t="s">
        <v>34</v>
      </c>
      <c r="E69" s="295" t="s">
        <v>91</v>
      </c>
      <c r="F69" s="295" t="s">
        <v>52</v>
      </c>
      <c r="G69" s="296" t="s">
        <v>150</v>
      </c>
      <c r="H69" s="297">
        <v>227000000</v>
      </c>
      <c r="I69" s="297">
        <v>161062692</v>
      </c>
      <c r="J69" s="297">
        <v>161062692</v>
      </c>
      <c r="K69" s="297">
        <v>3410600</v>
      </c>
      <c r="L69" s="297">
        <v>3410600</v>
      </c>
      <c r="M69" s="297">
        <v>1039542</v>
      </c>
      <c r="N69" s="297">
        <v>1039542</v>
      </c>
      <c r="O69" s="297">
        <v>1039542</v>
      </c>
      <c r="P69" s="297">
        <v>1039542</v>
      </c>
      <c r="Q69" s="298">
        <f t="shared" si="2"/>
        <v>0.01502466960352423</v>
      </c>
      <c r="R69" s="299">
        <f t="shared" si="3"/>
        <v>0.004579480176211454</v>
      </c>
    </row>
    <row r="70" spans="1:18" ht="15" hidden="1">
      <c r="A70" s="293">
        <v>2</v>
      </c>
      <c r="B70" s="294">
        <v>0</v>
      </c>
      <c r="C70" s="294">
        <v>4</v>
      </c>
      <c r="D70" s="295" t="s">
        <v>34</v>
      </c>
      <c r="E70" s="295" t="s">
        <v>34</v>
      </c>
      <c r="F70" s="295" t="s">
        <v>52</v>
      </c>
      <c r="G70" s="296" t="s">
        <v>151</v>
      </c>
      <c r="H70" s="297">
        <v>7175000</v>
      </c>
      <c r="I70" s="297">
        <v>198800</v>
      </c>
      <c r="J70" s="297">
        <v>198800</v>
      </c>
      <c r="K70" s="297">
        <v>198800</v>
      </c>
      <c r="L70" s="297">
        <v>198800</v>
      </c>
      <c r="M70" s="297">
        <v>57400</v>
      </c>
      <c r="N70" s="297">
        <v>57400</v>
      </c>
      <c r="O70" s="297">
        <v>57400</v>
      </c>
      <c r="P70" s="297">
        <v>57400</v>
      </c>
      <c r="Q70" s="298">
        <f t="shared" si="2"/>
        <v>0.027707317073170732</v>
      </c>
      <c r="R70" s="299">
        <f t="shared" si="3"/>
        <v>0.008</v>
      </c>
    </row>
    <row r="71" spans="1:18" ht="15" hidden="1">
      <c r="A71" s="293">
        <v>2</v>
      </c>
      <c r="B71" s="294">
        <v>0</v>
      </c>
      <c r="C71" s="294">
        <v>4</v>
      </c>
      <c r="D71" s="295" t="s">
        <v>34</v>
      </c>
      <c r="E71" s="295" t="s">
        <v>117</v>
      </c>
      <c r="F71" s="295" t="s">
        <v>52</v>
      </c>
      <c r="G71" s="296" t="s">
        <v>152</v>
      </c>
      <c r="H71" s="297">
        <v>30000000</v>
      </c>
      <c r="I71" s="297">
        <v>11240000</v>
      </c>
      <c r="J71" s="297">
        <v>11240000</v>
      </c>
      <c r="K71" s="297">
        <v>1240000</v>
      </c>
      <c r="L71" s="297">
        <v>1240000</v>
      </c>
      <c r="M71" s="297">
        <v>1004912</v>
      </c>
      <c r="N71" s="297">
        <v>1004912</v>
      </c>
      <c r="O71" s="297">
        <v>1004912</v>
      </c>
      <c r="P71" s="297">
        <v>1004912</v>
      </c>
      <c r="Q71" s="298">
        <f t="shared" si="2"/>
        <v>0.04133333333333333</v>
      </c>
      <c r="R71" s="299">
        <f t="shared" si="3"/>
        <v>0.033497066666666665</v>
      </c>
    </row>
    <row r="72" spans="1:18" ht="15" hidden="1">
      <c r="A72" s="293">
        <v>2</v>
      </c>
      <c r="B72" s="294">
        <v>0</v>
      </c>
      <c r="C72" s="294">
        <v>4</v>
      </c>
      <c r="D72" s="295" t="s">
        <v>34</v>
      </c>
      <c r="E72" s="295" t="s">
        <v>76</v>
      </c>
      <c r="F72" s="295" t="s">
        <v>52</v>
      </c>
      <c r="G72" s="296" t="s">
        <v>153</v>
      </c>
      <c r="H72" s="297">
        <v>93000000</v>
      </c>
      <c r="I72" s="297">
        <v>92042082</v>
      </c>
      <c r="J72" s="297">
        <v>92042082</v>
      </c>
      <c r="K72" s="297">
        <v>1280000</v>
      </c>
      <c r="L72" s="297">
        <v>1280000</v>
      </c>
      <c r="M72" s="297">
        <v>23483</v>
      </c>
      <c r="N72" s="297">
        <v>23483</v>
      </c>
      <c r="O72" s="297">
        <v>23483</v>
      </c>
      <c r="P72" s="297">
        <v>23483</v>
      </c>
      <c r="Q72" s="298">
        <f t="shared" si="2"/>
        <v>0.013763440860215054</v>
      </c>
      <c r="R72" s="299">
        <f t="shared" si="3"/>
        <v>0.00025250537634408603</v>
      </c>
    </row>
    <row r="73" spans="1:18" ht="15" hidden="1">
      <c r="A73" s="293">
        <v>2</v>
      </c>
      <c r="B73" s="294">
        <v>0</v>
      </c>
      <c r="C73" s="294">
        <v>4</v>
      </c>
      <c r="D73" s="295" t="s">
        <v>34</v>
      </c>
      <c r="E73" s="295" t="s">
        <v>45</v>
      </c>
      <c r="F73" s="295" t="s">
        <v>52</v>
      </c>
      <c r="G73" s="296" t="s">
        <v>154</v>
      </c>
      <c r="H73" s="297">
        <v>37080000</v>
      </c>
      <c r="I73" s="297">
        <v>20543476</v>
      </c>
      <c r="J73" s="297">
        <v>20543476</v>
      </c>
      <c r="K73" s="297">
        <v>3989280</v>
      </c>
      <c r="L73" s="297">
        <v>3989280</v>
      </c>
      <c r="M73" s="297">
        <v>3518433</v>
      </c>
      <c r="N73" s="297">
        <v>3518433</v>
      </c>
      <c r="O73" s="297">
        <v>3518433</v>
      </c>
      <c r="P73" s="297">
        <v>3518433</v>
      </c>
      <c r="Q73" s="298">
        <f aca="true" t="shared" si="22" ref="Q73:Q136">+L73/H73</f>
        <v>0.10758576051779935</v>
      </c>
      <c r="R73" s="299">
        <f aca="true" t="shared" si="23" ref="R73:R136">+N73/H73</f>
        <v>0.0948876213592233</v>
      </c>
    </row>
    <row r="74" spans="1:18" ht="15" hidden="1">
      <c r="A74" s="293">
        <v>2</v>
      </c>
      <c r="B74" s="294">
        <v>0</v>
      </c>
      <c r="C74" s="294">
        <v>4</v>
      </c>
      <c r="D74" s="295" t="s">
        <v>34</v>
      </c>
      <c r="E74" s="295" t="s">
        <v>157</v>
      </c>
      <c r="F74" s="295" t="s">
        <v>52</v>
      </c>
      <c r="G74" s="296" t="s">
        <v>155</v>
      </c>
      <c r="H74" s="297">
        <v>317000000</v>
      </c>
      <c r="I74" s="297">
        <v>209477017</v>
      </c>
      <c r="J74" s="297">
        <v>209477017</v>
      </c>
      <c r="K74" s="297">
        <v>4128000</v>
      </c>
      <c r="L74" s="297">
        <v>4128000</v>
      </c>
      <c r="M74" s="297">
        <v>142030</v>
      </c>
      <c r="N74" s="297">
        <v>142030</v>
      </c>
      <c r="O74" s="297">
        <v>142030</v>
      </c>
      <c r="P74" s="297">
        <v>142030</v>
      </c>
      <c r="Q74" s="298">
        <f t="shared" si="22"/>
        <v>0.013022082018927445</v>
      </c>
      <c r="R74" s="299">
        <f t="shared" si="23"/>
        <v>0.0004480441640378549</v>
      </c>
    </row>
    <row r="75" spans="1:18" ht="15" hidden="1">
      <c r="A75" s="293">
        <v>2</v>
      </c>
      <c r="B75" s="294">
        <v>0</v>
      </c>
      <c r="C75" s="294">
        <v>4</v>
      </c>
      <c r="D75" s="295" t="s">
        <v>34</v>
      </c>
      <c r="E75" s="295" t="s">
        <v>47</v>
      </c>
      <c r="F75" s="295" t="s">
        <v>52</v>
      </c>
      <c r="G75" s="296" t="s">
        <v>156</v>
      </c>
      <c r="H75" s="297">
        <v>15000000</v>
      </c>
      <c r="I75" s="297">
        <v>620000</v>
      </c>
      <c r="J75" s="297">
        <v>620000</v>
      </c>
      <c r="K75" s="297">
        <v>620000</v>
      </c>
      <c r="L75" s="297">
        <v>620000</v>
      </c>
      <c r="M75" s="297">
        <v>502000</v>
      </c>
      <c r="N75" s="297">
        <v>502000</v>
      </c>
      <c r="O75" s="297">
        <v>502000</v>
      </c>
      <c r="P75" s="297">
        <v>502000</v>
      </c>
      <c r="Q75" s="298">
        <f t="shared" si="22"/>
        <v>0.04133333333333333</v>
      </c>
      <c r="R75" s="299">
        <f t="shared" si="23"/>
        <v>0.033466666666666665</v>
      </c>
    </row>
    <row r="76" spans="1:18" s="291" customFormat="1" ht="15.75">
      <c r="A76" s="284">
        <v>2</v>
      </c>
      <c r="B76" s="285">
        <v>0</v>
      </c>
      <c r="C76" s="285">
        <v>4</v>
      </c>
      <c r="D76" s="286" t="s">
        <v>117</v>
      </c>
      <c r="E76" s="286"/>
      <c r="F76" s="286"/>
      <c r="G76" s="292" t="s">
        <v>158</v>
      </c>
      <c r="H76" s="288">
        <f aca="true" t="shared" si="24" ref="H76:P76">SUM(H77:H81)</f>
        <v>405330000</v>
      </c>
      <c r="I76" s="288">
        <f t="shared" si="24"/>
        <v>6123640</v>
      </c>
      <c r="J76" s="288">
        <f t="shared" si="24"/>
        <v>6123640</v>
      </c>
      <c r="K76" s="288">
        <f t="shared" si="24"/>
        <v>6123640</v>
      </c>
      <c r="L76" s="288">
        <f t="shared" si="24"/>
        <v>6123640</v>
      </c>
      <c r="M76" s="288">
        <f t="shared" si="24"/>
        <v>2986629</v>
      </c>
      <c r="N76" s="288">
        <f t="shared" si="24"/>
        <v>2986629</v>
      </c>
      <c r="O76" s="288">
        <f t="shared" si="24"/>
        <v>2986629</v>
      </c>
      <c r="P76" s="288">
        <f t="shared" si="24"/>
        <v>2986629</v>
      </c>
      <c r="Q76" s="289">
        <f t="shared" si="22"/>
        <v>0.015107788715367726</v>
      </c>
      <c r="R76" s="290">
        <f t="shared" si="23"/>
        <v>0.007368388720301976</v>
      </c>
    </row>
    <row r="77" spans="1:18" ht="15" hidden="1">
      <c r="A77" s="293">
        <v>2</v>
      </c>
      <c r="B77" s="294">
        <v>0</v>
      </c>
      <c r="C77" s="294">
        <v>4</v>
      </c>
      <c r="D77" s="295" t="s">
        <v>117</v>
      </c>
      <c r="E77" s="295" t="s">
        <v>91</v>
      </c>
      <c r="F77" s="295" t="s">
        <v>52</v>
      </c>
      <c r="G77" s="296" t="s">
        <v>159</v>
      </c>
      <c r="H77" s="297">
        <v>186180000</v>
      </c>
      <c r="I77" s="297">
        <v>1989440</v>
      </c>
      <c r="J77" s="297">
        <v>1989440</v>
      </c>
      <c r="K77" s="297">
        <v>1989440</v>
      </c>
      <c r="L77" s="297">
        <v>1989440</v>
      </c>
      <c r="M77" s="297">
        <v>545029</v>
      </c>
      <c r="N77" s="297">
        <v>545029</v>
      </c>
      <c r="O77" s="297">
        <v>545029</v>
      </c>
      <c r="P77" s="297">
        <v>545029</v>
      </c>
      <c r="Q77" s="298">
        <f t="shared" si="22"/>
        <v>0.010685573101299818</v>
      </c>
      <c r="R77" s="299">
        <f t="shared" si="23"/>
        <v>0.0029274304436566765</v>
      </c>
    </row>
    <row r="78" spans="1:18" ht="15" hidden="1">
      <c r="A78" s="293">
        <v>2</v>
      </c>
      <c r="B78" s="294">
        <v>0</v>
      </c>
      <c r="C78" s="294">
        <v>4</v>
      </c>
      <c r="D78" s="295" t="s">
        <v>117</v>
      </c>
      <c r="E78" s="295" t="s">
        <v>109</v>
      </c>
      <c r="F78" s="295" t="s">
        <v>52</v>
      </c>
      <c r="G78" s="296" t="s">
        <v>160</v>
      </c>
      <c r="H78" s="297">
        <v>3000000</v>
      </c>
      <c r="I78" s="297">
        <v>1224000</v>
      </c>
      <c r="J78" s="297">
        <v>1224000</v>
      </c>
      <c r="K78" s="297">
        <v>1224000</v>
      </c>
      <c r="L78" s="297">
        <v>1224000</v>
      </c>
      <c r="M78" s="297">
        <v>1204800</v>
      </c>
      <c r="N78" s="297">
        <v>1204800</v>
      </c>
      <c r="O78" s="297">
        <v>1204800</v>
      </c>
      <c r="P78" s="297">
        <v>1204800</v>
      </c>
      <c r="Q78" s="298">
        <f t="shared" si="22"/>
        <v>0.408</v>
      </c>
      <c r="R78" s="299">
        <f t="shared" si="23"/>
        <v>0.4016</v>
      </c>
    </row>
    <row r="79" spans="1:18" ht="15" hidden="1">
      <c r="A79" s="293">
        <v>2</v>
      </c>
      <c r="B79" s="294">
        <v>0</v>
      </c>
      <c r="C79" s="294">
        <v>4</v>
      </c>
      <c r="D79" s="295" t="s">
        <v>117</v>
      </c>
      <c r="E79" s="295" t="s">
        <v>34</v>
      </c>
      <c r="F79" s="295" t="s">
        <v>52</v>
      </c>
      <c r="G79" s="296" t="s">
        <v>199</v>
      </c>
      <c r="H79" s="297">
        <v>205000000</v>
      </c>
      <c r="I79" s="297">
        <v>1840000</v>
      </c>
      <c r="J79" s="297">
        <v>1840000</v>
      </c>
      <c r="K79" s="297">
        <v>1840000</v>
      </c>
      <c r="L79" s="297">
        <v>1840000</v>
      </c>
      <c r="M79" s="297">
        <v>232800</v>
      </c>
      <c r="N79" s="297">
        <v>232800</v>
      </c>
      <c r="O79" s="297">
        <v>232800</v>
      </c>
      <c r="P79" s="297">
        <v>232800</v>
      </c>
      <c r="Q79" s="298">
        <f t="shared" si="22"/>
        <v>0.00897560975609756</v>
      </c>
      <c r="R79" s="299">
        <f t="shared" si="23"/>
        <v>0.001135609756097561</v>
      </c>
    </row>
    <row r="80" spans="1:18" ht="15" hidden="1">
      <c r="A80" s="293">
        <v>2</v>
      </c>
      <c r="B80" s="294">
        <v>0</v>
      </c>
      <c r="C80" s="294">
        <v>4</v>
      </c>
      <c r="D80" s="295" t="s">
        <v>117</v>
      </c>
      <c r="E80" s="295" t="s">
        <v>118</v>
      </c>
      <c r="F80" s="295" t="s">
        <v>52</v>
      </c>
      <c r="G80" s="296" t="s">
        <v>161</v>
      </c>
      <c r="H80" s="297">
        <v>6000000</v>
      </c>
      <c r="I80" s="297">
        <v>1048000</v>
      </c>
      <c r="J80" s="297">
        <v>1048000</v>
      </c>
      <c r="K80" s="297">
        <v>1048000</v>
      </c>
      <c r="L80" s="297">
        <v>1048000</v>
      </c>
      <c r="M80" s="297">
        <v>1004000</v>
      </c>
      <c r="N80" s="297">
        <v>1004000</v>
      </c>
      <c r="O80" s="297">
        <v>1004000</v>
      </c>
      <c r="P80" s="297">
        <v>1004000</v>
      </c>
      <c r="Q80" s="298">
        <f t="shared" si="22"/>
        <v>0.17466666666666666</v>
      </c>
      <c r="R80" s="299">
        <f t="shared" si="23"/>
        <v>0.16733333333333333</v>
      </c>
    </row>
    <row r="81" spans="1:18" ht="15" hidden="1">
      <c r="A81" s="293">
        <v>2</v>
      </c>
      <c r="B81" s="294">
        <v>0</v>
      </c>
      <c r="C81" s="294">
        <v>4</v>
      </c>
      <c r="D81" s="295" t="s">
        <v>117</v>
      </c>
      <c r="E81" s="295" t="s">
        <v>76</v>
      </c>
      <c r="F81" s="295" t="s">
        <v>52</v>
      </c>
      <c r="G81" s="296" t="s">
        <v>162</v>
      </c>
      <c r="H81" s="297">
        <v>5150000</v>
      </c>
      <c r="I81" s="297">
        <v>22200</v>
      </c>
      <c r="J81" s="297">
        <v>22200</v>
      </c>
      <c r="K81" s="297">
        <v>22200</v>
      </c>
      <c r="L81" s="297">
        <v>22200</v>
      </c>
      <c r="M81" s="297">
        <v>0</v>
      </c>
      <c r="N81" s="297">
        <v>0</v>
      </c>
      <c r="O81" s="297">
        <v>0</v>
      </c>
      <c r="P81" s="297">
        <v>0</v>
      </c>
      <c r="Q81" s="298">
        <f t="shared" si="22"/>
        <v>0.004310679611650485</v>
      </c>
      <c r="R81" s="299">
        <f t="shared" si="23"/>
        <v>0</v>
      </c>
    </row>
    <row r="82" spans="1:18" s="291" customFormat="1" ht="15.75">
      <c r="A82" s="284">
        <v>2</v>
      </c>
      <c r="B82" s="285">
        <v>0</v>
      </c>
      <c r="C82" s="285">
        <v>4</v>
      </c>
      <c r="D82" s="286" t="s">
        <v>118</v>
      </c>
      <c r="E82" s="286"/>
      <c r="F82" s="286"/>
      <c r="G82" s="292" t="s">
        <v>163</v>
      </c>
      <c r="H82" s="288">
        <f>SUM(H83:H84)</f>
        <v>66400000</v>
      </c>
      <c r="I82" s="288">
        <f aca="true" t="shared" si="25" ref="I82:P82">SUM(I83:I84)</f>
        <v>31435000</v>
      </c>
      <c r="J82" s="288">
        <f t="shared" si="25"/>
        <v>31435000</v>
      </c>
      <c r="K82" s="288">
        <f t="shared" si="25"/>
        <v>1435000</v>
      </c>
      <c r="L82" s="288">
        <f t="shared" si="25"/>
        <v>1435000</v>
      </c>
      <c r="M82" s="288">
        <f t="shared" si="25"/>
        <v>1011422</v>
      </c>
      <c r="N82" s="288">
        <f t="shared" si="25"/>
        <v>1011422</v>
      </c>
      <c r="O82" s="288">
        <f t="shared" si="25"/>
        <v>1011422</v>
      </c>
      <c r="P82" s="288">
        <f t="shared" si="25"/>
        <v>1011422</v>
      </c>
      <c r="Q82" s="289">
        <f t="shared" si="22"/>
        <v>0.02161144578313253</v>
      </c>
      <c r="R82" s="290">
        <f t="shared" si="23"/>
        <v>0.015232259036144578</v>
      </c>
    </row>
    <row r="83" spans="1:18" ht="15" hidden="1">
      <c r="A83" s="293">
        <v>2</v>
      </c>
      <c r="B83" s="294">
        <v>0</v>
      </c>
      <c r="C83" s="294">
        <v>4</v>
      </c>
      <c r="D83" s="295" t="s">
        <v>118</v>
      </c>
      <c r="E83" s="295" t="s">
        <v>34</v>
      </c>
      <c r="F83" s="295" t="s">
        <v>52</v>
      </c>
      <c r="G83" s="296" t="s">
        <v>166</v>
      </c>
      <c r="H83" s="297">
        <v>26400000</v>
      </c>
      <c r="I83" s="297">
        <v>115000</v>
      </c>
      <c r="J83" s="297">
        <v>115000</v>
      </c>
      <c r="K83" s="297">
        <v>115000</v>
      </c>
      <c r="L83" s="297">
        <v>115000</v>
      </c>
      <c r="M83" s="297">
        <v>5291</v>
      </c>
      <c r="N83" s="297">
        <v>5291</v>
      </c>
      <c r="O83" s="297">
        <v>5291</v>
      </c>
      <c r="P83" s="297">
        <v>5291</v>
      </c>
      <c r="Q83" s="298">
        <f t="shared" si="22"/>
        <v>0.004356060606060606</v>
      </c>
      <c r="R83" s="299">
        <f t="shared" si="23"/>
        <v>0.00020041666666666667</v>
      </c>
    </row>
    <row r="84" spans="1:18" ht="15" hidden="1">
      <c r="A84" s="293">
        <v>2</v>
      </c>
      <c r="B84" s="294">
        <v>0</v>
      </c>
      <c r="C84" s="294">
        <v>4</v>
      </c>
      <c r="D84" s="295" t="s">
        <v>118</v>
      </c>
      <c r="E84" s="295" t="s">
        <v>117</v>
      </c>
      <c r="F84" s="295" t="s">
        <v>52</v>
      </c>
      <c r="G84" s="296" t="s">
        <v>167</v>
      </c>
      <c r="H84" s="297">
        <v>40000000</v>
      </c>
      <c r="I84" s="297">
        <v>31320000</v>
      </c>
      <c r="J84" s="297">
        <v>31320000</v>
      </c>
      <c r="K84" s="297">
        <v>1320000</v>
      </c>
      <c r="L84" s="297">
        <v>1320000</v>
      </c>
      <c r="M84" s="297">
        <v>1006131</v>
      </c>
      <c r="N84" s="297">
        <v>1006131</v>
      </c>
      <c r="O84" s="297">
        <v>1006131</v>
      </c>
      <c r="P84" s="297">
        <v>1006131</v>
      </c>
      <c r="Q84" s="298">
        <f t="shared" si="22"/>
        <v>0.033</v>
      </c>
      <c r="R84" s="299">
        <f t="shared" si="23"/>
        <v>0.025153275</v>
      </c>
    </row>
    <row r="85" spans="1:18" s="291" customFormat="1" ht="15.75">
      <c r="A85" s="284">
        <v>2</v>
      </c>
      <c r="B85" s="285">
        <v>0</v>
      </c>
      <c r="C85" s="285">
        <v>4</v>
      </c>
      <c r="D85" s="286" t="s">
        <v>76</v>
      </c>
      <c r="E85" s="286"/>
      <c r="F85" s="286"/>
      <c r="G85" s="292" t="s">
        <v>168</v>
      </c>
      <c r="H85" s="288">
        <f aca="true" t="shared" si="26" ref="H85:P85">SUM(H86:H90)</f>
        <v>456000000</v>
      </c>
      <c r="I85" s="288">
        <f t="shared" si="26"/>
        <v>456000000</v>
      </c>
      <c r="J85" s="288">
        <f t="shared" si="26"/>
        <v>456000000</v>
      </c>
      <c r="K85" s="288">
        <f t="shared" si="26"/>
        <v>352956000</v>
      </c>
      <c r="L85" s="288">
        <f t="shared" si="26"/>
        <v>352956000</v>
      </c>
      <c r="M85" s="288">
        <f t="shared" si="26"/>
        <v>26955618.990000002</v>
      </c>
      <c r="N85" s="288">
        <f t="shared" si="26"/>
        <v>26955618.990000002</v>
      </c>
      <c r="O85" s="288">
        <f t="shared" si="26"/>
        <v>26955618.990000002</v>
      </c>
      <c r="P85" s="288">
        <f t="shared" si="26"/>
        <v>26955618.990000002</v>
      </c>
      <c r="Q85" s="289">
        <f t="shared" si="22"/>
        <v>0.7740263157894737</v>
      </c>
      <c r="R85" s="290">
        <f t="shared" si="23"/>
        <v>0.059113199539473686</v>
      </c>
    </row>
    <row r="86" spans="1:18" ht="15" hidden="1">
      <c r="A86" s="293">
        <v>2</v>
      </c>
      <c r="B86" s="294">
        <v>0</v>
      </c>
      <c r="C86" s="294">
        <v>4</v>
      </c>
      <c r="D86" s="295" t="s">
        <v>76</v>
      </c>
      <c r="E86" s="295" t="s">
        <v>30</v>
      </c>
      <c r="F86" s="295" t="s">
        <v>52</v>
      </c>
      <c r="G86" s="296" t="s">
        <v>169</v>
      </c>
      <c r="H86" s="297">
        <v>38400000</v>
      </c>
      <c r="I86" s="297">
        <v>38400000</v>
      </c>
      <c r="J86" s="297">
        <v>38400000</v>
      </c>
      <c r="K86" s="297">
        <v>30807200</v>
      </c>
      <c r="L86" s="297">
        <v>30807200</v>
      </c>
      <c r="M86" s="297">
        <v>783138</v>
      </c>
      <c r="N86" s="297">
        <v>783138</v>
      </c>
      <c r="O86" s="297">
        <v>783138</v>
      </c>
      <c r="P86" s="297">
        <v>783138</v>
      </c>
      <c r="Q86" s="298">
        <f t="shared" si="22"/>
        <v>0.8022708333333334</v>
      </c>
      <c r="R86" s="299">
        <f t="shared" si="23"/>
        <v>0.02039421875</v>
      </c>
    </row>
    <row r="87" spans="1:18" ht="15" hidden="1">
      <c r="A87" s="293">
        <v>2</v>
      </c>
      <c r="B87" s="294">
        <v>0</v>
      </c>
      <c r="C87" s="294">
        <v>4</v>
      </c>
      <c r="D87" s="295" t="s">
        <v>76</v>
      </c>
      <c r="E87" s="295" t="s">
        <v>91</v>
      </c>
      <c r="F87" s="295" t="s">
        <v>52</v>
      </c>
      <c r="G87" s="296" t="s">
        <v>170</v>
      </c>
      <c r="H87" s="297">
        <v>312000000</v>
      </c>
      <c r="I87" s="297">
        <v>312000000</v>
      </c>
      <c r="J87" s="297">
        <v>312000000</v>
      </c>
      <c r="K87" s="297">
        <v>243496000</v>
      </c>
      <c r="L87" s="297">
        <v>243496000</v>
      </c>
      <c r="M87" s="297">
        <v>17930543</v>
      </c>
      <c r="N87" s="297">
        <v>17930543</v>
      </c>
      <c r="O87" s="297">
        <v>17930543</v>
      </c>
      <c r="P87" s="297">
        <v>17930543</v>
      </c>
      <c r="Q87" s="298">
        <f t="shared" si="22"/>
        <v>0.7804358974358975</v>
      </c>
      <c r="R87" s="299">
        <f t="shared" si="23"/>
        <v>0.0574696891025641</v>
      </c>
    </row>
    <row r="88" spans="1:18" ht="15" hidden="1">
      <c r="A88" s="293">
        <v>2</v>
      </c>
      <c r="B88" s="294">
        <v>0</v>
      </c>
      <c r="C88" s="294"/>
      <c r="D88" s="295" t="s">
        <v>76</v>
      </c>
      <c r="E88" s="295" t="s">
        <v>109</v>
      </c>
      <c r="F88" s="295" t="s">
        <v>52</v>
      </c>
      <c r="G88" s="296" t="s">
        <v>709</v>
      </c>
      <c r="H88" s="297">
        <v>1200000</v>
      </c>
      <c r="I88" s="297">
        <v>1200000</v>
      </c>
      <c r="J88" s="297">
        <v>1200000</v>
      </c>
      <c r="K88" s="297">
        <v>9600</v>
      </c>
      <c r="L88" s="297">
        <v>9600</v>
      </c>
      <c r="M88" s="297">
        <v>0</v>
      </c>
      <c r="N88" s="297">
        <v>0</v>
      </c>
      <c r="O88" s="297">
        <v>0</v>
      </c>
      <c r="P88" s="297">
        <v>0</v>
      </c>
      <c r="Q88" s="298">
        <f t="shared" si="22"/>
        <v>0.008</v>
      </c>
      <c r="R88" s="299">
        <f t="shared" si="23"/>
        <v>0</v>
      </c>
    </row>
    <row r="89" spans="1:18" ht="15" hidden="1">
      <c r="A89" s="293">
        <v>2</v>
      </c>
      <c r="B89" s="294">
        <v>0</v>
      </c>
      <c r="C89" s="294">
        <v>4</v>
      </c>
      <c r="D89" s="295" t="s">
        <v>76</v>
      </c>
      <c r="E89" s="295" t="s">
        <v>34</v>
      </c>
      <c r="F89" s="295" t="s">
        <v>52</v>
      </c>
      <c r="G89" s="296" t="s">
        <v>171</v>
      </c>
      <c r="H89" s="297">
        <v>36000000</v>
      </c>
      <c r="I89" s="297">
        <v>36000000</v>
      </c>
      <c r="J89" s="297">
        <v>36000000</v>
      </c>
      <c r="K89" s="297">
        <v>36000000</v>
      </c>
      <c r="L89" s="297">
        <v>36000000</v>
      </c>
      <c r="M89" s="297">
        <v>4477257.99</v>
      </c>
      <c r="N89" s="297">
        <v>4477257.99</v>
      </c>
      <c r="O89" s="297">
        <v>4477257.99</v>
      </c>
      <c r="P89" s="297">
        <v>4477257.99</v>
      </c>
      <c r="Q89" s="298">
        <f t="shared" si="22"/>
        <v>1</v>
      </c>
      <c r="R89" s="299">
        <f t="shared" si="23"/>
        <v>0.12436827750000001</v>
      </c>
    </row>
    <row r="90" spans="1:18" ht="15" hidden="1">
      <c r="A90" s="293">
        <v>2</v>
      </c>
      <c r="B90" s="294">
        <v>0</v>
      </c>
      <c r="C90" s="294">
        <v>4</v>
      </c>
      <c r="D90" s="295" t="s">
        <v>76</v>
      </c>
      <c r="E90" s="295" t="s">
        <v>117</v>
      </c>
      <c r="F90" s="295" t="s">
        <v>52</v>
      </c>
      <c r="G90" s="296" t="s">
        <v>172</v>
      </c>
      <c r="H90" s="297">
        <v>68400000</v>
      </c>
      <c r="I90" s="297">
        <v>68400000</v>
      </c>
      <c r="J90" s="297">
        <v>68400000</v>
      </c>
      <c r="K90" s="297">
        <v>42643200</v>
      </c>
      <c r="L90" s="297">
        <v>42643200</v>
      </c>
      <c r="M90" s="297">
        <v>3764680</v>
      </c>
      <c r="N90" s="297">
        <v>3764680</v>
      </c>
      <c r="O90" s="297">
        <v>3764680</v>
      </c>
      <c r="P90" s="297">
        <v>3764680</v>
      </c>
      <c r="Q90" s="298">
        <f t="shared" si="22"/>
        <v>0.6234385964912281</v>
      </c>
      <c r="R90" s="299">
        <f t="shared" si="23"/>
        <v>0.05503918128654971</v>
      </c>
    </row>
    <row r="91" spans="1:18" s="291" customFormat="1" ht="15.75">
      <c r="A91" s="284">
        <v>2</v>
      </c>
      <c r="B91" s="285">
        <v>0</v>
      </c>
      <c r="C91" s="285">
        <v>4</v>
      </c>
      <c r="D91" s="286" t="s">
        <v>45</v>
      </c>
      <c r="E91" s="286"/>
      <c r="F91" s="286"/>
      <c r="G91" s="292" t="s">
        <v>174</v>
      </c>
      <c r="H91" s="288">
        <f aca="true" t="shared" si="27" ref="H91:P91">SUM(H92:H93)</f>
        <v>497720000</v>
      </c>
      <c r="I91" s="288">
        <f t="shared" si="27"/>
        <v>5981760</v>
      </c>
      <c r="J91" s="288">
        <f t="shared" si="27"/>
        <v>5981760</v>
      </c>
      <c r="K91" s="288">
        <f t="shared" si="27"/>
        <v>5981760</v>
      </c>
      <c r="L91" s="288">
        <f t="shared" si="27"/>
        <v>5981760</v>
      </c>
      <c r="M91" s="288">
        <f t="shared" si="27"/>
        <v>2024760</v>
      </c>
      <c r="N91" s="288">
        <f t="shared" si="27"/>
        <v>2024760</v>
      </c>
      <c r="O91" s="288">
        <f t="shared" si="27"/>
        <v>2024760</v>
      </c>
      <c r="P91" s="288">
        <f t="shared" si="27"/>
        <v>2024760</v>
      </c>
      <c r="Q91" s="289">
        <f t="shared" si="22"/>
        <v>0.012018323555412682</v>
      </c>
      <c r="R91" s="290">
        <f t="shared" si="23"/>
        <v>0.004068070401028691</v>
      </c>
    </row>
    <row r="92" spans="1:18" ht="15" hidden="1">
      <c r="A92" s="293">
        <v>2</v>
      </c>
      <c r="B92" s="294">
        <v>0</v>
      </c>
      <c r="C92" s="294">
        <v>4</v>
      </c>
      <c r="D92" s="295" t="s">
        <v>45</v>
      </c>
      <c r="E92" s="295" t="s">
        <v>34</v>
      </c>
      <c r="F92" s="295" t="s">
        <v>52</v>
      </c>
      <c r="G92" s="296" t="s">
        <v>175</v>
      </c>
      <c r="H92" s="297">
        <v>155000000</v>
      </c>
      <c r="I92" s="297">
        <v>1240000</v>
      </c>
      <c r="J92" s="297">
        <v>1240000</v>
      </c>
      <c r="K92" s="297">
        <v>1240000</v>
      </c>
      <c r="L92" s="297">
        <v>1240000</v>
      </c>
      <c r="M92" s="297">
        <v>0</v>
      </c>
      <c r="N92" s="297">
        <v>0</v>
      </c>
      <c r="O92" s="297">
        <v>0</v>
      </c>
      <c r="P92" s="297">
        <v>0</v>
      </c>
      <c r="Q92" s="298">
        <f t="shared" si="22"/>
        <v>0.008</v>
      </c>
      <c r="R92" s="299">
        <f t="shared" si="23"/>
        <v>0</v>
      </c>
    </row>
    <row r="93" spans="1:18" ht="15" hidden="1">
      <c r="A93" s="293">
        <v>2</v>
      </c>
      <c r="B93" s="294">
        <v>0</v>
      </c>
      <c r="C93" s="294">
        <v>4</v>
      </c>
      <c r="D93" s="295" t="s">
        <v>45</v>
      </c>
      <c r="E93" s="295" t="s">
        <v>173</v>
      </c>
      <c r="F93" s="295" t="s">
        <v>52</v>
      </c>
      <c r="G93" s="296" t="s">
        <v>176</v>
      </c>
      <c r="H93" s="297">
        <v>342720000</v>
      </c>
      <c r="I93" s="297">
        <v>4741760</v>
      </c>
      <c r="J93" s="297">
        <v>4741760</v>
      </c>
      <c r="K93" s="297">
        <v>4741760</v>
      </c>
      <c r="L93" s="297">
        <v>4741760</v>
      </c>
      <c r="M93" s="297">
        <v>2024760</v>
      </c>
      <c r="N93" s="297">
        <v>2024760</v>
      </c>
      <c r="O93" s="297">
        <v>2024760</v>
      </c>
      <c r="P93" s="297">
        <v>2024760</v>
      </c>
      <c r="Q93" s="298">
        <f t="shared" si="22"/>
        <v>0.013835667600373483</v>
      </c>
      <c r="R93" s="299">
        <f t="shared" si="23"/>
        <v>0.005907913165266106</v>
      </c>
    </row>
    <row r="94" spans="1:18" s="291" customFormat="1" ht="15.75">
      <c r="A94" s="284">
        <v>2</v>
      </c>
      <c r="B94" s="285">
        <v>0</v>
      </c>
      <c r="C94" s="285">
        <v>4</v>
      </c>
      <c r="D94" s="286" t="s">
        <v>157</v>
      </c>
      <c r="E94" s="286"/>
      <c r="F94" s="286"/>
      <c r="G94" s="292" t="s">
        <v>177</v>
      </c>
      <c r="H94" s="288">
        <f aca="true" t="shared" si="28" ref="H94:P94">SUM(H95:H96)</f>
        <v>36000000</v>
      </c>
      <c r="I94" s="288">
        <f t="shared" si="28"/>
        <v>8442000</v>
      </c>
      <c r="J94" s="288">
        <f t="shared" si="28"/>
        <v>8442000</v>
      </c>
      <c r="K94" s="288">
        <f t="shared" si="28"/>
        <v>909180</v>
      </c>
      <c r="L94" s="288">
        <f t="shared" si="28"/>
        <v>909180</v>
      </c>
      <c r="M94" s="288">
        <f t="shared" si="28"/>
        <v>0</v>
      </c>
      <c r="N94" s="288">
        <f t="shared" si="28"/>
        <v>0</v>
      </c>
      <c r="O94" s="288">
        <f t="shared" si="28"/>
        <v>0</v>
      </c>
      <c r="P94" s="288">
        <f t="shared" si="28"/>
        <v>0</v>
      </c>
      <c r="Q94" s="289">
        <f t="shared" si="22"/>
        <v>0.025255</v>
      </c>
      <c r="R94" s="290">
        <f t="shared" si="23"/>
        <v>0</v>
      </c>
    </row>
    <row r="95" spans="1:18" ht="15" hidden="1">
      <c r="A95" s="293">
        <v>2</v>
      </c>
      <c r="B95" s="294">
        <v>0</v>
      </c>
      <c r="C95" s="294">
        <v>4</v>
      </c>
      <c r="D95" s="295" t="s">
        <v>157</v>
      </c>
      <c r="E95" s="295" t="s">
        <v>30</v>
      </c>
      <c r="F95" s="295" t="s">
        <v>52</v>
      </c>
      <c r="G95" s="296" t="s">
        <v>178</v>
      </c>
      <c r="H95" s="297">
        <v>10000000</v>
      </c>
      <c r="I95" s="297">
        <v>8204000</v>
      </c>
      <c r="J95" s="297">
        <v>8204000</v>
      </c>
      <c r="K95" s="297">
        <v>671180</v>
      </c>
      <c r="L95" s="297">
        <v>671180</v>
      </c>
      <c r="M95" s="297">
        <v>0</v>
      </c>
      <c r="N95" s="297">
        <v>0</v>
      </c>
      <c r="O95" s="297">
        <v>0</v>
      </c>
      <c r="P95" s="297">
        <v>0</v>
      </c>
      <c r="Q95" s="298">
        <f t="shared" si="22"/>
        <v>0.067118</v>
      </c>
      <c r="R95" s="299">
        <f t="shared" si="23"/>
        <v>0</v>
      </c>
    </row>
    <row r="96" spans="1:18" ht="15" hidden="1">
      <c r="A96" s="293">
        <v>2</v>
      </c>
      <c r="B96" s="294">
        <v>0</v>
      </c>
      <c r="C96" s="294">
        <v>4</v>
      </c>
      <c r="D96" s="295" t="s">
        <v>157</v>
      </c>
      <c r="E96" s="295" t="s">
        <v>91</v>
      </c>
      <c r="F96" s="295" t="s">
        <v>52</v>
      </c>
      <c r="G96" s="296" t="s">
        <v>179</v>
      </c>
      <c r="H96" s="297">
        <v>26000000</v>
      </c>
      <c r="I96" s="297">
        <v>238000</v>
      </c>
      <c r="J96" s="297">
        <v>238000</v>
      </c>
      <c r="K96" s="297">
        <v>238000</v>
      </c>
      <c r="L96" s="297">
        <v>238000</v>
      </c>
      <c r="M96" s="297">
        <v>0</v>
      </c>
      <c r="N96" s="297">
        <v>0</v>
      </c>
      <c r="O96" s="297">
        <v>0</v>
      </c>
      <c r="P96" s="297">
        <v>0</v>
      </c>
      <c r="Q96" s="298">
        <f t="shared" si="22"/>
        <v>0.009153846153846153</v>
      </c>
      <c r="R96" s="299">
        <f t="shared" si="23"/>
        <v>0</v>
      </c>
    </row>
    <row r="97" spans="1:18" s="291" customFormat="1" ht="15.75">
      <c r="A97" s="284">
        <v>2</v>
      </c>
      <c r="B97" s="285">
        <v>0</v>
      </c>
      <c r="C97" s="285">
        <v>4</v>
      </c>
      <c r="D97" s="286" t="s">
        <v>181</v>
      </c>
      <c r="E97" s="286"/>
      <c r="F97" s="286"/>
      <c r="G97" s="292" t="s">
        <v>180</v>
      </c>
      <c r="H97" s="288">
        <f>SUM(H98:H98)</f>
        <v>20000000</v>
      </c>
      <c r="I97" s="288">
        <f aca="true" t="shared" si="29" ref="I97:P97">SUM(I98:I98)</f>
        <v>20000000</v>
      </c>
      <c r="J97" s="288">
        <f t="shared" si="29"/>
        <v>20000000</v>
      </c>
      <c r="K97" s="288">
        <f t="shared" si="29"/>
        <v>594828</v>
      </c>
      <c r="L97" s="288">
        <f t="shared" si="29"/>
        <v>594828</v>
      </c>
      <c r="M97" s="288">
        <f t="shared" si="29"/>
        <v>196186</v>
      </c>
      <c r="N97" s="288">
        <f t="shared" si="29"/>
        <v>196186</v>
      </c>
      <c r="O97" s="288">
        <f t="shared" si="29"/>
        <v>196186</v>
      </c>
      <c r="P97" s="288">
        <f t="shared" si="29"/>
        <v>196186</v>
      </c>
      <c r="Q97" s="289">
        <f t="shared" si="22"/>
        <v>0.0297414</v>
      </c>
      <c r="R97" s="290">
        <f t="shared" si="23"/>
        <v>0.0098093</v>
      </c>
    </row>
    <row r="98" spans="1:18" ht="15" hidden="1">
      <c r="A98" s="293">
        <v>2</v>
      </c>
      <c r="B98" s="294">
        <v>0</v>
      </c>
      <c r="C98" s="294">
        <v>4</v>
      </c>
      <c r="D98" s="295" t="s">
        <v>181</v>
      </c>
      <c r="E98" s="295" t="s">
        <v>91</v>
      </c>
      <c r="F98" s="295" t="s">
        <v>52</v>
      </c>
      <c r="G98" s="296" t="s">
        <v>182</v>
      </c>
      <c r="H98" s="297">
        <v>20000000</v>
      </c>
      <c r="I98" s="297">
        <v>20000000</v>
      </c>
      <c r="J98" s="297">
        <v>20000000</v>
      </c>
      <c r="K98" s="297">
        <v>594828</v>
      </c>
      <c r="L98" s="297">
        <v>594828</v>
      </c>
      <c r="M98" s="297">
        <v>196186</v>
      </c>
      <c r="N98" s="297">
        <v>196186</v>
      </c>
      <c r="O98" s="297">
        <v>196186</v>
      </c>
      <c r="P98" s="297">
        <v>196186</v>
      </c>
      <c r="Q98" s="298">
        <f t="shared" si="22"/>
        <v>0.0297414</v>
      </c>
      <c r="R98" s="299">
        <f t="shared" si="23"/>
        <v>0.0098093</v>
      </c>
    </row>
    <row r="99" spans="1:18" s="291" customFormat="1" ht="15.75">
      <c r="A99" s="284">
        <v>2</v>
      </c>
      <c r="B99" s="285">
        <v>0</v>
      </c>
      <c r="C99" s="285">
        <v>4</v>
      </c>
      <c r="D99" s="286" t="s">
        <v>140</v>
      </c>
      <c r="E99" s="286"/>
      <c r="F99" s="286"/>
      <c r="G99" s="292" t="s">
        <v>210</v>
      </c>
      <c r="H99" s="288">
        <f aca="true" t="shared" si="30" ref="H99:P99">SUM(H100:H101)</f>
        <v>12360000</v>
      </c>
      <c r="I99" s="288">
        <f t="shared" si="30"/>
        <v>98880</v>
      </c>
      <c r="J99" s="288">
        <f t="shared" si="30"/>
        <v>98880</v>
      </c>
      <c r="K99" s="288">
        <f t="shared" si="30"/>
        <v>98880</v>
      </c>
      <c r="L99" s="288">
        <f t="shared" si="30"/>
        <v>98880</v>
      </c>
      <c r="M99" s="288">
        <f t="shared" si="30"/>
        <v>0</v>
      </c>
      <c r="N99" s="288">
        <f t="shared" si="30"/>
        <v>0</v>
      </c>
      <c r="O99" s="288">
        <f t="shared" si="30"/>
        <v>0</v>
      </c>
      <c r="P99" s="288">
        <f t="shared" si="30"/>
        <v>0</v>
      </c>
      <c r="Q99" s="289">
        <f t="shared" si="22"/>
        <v>0.008</v>
      </c>
      <c r="R99" s="290">
        <f t="shared" si="23"/>
        <v>0</v>
      </c>
    </row>
    <row r="100" spans="1:18" ht="15" hidden="1">
      <c r="A100" s="293">
        <v>2</v>
      </c>
      <c r="B100" s="294">
        <v>0</v>
      </c>
      <c r="C100" s="294">
        <v>4</v>
      </c>
      <c r="D100" s="295" t="s">
        <v>140</v>
      </c>
      <c r="E100" s="295" t="s">
        <v>30</v>
      </c>
      <c r="F100" s="295" t="s">
        <v>52</v>
      </c>
      <c r="G100" s="296" t="s">
        <v>211</v>
      </c>
      <c r="H100" s="297">
        <v>6180000</v>
      </c>
      <c r="I100" s="297">
        <v>49440</v>
      </c>
      <c r="J100" s="297">
        <v>49440</v>
      </c>
      <c r="K100" s="297">
        <v>49440</v>
      </c>
      <c r="L100" s="297">
        <v>49440</v>
      </c>
      <c r="M100" s="297">
        <v>0</v>
      </c>
      <c r="N100" s="297">
        <v>0</v>
      </c>
      <c r="O100" s="297">
        <v>0</v>
      </c>
      <c r="P100" s="297">
        <v>0</v>
      </c>
      <c r="Q100" s="298">
        <f t="shared" si="22"/>
        <v>0.008</v>
      </c>
      <c r="R100" s="299">
        <f t="shared" si="23"/>
        <v>0</v>
      </c>
    </row>
    <row r="101" spans="1:18" ht="15" hidden="1">
      <c r="A101" s="293">
        <v>2</v>
      </c>
      <c r="B101" s="294">
        <v>0</v>
      </c>
      <c r="C101" s="294">
        <v>4</v>
      </c>
      <c r="D101" s="295" t="s">
        <v>140</v>
      </c>
      <c r="E101" s="295" t="s">
        <v>91</v>
      </c>
      <c r="F101" s="295" t="s">
        <v>52</v>
      </c>
      <c r="G101" s="296" t="s">
        <v>212</v>
      </c>
      <c r="H101" s="297">
        <v>6180000</v>
      </c>
      <c r="I101" s="297">
        <v>49440</v>
      </c>
      <c r="J101" s="297">
        <v>49440</v>
      </c>
      <c r="K101" s="297">
        <v>49440</v>
      </c>
      <c r="L101" s="297">
        <v>49440</v>
      </c>
      <c r="M101" s="297">
        <v>0</v>
      </c>
      <c r="N101" s="297">
        <v>0</v>
      </c>
      <c r="O101" s="297">
        <v>0</v>
      </c>
      <c r="P101" s="297">
        <v>0</v>
      </c>
      <c r="Q101" s="298">
        <f t="shared" si="22"/>
        <v>0.008</v>
      </c>
      <c r="R101" s="299">
        <f t="shared" si="23"/>
        <v>0</v>
      </c>
    </row>
    <row r="102" spans="1:18" s="291" customFormat="1" ht="15.75">
      <c r="A102" s="284">
        <v>2</v>
      </c>
      <c r="B102" s="285">
        <v>0</v>
      </c>
      <c r="C102" s="285">
        <v>4</v>
      </c>
      <c r="D102" s="286" t="s">
        <v>146</v>
      </c>
      <c r="E102" s="286"/>
      <c r="F102" s="286"/>
      <c r="G102" s="292" t="s">
        <v>183</v>
      </c>
      <c r="H102" s="288">
        <f>SUM(H103:H106)</f>
        <v>1372566576</v>
      </c>
      <c r="I102" s="288">
        <f aca="true" t="shared" si="31" ref="I102:P102">SUM(I103:I106)</f>
        <v>444773133</v>
      </c>
      <c r="J102" s="288">
        <f t="shared" si="31"/>
        <v>444773133</v>
      </c>
      <c r="K102" s="288">
        <f t="shared" si="31"/>
        <v>14178133</v>
      </c>
      <c r="L102" s="288">
        <f t="shared" si="31"/>
        <v>14178133</v>
      </c>
      <c r="M102" s="288">
        <f t="shared" si="31"/>
        <v>56828</v>
      </c>
      <c r="N102" s="288">
        <f t="shared" si="31"/>
        <v>56828</v>
      </c>
      <c r="O102" s="288">
        <f t="shared" si="31"/>
        <v>56828</v>
      </c>
      <c r="P102" s="288">
        <f t="shared" si="31"/>
        <v>56828</v>
      </c>
      <c r="Q102" s="289">
        <f t="shared" si="22"/>
        <v>0.010329650486840938</v>
      </c>
      <c r="R102" s="290">
        <f t="shared" si="23"/>
        <v>4.140272755702016E-05</v>
      </c>
    </row>
    <row r="103" spans="1:18" ht="15" hidden="1">
      <c r="A103" s="293">
        <v>2</v>
      </c>
      <c r="B103" s="294">
        <v>0</v>
      </c>
      <c r="C103" s="294">
        <v>4</v>
      </c>
      <c r="D103" s="295" t="s">
        <v>146</v>
      </c>
      <c r="E103" s="295" t="s">
        <v>30</v>
      </c>
      <c r="F103" s="295" t="s">
        <v>52</v>
      </c>
      <c r="G103" s="296" t="s">
        <v>184</v>
      </c>
      <c r="H103" s="297">
        <v>100000000</v>
      </c>
      <c r="I103" s="297">
        <v>800000</v>
      </c>
      <c r="J103" s="297">
        <v>800000</v>
      </c>
      <c r="K103" s="297">
        <v>800000</v>
      </c>
      <c r="L103" s="297">
        <v>800000</v>
      </c>
      <c r="M103" s="297">
        <v>0</v>
      </c>
      <c r="N103" s="297">
        <v>0</v>
      </c>
      <c r="O103" s="297">
        <v>0</v>
      </c>
      <c r="P103" s="297">
        <v>0</v>
      </c>
      <c r="Q103" s="298">
        <f t="shared" si="22"/>
        <v>0.008</v>
      </c>
      <c r="R103" s="299">
        <f t="shared" si="23"/>
        <v>0</v>
      </c>
    </row>
    <row r="104" spans="1:18" ht="15" hidden="1">
      <c r="A104" s="293">
        <v>2</v>
      </c>
      <c r="B104" s="294">
        <v>0</v>
      </c>
      <c r="C104" s="294">
        <v>4</v>
      </c>
      <c r="D104" s="295" t="s">
        <v>146</v>
      </c>
      <c r="E104" s="295" t="s">
        <v>32</v>
      </c>
      <c r="F104" s="295" t="s">
        <v>52</v>
      </c>
      <c r="G104" s="296" t="s">
        <v>186</v>
      </c>
      <c r="H104" s="297">
        <v>852566576</v>
      </c>
      <c r="I104" s="297">
        <v>440018133</v>
      </c>
      <c r="J104" s="297">
        <v>440018133</v>
      </c>
      <c r="K104" s="297">
        <v>10018133</v>
      </c>
      <c r="L104" s="297">
        <v>10018133</v>
      </c>
      <c r="M104" s="297">
        <v>56828</v>
      </c>
      <c r="N104" s="297">
        <v>56828</v>
      </c>
      <c r="O104" s="297">
        <v>56828</v>
      </c>
      <c r="P104" s="297">
        <v>56828</v>
      </c>
      <c r="Q104" s="298">
        <f t="shared" si="22"/>
        <v>0.011750557999824754</v>
      </c>
      <c r="R104" s="299">
        <f t="shared" si="23"/>
        <v>6.665520511796372E-05</v>
      </c>
    </row>
    <row r="105" spans="1:18" ht="15" hidden="1">
      <c r="A105" s="293">
        <v>2</v>
      </c>
      <c r="B105" s="294">
        <v>0</v>
      </c>
      <c r="C105" s="294">
        <v>4</v>
      </c>
      <c r="D105" s="295" t="s">
        <v>146</v>
      </c>
      <c r="E105" s="295" t="s">
        <v>34</v>
      </c>
      <c r="F105" s="295" t="s">
        <v>52</v>
      </c>
      <c r="G105" s="296" t="s">
        <v>187</v>
      </c>
      <c r="H105" s="297">
        <v>340000000</v>
      </c>
      <c r="I105" s="297">
        <v>3315000</v>
      </c>
      <c r="J105" s="297">
        <v>3315000</v>
      </c>
      <c r="K105" s="297">
        <v>2720000</v>
      </c>
      <c r="L105" s="297">
        <v>2720000</v>
      </c>
      <c r="M105" s="297">
        <v>0</v>
      </c>
      <c r="N105" s="297">
        <v>0</v>
      </c>
      <c r="O105" s="297">
        <v>0</v>
      </c>
      <c r="P105" s="297">
        <v>0</v>
      </c>
      <c r="Q105" s="298">
        <f t="shared" si="22"/>
        <v>0.008</v>
      </c>
      <c r="R105" s="299">
        <f t="shared" si="23"/>
        <v>0</v>
      </c>
    </row>
    <row r="106" spans="1:18" ht="15" hidden="1">
      <c r="A106" s="293">
        <v>2</v>
      </c>
      <c r="B106" s="294">
        <v>0</v>
      </c>
      <c r="C106" s="294">
        <v>4</v>
      </c>
      <c r="D106" s="295" t="s">
        <v>146</v>
      </c>
      <c r="E106" s="295" t="s">
        <v>181</v>
      </c>
      <c r="F106" s="295" t="s">
        <v>52</v>
      </c>
      <c r="G106" s="296" t="s">
        <v>189</v>
      </c>
      <c r="H106" s="297">
        <v>80000000</v>
      </c>
      <c r="I106" s="297">
        <v>640000</v>
      </c>
      <c r="J106" s="297">
        <v>640000</v>
      </c>
      <c r="K106" s="297">
        <v>640000</v>
      </c>
      <c r="L106" s="297">
        <v>640000</v>
      </c>
      <c r="M106" s="297">
        <v>0</v>
      </c>
      <c r="N106" s="297">
        <v>0</v>
      </c>
      <c r="O106" s="297">
        <v>0</v>
      </c>
      <c r="P106" s="297">
        <v>0</v>
      </c>
      <c r="Q106" s="298">
        <f t="shared" si="22"/>
        <v>0.008</v>
      </c>
      <c r="R106" s="299">
        <f t="shared" si="23"/>
        <v>0</v>
      </c>
    </row>
    <row r="107" spans="1:18" s="291" customFormat="1" ht="15.75">
      <c r="A107" s="284">
        <v>2</v>
      </c>
      <c r="B107" s="285">
        <v>0</v>
      </c>
      <c r="C107" s="285">
        <v>4</v>
      </c>
      <c r="D107" s="286" t="s">
        <v>190</v>
      </c>
      <c r="E107" s="286"/>
      <c r="F107" s="286" t="s">
        <v>52</v>
      </c>
      <c r="G107" s="292" t="s">
        <v>191</v>
      </c>
      <c r="H107" s="305">
        <v>20600000</v>
      </c>
      <c r="I107" s="305">
        <v>2164800</v>
      </c>
      <c r="J107" s="305">
        <v>2164800</v>
      </c>
      <c r="K107" s="305">
        <v>2164800</v>
      </c>
      <c r="L107" s="305">
        <v>2164800</v>
      </c>
      <c r="M107" s="305">
        <v>2008000</v>
      </c>
      <c r="N107" s="305">
        <v>2008000</v>
      </c>
      <c r="O107" s="305">
        <v>2008000</v>
      </c>
      <c r="P107" s="305">
        <v>2008000</v>
      </c>
      <c r="Q107" s="306">
        <f t="shared" si="22"/>
        <v>0.1050873786407767</v>
      </c>
      <c r="R107" s="307">
        <f t="shared" si="23"/>
        <v>0.09747572815533981</v>
      </c>
    </row>
    <row r="108" spans="1:18" s="291" customFormat="1" ht="15.75">
      <c r="A108" s="284">
        <v>2</v>
      </c>
      <c r="B108" s="285">
        <v>0</v>
      </c>
      <c r="C108" s="285">
        <v>4</v>
      </c>
      <c r="D108" s="286" t="s">
        <v>192</v>
      </c>
      <c r="E108" s="286"/>
      <c r="F108" s="286"/>
      <c r="G108" s="292" t="s">
        <v>193</v>
      </c>
      <c r="H108" s="288">
        <f aca="true" t="shared" si="32" ref="H108:P108">+H109</f>
        <v>3069000000</v>
      </c>
      <c r="I108" s="288">
        <f t="shared" si="32"/>
        <v>1363567517</v>
      </c>
      <c r="J108" s="288">
        <f t="shared" si="32"/>
        <v>1363567517</v>
      </c>
      <c r="K108" s="288">
        <f t="shared" si="32"/>
        <v>1069887159</v>
      </c>
      <c r="L108" s="288">
        <f t="shared" si="32"/>
        <v>1069887159</v>
      </c>
      <c r="M108" s="288">
        <f t="shared" si="32"/>
        <v>2539507</v>
      </c>
      <c r="N108" s="288">
        <f t="shared" si="32"/>
        <v>2539507</v>
      </c>
      <c r="O108" s="288">
        <f t="shared" si="32"/>
        <v>2539507</v>
      </c>
      <c r="P108" s="288">
        <f t="shared" si="32"/>
        <v>2539507</v>
      </c>
      <c r="Q108" s="289">
        <f t="shared" si="22"/>
        <v>0.348611</v>
      </c>
      <c r="R108" s="290">
        <f t="shared" si="23"/>
        <v>0.0008274705115672858</v>
      </c>
    </row>
    <row r="109" spans="1:18" ht="15" hidden="1">
      <c r="A109" s="293">
        <v>2</v>
      </c>
      <c r="B109" s="294">
        <v>0</v>
      </c>
      <c r="C109" s="294">
        <v>4</v>
      </c>
      <c r="D109" s="295" t="s">
        <v>192</v>
      </c>
      <c r="E109" s="295" t="s">
        <v>173</v>
      </c>
      <c r="F109" s="295" t="s">
        <v>52</v>
      </c>
      <c r="G109" s="296" t="s">
        <v>193</v>
      </c>
      <c r="H109" s="297">
        <v>3069000000</v>
      </c>
      <c r="I109" s="297">
        <v>1363567517</v>
      </c>
      <c r="J109" s="297">
        <v>1363567517</v>
      </c>
      <c r="K109" s="297">
        <v>1069887159</v>
      </c>
      <c r="L109" s="297">
        <v>1069887159</v>
      </c>
      <c r="M109" s="297">
        <v>2539507</v>
      </c>
      <c r="N109" s="297">
        <v>2539507</v>
      </c>
      <c r="O109" s="297">
        <v>2539507</v>
      </c>
      <c r="P109" s="297">
        <v>2539507</v>
      </c>
      <c r="Q109" s="298">
        <f t="shared" si="22"/>
        <v>0.348611</v>
      </c>
      <c r="R109" s="299">
        <f t="shared" si="23"/>
        <v>0.0008274705115672858</v>
      </c>
    </row>
    <row r="110" spans="1:18" s="291" customFormat="1" ht="15.75">
      <c r="A110" s="284">
        <v>3</v>
      </c>
      <c r="B110" s="285"/>
      <c r="C110" s="285"/>
      <c r="D110" s="286"/>
      <c r="E110" s="286"/>
      <c r="F110" s="286" t="s">
        <v>52</v>
      </c>
      <c r="G110" s="292" t="s">
        <v>42</v>
      </c>
      <c r="H110" s="288">
        <f>+H112+H118</f>
        <v>5915000000</v>
      </c>
      <c r="I110" s="288">
        <f aca="true" t="shared" si="33" ref="I110:P110">+I112+I118</f>
        <v>2523660000</v>
      </c>
      <c r="J110" s="288">
        <f t="shared" si="33"/>
        <v>2523660000</v>
      </c>
      <c r="K110" s="288">
        <f t="shared" si="33"/>
        <v>2223977654</v>
      </c>
      <c r="L110" s="288">
        <f t="shared" si="33"/>
        <v>2223977654</v>
      </c>
      <c r="M110" s="288">
        <f t="shared" si="33"/>
        <v>0</v>
      </c>
      <c r="N110" s="288">
        <f t="shared" si="33"/>
        <v>0</v>
      </c>
      <c r="O110" s="288">
        <f t="shared" si="33"/>
        <v>0</v>
      </c>
      <c r="P110" s="288">
        <f t="shared" si="33"/>
        <v>0</v>
      </c>
      <c r="Q110" s="289">
        <f t="shared" si="22"/>
        <v>0.3759894596787828</v>
      </c>
      <c r="R110" s="290">
        <f t="shared" si="23"/>
        <v>0</v>
      </c>
    </row>
    <row r="111" spans="1:18" s="291" customFormat="1" ht="15.75">
      <c r="A111" s="284">
        <v>3</v>
      </c>
      <c r="B111" s="285"/>
      <c r="C111" s="285"/>
      <c r="D111" s="286"/>
      <c r="E111" s="286"/>
      <c r="F111" s="286" t="s">
        <v>146</v>
      </c>
      <c r="G111" s="292" t="s">
        <v>42</v>
      </c>
      <c r="H111" s="288">
        <f>+H113</f>
        <v>173000000000</v>
      </c>
      <c r="I111" s="288">
        <f aca="true" t="shared" si="34" ref="I111:P111">+I113</f>
        <v>0</v>
      </c>
      <c r="J111" s="288">
        <f t="shared" si="34"/>
        <v>0</v>
      </c>
      <c r="K111" s="288">
        <f t="shared" si="34"/>
        <v>0</v>
      </c>
      <c r="L111" s="288">
        <f t="shared" si="34"/>
        <v>0</v>
      </c>
      <c r="M111" s="288">
        <f t="shared" si="34"/>
        <v>0</v>
      </c>
      <c r="N111" s="288">
        <f t="shared" si="34"/>
        <v>0</v>
      </c>
      <c r="O111" s="288">
        <f t="shared" si="34"/>
        <v>0</v>
      </c>
      <c r="P111" s="288">
        <f t="shared" si="34"/>
        <v>0</v>
      </c>
      <c r="Q111" s="289">
        <f t="shared" si="22"/>
        <v>0</v>
      </c>
      <c r="R111" s="290">
        <f t="shared" si="23"/>
        <v>0</v>
      </c>
    </row>
    <row r="112" spans="1:18" s="291" customFormat="1" ht="15.75">
      <c r="A112" s="284">
        <v>3</v>
      </c>
      <c r="B112" s="285">
        <v>2</v>
      </c>
      <c r="C112" s="285"/>
      <c r="D112" s="286"/>
      <c r="E112" s="286"/>
      <c r="F112" s="308">
        <v>20</v>
      </c>
      <c r="G112" s="292" t="s">
        <v>43</v>
      </c>
      <c r="H112" s="288">
        <f>+H114</f>
        <v>2202000000</v>
      </c>
      <c r="I112" s="288">
        <f aca="true" t="shared" si="35" ref="I112:P112">+I114</f>
        <v>8808000</v>
      </c>
      <c r="J112" s="288">
        <f t="shared" si="35"/>
        <v>8808000</v>
      </c>
      <c r="K112" s="288">
        <f t="shared" si="35"/>
        <v>8808000</v>
      </c>
      <c r="L112" s="288">
        <f t="shared" si="35"/>
        <v>8808000</v>
      </c>
      <c r="M112" s="288">
        <f t="shared" si="35"/>
        <v>0</v>
      </c>
      <c r="N112" s="288">
        <f t="shared" si="35"/>
        <v>0</v>
      </c>
      <c r="O112" s="288">
        <f t="shared" si="35"/>
        <v>0</v>
      </c>
      <c r="P112" s="288">
        <f t="shared" si="35"/>
        <v>0</v>
      </c>
      <c r="Q112" s="289">
        <f t="shared" si="22"/>
        <v>0.004</v>
      </c>
      <c r="R112" s="290">
        <f t="shared" si="23"/>
        <v>0</v>
      </c>
    </row>
    <row r="113" spans="1:18" s="291" customFormat="1" ht="15.75">
      <c r="A113" s="284">
        <v>3</v>
      </c>
      <c r="B113" s="285">
        <v>2</v>
      </c>
      <c r="C113" s="285"/>
      <c r="D113" s="286"/>
      <c r="E113" s="286"/>
      <c r="F113" s="308">
        <v>21</v>
      </c>
      <c r="G113" s="292" t="s">
        <v>43</v>
      </c>
      <c r="H113" s="288">
        <f>+H115</f>
        <v>173000000000</v>
      </c>
      <c r="I113" s="288">
        <v>0</v>
      </c>
      <c r="J113" s="288">
        <f aca="true" t="shared" si="36" ref="J113:P113">+J115</f>
        <v>0</v>
      </c>
      <c r="K113" s="288">
        <v>0</v>
      </c>
      <c r="L113" s="288">
        <f t="shared" si="36"/>
        <v>0</v>
      </c>
      <c r="M113" s="288">
        <v>0</v>
      </c>
      <c r="N113" s="288">
        <f t="shared" si="36"/>
        <v>0</v>
      </c>
      <c r="O113" s="288">
        <v>0</v>
      </c>
      <c r="P113" s="288">
        <f t="shared" si="36"/>
        <v>0</v>
      </c>
      <c r="Q113" s="289">
        <f t="shared" si="22"/>
        <v>0</v>
      </c>
      <c r="R113" s="290">
        <f t="shared" si="23"/>
        <v>0</v>
      </c>
    </row>
    <row r="114" spans="1:18" s="291" customFormat="1" ht="15.75">
      <c r="A114" s="284">
        <v>3</v>
      </c>
      <c r="B114" s="285">
        <v>2</v>
      </c>
      <c r="C114" s="285">
        <v>1</v>
      </c>
      <c r="D114" s="309"/>
      <c r="E114" s="309"/>
      <c r="F114" s="308">
        <v>20</v>
      </c>
      <c r="G114" s="310" t="s">
        <v>44</v>
      </c>
      <c r="H114" s="311">
        <f>+H116</f>
        <v>2202000000</v>
      </c>
      <c r="I114" s="311">
        <f aca="true" t="shared" si="37" ref="I114:P114">+I116</f>
        <v>8808000</v>
      </c>
      <c r="J114" s="311">
        <f t="shared" si="37"/>
        <v>8808000</v>
      </c>
      <c r="K114" s="311">
        <f t="shared" si="37"/>
        <v>8808000</v>
      </c>
      <c r="L114" s="311">
        <f t="shared" si="37"/>
        <v>8808000</v>
      </c>
      <c r="M114" s="311">
        <f t="shared" si="37"/>
        <v>0</v>
      </c>
      <c r="N114" s="311">
        <f t="shared" si="37"/>
        <v>0</v>
      </c>
      <c r="O114" s="311">
        <f t="shared" si="37"/>
        <v>0</v>
      </c>
      <c r="P114" s="311">
        <f t="shared" si="37"/>
        <v>0</v>
      </c>
      <c r="Q114" s="312">
        <f t="shared" si="22"/>
        <v>0.004</v>
      </c>
      <c r="R114" s="313">
        <f t="shared" si="23"/>
        <v>0</v>
      </c>
    </row>
    <row r="115" spans="1:18" s="291" customFormat="1" ht="15.75">
      <c r="A115" s="284">
        <v>3</v>
      </c>
      <c r="B115" s="285">
        <v>2</v>
      </c>
      <c r="C115" s="285">
        <v>1</v>
      </c>
      <c r="D115" s="309"/>
      <c r="E115" s="309"/>
      <c r="F115" s="308">
        <v>21</v>
      </c>
      <c r="G115" s="310" t="s">
        <v>44</v>
      </c>
      <c r="H115" s="311">
        <f>+H117</f>
        <v>173000000000</v>
      </c>
      <c r="I115" s="311">
        <f aca="true" t="shared" si="38" ref="I115:P115">+I117</f>
        <v>0</v>
      </c>
      <c r="J115" s="311">
        <f t="shared" si="38"/>
        <v>0</v>
      </c>
      <c r="K115" s="311">
        <f t="shared" si="38"/>
        <v>0</v>
      </c>
      <c r="L115" s="311">
        <f t="shared" si="38"/>
        <v>0</v>
      </c>
      <c r="M115" s="311">
        <f t="shared" si="38"/>
        <v>0</v>
      </c>
      <c r="N115" s="311">
        <f t="shared" si="38"/>
        <v>0</v>
      </c>
      <c r="O115" s="311">
        <f t="shared" si="38"/>
        <v>0</v>
      </c>
      <c r="P115" s="311">
        <f t="shared" si="38"/>
        <v>0</v>
      </c>
      <c r="Q115" s="312">
        <f t="shared" si="22"/>
        <v>0</v>
      </c>
      <c r="R115" s="313">
        <f t="shared" si="23"/>
        <v>0</v>
      </c>
    </row>
    <row r="116" spans="1:18" ht="15">
      <c r="A116" s="293" t="s">
        <v>109</v>
      </c>
      <c r="B116" s="294" t="s">
        <v>91</v>
      </c>
      <c r="C116" s="294" t="s">
        <v>30</v>
      </c>
      <c r="D116" s="314" t="s">
        <v>30</v>
      </c>
      <c r="E116" s="314" t="s">
        <v>200</v>
      </c>
      <c r="F116" s="315" t="s">
        <v>52</v>
      </c>
      <c r="G116" s="316" t="s">
        <v>201</v>
      </c>
      <c r="H116" s="297">
        <v>2202000000</v>
      </c>
      <c r="I116" s="297">
        <v>8808000</v>
      </c>
      <c r="J116" s="297">
        <v>8808000</v>
      </c>
      <c r="K116" s="297">
        <v>8808000</v>
      </c>
      <c r="L116" s="297">
        <v>8808000</v>
      </c>
      <c r="M116" s="297">
        <v>0</v>
      </c>
      <c r="N116" s="297">
        <v>0</v>
      </c>
      <c r="O116" s="297">
        <v>0</v>
      </c>
      <c r="P116" s="297">
        <v>0</v>
      </c>
      <c r="Q116" s="298">
        <f t="shared" si="22"/>
        <v>0.004</v>
      </c>
      <c r="R116" s="299">
        <f t="shared" si="23"/>
        <v>0</v>
      </c>
    </row>
    <row r="117" spans="1:18" ht="15">
      <c r="A117" s="293" t="s">
        <v>109</v>
      </c>
      <c r="B117" s="294" t="s">
        <v>91</v>
      </c>
      <c r="C117" s="294" t="s">
        <v>30</v>
      </c>
      <c r="D117" s="314">
        <v>17</v>
      </c>
      <c r="E117" s="314" t="s">
        <v>200</v>
      </c>
      <c r="F117" s="315">
        <v>21</v>
      </c>
      <c r="G117" s="316" t="s">
        <v>213</v>
      </c>
      <c r="H117" s="297">
        <v>173000000000</v>
      </c>
      <c r="I117" s="297">
        <v>0</v>
      </c>
      <c r="J117" s="297">
        <v>0</v>
      </c>
      <c r="K117" s="297">
        <v>0</v>
      </c>
      <c r="L117" s="297">
        <v>0</v>
      </c>
      <c r="M117" s="297">
        <v>0</v>
      </c>
      <c r="N117" s="297">
        <v>0</v>
      </c>
      <c r="O117" s="297">
        <v>0</v>
      </c>
      <c r="P117" s="297">
        <v>0</v>
      </c>
      <c r="Q117" s="298">
        <f t="shared" si="22"/>
        <v>0</v>
      </c>
      <c r="R117" s="299">
        <f t="shared" si="23"/>
        <v>0</v>
      </c>
    </row>
    <row r="118" spans="1:18" s="291" customFormat="1" ht="15.75">
      <c r="A118" s="284" t="s">
        <v>109</v>
      </c>
      <c r="B118" s="285" t="s">
        <v>117</v>
      </c>
      <c r="C118" s="285"/>
      <c r="D118" s="286"/>
      <c r="E118" s="286"/>
      <c r="F118" s="308">
        <v>20</v>
      </c>
      <c r="G118" s="292" t="s">
        <v>75</v>
      </c>
      <c r="H118" s="288">
        <f>+H119</f>
        <v>3713000000</v>
      </c>
      <c r="I118" s="288">
        <f aca="true" t="shared" si="39" ref="I118:P119">+I119</f>
        <v>2514852000</v>
      </c>
      <c r="J118" s="288">
        <f t="shared" si="39"/>
        <v>2514852000</v>
      </c>
      <c r="K118" s="288">
        <f t="shared" si="39"/>
        <v>2215169654</v>
      </c>
      <c r="L118" s="288">
        <f t="shared" si="39"/>
        <v>2215169654</v>
      </c>
      <c r="M118" s="288">
        <f t="shared" si="39"/>
        <v>0</v>
      </c>
      <c r="N118" s="288">
        <f t="shared" si="39"/>
        <v>0</v>
      </c>
      <c r="O118" s="288">
        <f t="shared" si="39"/>
        <v>0</v>
      </c>
      <c r="P118" s="288">
        <f t="shared" si="39"/>
        <v>0</v>
      </c>
      <c r="Q118" s="289">
        <f t="shared" si="22"/>
        <v>0.5965983447347158</v>
      </c>
      <c r="R118" s="290">
        <f t="shared" si="23"/>
        <v>0</v>
      </c>
    </row>
    <row r="119" spans="1:18" s="291" customFormat="1" ht="15.75">
      <c r="A119" s="284" t="s">
        <v>109</v>
      </c>
      <c r="B119" s="285" t="s">
        <v>117</v>
      </c>
      <c r="C119" s="285">
        <v>1</v>
      </c>
      <c r="D119" s="286"/>
      <c r="E119" s="286"/>
      <c r="F119" s="308">
        <v>20</v>
      </c>
      <c r="G119" s="292" t="s">
        <v>704</v>
      </c>
      <c r="H119" s="288">
        <f>+H120</f>
        <v>3713000000</v>
      </c>
      <c r="I119" s="288">
        <f t="shared" si="39"/>
        <v>2514852000</v>
      </c>
      <c r="J119" s="288">
        <f t="shared" si="39"/>
        <v>2514852000</v>
      </c>
      <c r="K119" s="288">
        <f t="shared" si="39"/>
        <v>2215169654</v>
      </c>
      <c r="L119" s="288">
        <f t="shared" si="39"/>
        <v>2215169654</v>
      </c>
      <c r="M119" s="288">
        <f t="shared" si="39"/>
        <v>0</v>
      </c>
      <c r="N119" s="288">
        <f t="shared" si="39"/>
        <v>0</v>
      </c>
      <c r="O119" s="288">
        <f t="shared" si="39"/>
        <v>0</v>
      </c>
      <c r="P119" s="288">
        <f t="shared" si="39"/>
        <v>0</v>
      </c>
      <c r="Q119" s="289">
        <f t="shared" si="22"/>
        <v>0.5965983447347158</v>
      </c>
      <c r="R119" s="290">
        <f t="shared" si="23"/>
        <v>0</v>
      </c>
    </row>
    <row r="120" spans="1:18" s="291" customFormat="1" ht="15.75">
      <c r="A120" s="293">
        <v>3</v>
      </c>
      <c r="B120" s="294">
        <v>6</v>
      </c>
      <c r="C120" s="294">
        <v>1</v>
      </c>
      <c r="D120" s="295" t="s">
        <v>30</v>
      </c>
      <c r="E120" s="286"/>
      <c r="F120" s="308">
        <v>20</v>
      </c>
      <c r="G120" s="296" t="s">
        <v>704</v>
      </c>
      <c r="H120" s="297">
        <v>3713000000</v>
      </c>
      <c r="I120" s="297">
        <v>2514852000</v>
      </c>
      <c r="J120" s="297">
        <v>2514852000</v>
      </c>
      <c r="K120" s="297">
        <v>2215169654</v>
      </c>
      <c r="L120" s="297">
        <v>2215169654</v>
      </c>
      <c r="M120" s="297">
        <v>0</v>
      </c>
      <c r="N120" s="297">
        <v>0</v>
      </c>
      <c r="O120" s="297">
        <v>0</v>
      </c>
      <c r="P120" s="297">
        <v>0</v>
      </c>
      <c r="Q120" s="298">
        <f t="shared" si="22"/>
        <v>0.5965983447347158</v>
      </c>
      <c r="R120" s="299">
        <f t="shared" si="23"/>
        <v>0</v>
      </c>
    </row>
    <row r="121" spans="1:18" s="291" customFormat="1" ht="15.75">
      <c r="A121" s="284">
        <v>5</v>
      </c>
      <c r="B121" s="285"/>
      <c r="C121" s="285"/>
      <c r="D121" s="309"/>
      <c r="E121" s="309"/>
      <c r="F121" s="308"/>
      <c r="G121" s="310" t="s">
        <v>53</v>
      </c>
      <c r="H121" s="288">
        <f aca="true" t="shared" si="40" ref="H121:P123">+H122</f>
        <v>37544000000</v>
      </c>
      <c r="I121" s="288">
        <f t="shared" si="40"/>
        <v>19069145178</v>
      </c>
      <c r="J121" s="288">
        <f t="shared" si="40"/>
        <v>19069145178</v>
      </c>
      <c r="K121" s="288">
        <f t="shared" si="40"/>
        <v>11736571197</v>
      </c>
      <c r="L121" s="288">
        <f t="shared" si="40"/>
        <v>11736571197</v>
      </c>
      <c r="M121" s="288">
        <f t="shared" si="40"/>
        <v>10652316</v>
      </c>
      <c r="N121" s="288">
        <f t="shared" si="40"/>
        <v>10652316</v>
      </c>
      <c r="O121" s="288">
        <f t="shared" si="40"/>
        <v>10652316</v>
      </c>
      <c r="P121" s="288">
        <f t="shared" si="40"/>
        <v>10652316</v>
      </c>
      <c r="Q121" s="289">
        <f t="shared" si="22"/>
        <v>0.3126084380193906</v>
      </c>
      <c r="R121" s="290">
        <f t="shared" si="23"/>
        <v>0.000283728851480929</v>
      </c>
    </row>
    <row r="122" spans="1:18" s="291" customFormat="1" ht="15.75">
      <c r="A122" s="284" t="s">
        <v>34</v>
      </c>
      <c r="B122" s="285" t="s">
        <v>30</v>
      </c>
      <c r="C122" s="285"/>
      <c r="D122" s="309"/>
      <c r="E122" s="309"/>
      <c r="F122" s="310"/>
      <c r="G122" s="317" t="s">
        <v>59</v>
      </c>
      <c r="H122" s="288">
        <f t="shared" si="40"/>
        <v>37544000000</v>
      </c>
      <c r="I122" s="288">
        <f t="shared" si="40"/>
        <v>19069145178</v>
      </c>
      <c r="J122" s="288">
        <f t="shared" si="40"/>
        <v>19069145178</v>
      </c>
      <c r="K122" s="288">
        <f t="shared" si="40"/>
        <v>11736571197</v>
      </c>
      <c r="L122" s="288">
        <f t="shared" si="40"/>
        <v>11736571197</v>
      </c>
      <c r="M122" s="288">
        <f t="shared" si="40"/>
        <v>10652316</v>
      </c>
      <c r="N122" s="288">
        <f t="shared" si="40"/>
        <v>10652316</v>
      </c>
      <c r="O122" s="288">
        <f t="shared" si="40"/>
        <v>10652316</v>
      </c>
      <c r="P122" s="288">
        <f t="shared" si="40"/>
        <v>10652316</v>
      </c>
      <c r="Q122" s="289">
        <f t="shared" si="22"/>
        <v>0.3126084380193906</v>
      </c>
      <c r="R122" s="290">
        <f t="shared" si="23"/>
        <v>0.000283728851480929</v>
      </c>
    </row>
    <row r="123" spans="1:18" ht="15.75">
      <c r="A123" s="293">
        <v>5</v>
      </c>
      <c r="B123" s="294">
        <v>1</v>
      </c>
      <c r="C123" s="294">
        <v>2</v>
      </c>
      <c r="D123" s="314"/>
      <c r="E123" s="314"/>
      <c r="F123" s="318">
        <v>20</v>
      </c>
      <c r="G123" s="317" t="s">
        <v>478</v>
      </c>
      <c r="H123" s="288">
        <f t="shared" si="40"/>
        <v>37544000000</v>
      </c>
      <c r="I123" s="288">
        <f t="shared" si="40"/>
        <v>19069145178</v>
      </c>
      <c r="J123" s="288">
        <f t="shared" si="40"/>
        <v>19069145178</v>
      </c>
      <c r="K123" s="288">
        <f t="shared" si="40"/>
        <v>11736571197</v>
      </c>
      <c r="L123" s="288">
        <f t="shared" si="40"/>
        <v>11736571197</v>
      </c>
      <c r="M123" s="288">
        <f t="shared" si="40"/>
        <v>10652316</v>
      </c>
      <c r="N123" s="288">
        <f t="shared" si="40"/>
        <v>10652316</v>
      </c>
      <c r="O123" s="288">
        <f t="shared" si="40"/>
        <v>10652316</v>
      </c>
      <c r="P123" s="288">
        <f t="shared" si="40"/>
        <v>10652316</v>
      </c>
      <c r="Q123" s="289">
        <f t="shared" si="22"/>
        <v>0.3126084380193906</v>
      </c>
      <c r="R123" s="290">
        <f t="shared" si="23"/>
        <v>0.000283728851480929</v>
      </c>
    </row>
    <row r="124" spans="1:18" ht="15.75">
      <c r="A124" s="293">
        <v>5</v>
      </c>
      <c r="B124" s="294">
        <v>1</v>
      </c>
      <c r="C124" s="294">
        <v>2</v>
      </c>
      <c r="D124" s="314">
        <v>1</v>
      </c>
      <c r="E124" s="314"/>
      <c r="F124" s="318">
        <v>20</v>
      </c>
      <c r="G124" s="317" t="s">
        <v>478</v>
      </c>
      <c r="H124" s="288">
        <f>SUM(H125:H130)</f>
        <v>37544000000</v>
      </c>
      <c r="I124" s="288">
        <f aca="true" t="shared" si="41" ref="I124:P124">SUM(I125:I130)</f>
        <v>19069145178</v>
      </c>
      <c r="J124" s="288">
        <f t="shared" si="41"/>
        <v>19069145178</v>
      </c>
      <c r="K124" s="288">
        <f t="shared" si="41"/>
        <v>11736571197</v>
      </c>
      <c r="L124" s="288">
        <f t="shared" si="41"/>
        <v>11736571197</v>
      </c>
      <c r="M124" s="288">
        <f t="shared" si="41"/>
        <v>10652316</v>
      </c>
      <c r="N124" s="288">
        <f t="shared" si="41"/>
        <v>10652316</v>
      </c>
      <c r="O124" s="288">
        <f t="shared" si="41"/>
        <v>10652316</v>
      </c>
      <c r="P124" s="288">
        <f t="shared" si="41"/>
        <v>10652316</v>
      </c>
      <c r="Q124" s="289">
        <f t="shared" si="22"/>
        <v>0.3126084380193906</v>
      </c>
      <c r="R124" s="290">
        <f t="shared" si="23"/>
        <v>0.000283728851480929</v>
      </c>
    </row>
    <row r="125" spans="1:18" ht="15">
      <c r="A125" s="293">
        <v>5</v>
      </c>
      <c r="B125" s="294">
        <v>1</v>
      </c>
      <c r="C125" s="294">
        <v>2</v>
      </c>
      <c r="D125" s="314">
        <v>1</v>
      </c>
      <c r="E125" s="314">
        <v>4</v>
      </c>
      <c r="F125" s="318">
        <v>20</v>
      </c>
      <c r="G125" s="319" t="s">
        <v>629</v>
      </c>
      <c r="H125" s="297">
        <v>2670253000</v>
      </c>
      <c r="I125" s="297">
        <v>38962000</v>
      </c>
      <c r="J125" s="297">
        <v>38962000</v>
      </c>
      <c r="K125" s="297">
        <v>38962000</v>
      </c>
      <c r="L125" s="297">
        <v>38962000</v>
      </c>
      <c r="M125" s="297">
        <v>0</v>
      </c>
      <c r="N125" s="297">
        <v>0</v>
      </c>
      <c r="O125" s="297">
        <v>0</v>
      </c>
      <c r="P125" s="297">
        <v>0</v>
      </c>
      <c r="Q125" s="298">
        <f t="shared" si="22"/>
        <v>0.014591126758400796</v>
      </c>
      <c r="R125" s="299">
        <f t="shared" si="23"/>
        <v>0</v>
      </c>
    </row>
    <row r="126" spans="1:18" ht="15">
      <c r="A126" s="293">
        <v>5</v>
      </c>
      <c r="B126" s="294">
        <v>1</v>
      </c>
      <c r="C126" s="294">
        <v>2</v>
      </c>
      <c r="D126" s="314">
        <v>1</v>
      </c>
      <c r="E126" s="314">
        <v>6</v>
      </c>
      <c r="F126" s="318">
        <v>20</v>
      </c>
      <c r="G126" s="319" t="s">
        <v>48</v>
      </c>
      <c r="H126" s="297">
        <v>17027144000</v>
      </c>
      <c r="I126" s="297">
        <v>11152847749</v>
      </c>
      <c r="J126" s="297">
        <v>11152847749</v>
      </c>
      <c r="K126" s="297">
        <v>7762742389</v>
      </c>
      <c r="L126" s="297">
        <v>7762742389</v>
      </c>
      <c r="M126" s="297">
        <v>4690505</v>
      </c>
      <c r="N126" s="297">
        <v>4690505</v>
      </c>
      <c r="O126" s="297">
        <v>4690505</v>
      </c>
      <c r="P126" s="297">
        <v>4690505</v>
      </c>
      <c r="Q126" s="298">
        <f t="shared" si="22"/>
        <v>0.45590396069945727</v>
      </c>
      <c r="R126" s="299">
        <f t="shared" si="23"/>
        <v>0.00027547221072424125</v>
      </c>
    </row>
    <row r="127" spans="1:18" ht="15">
      <c r="A127" s="293">
        <v>5</v>
      </c>
      <c r="B127" s="294">
        <v>1</v>
      </c>
      <c r="C127" s="294">
        <v>2</v>
      </c>
      <c r="D127" s="314">
        <v>1</v>
      </c>
      <c r="E127" s="314">
        <v>7</v>
      </c>
      <c r="F127" s="318">
        <v>20</v>
      </c>
      <c r="G127" s="319" t="s">
        <v>630</v>
      </c>
      <c r="H127" s="297">
        <v>16392932000</v>
      </c>
      <c r="I127" s="297">
        <v>7758153429</v>
      </c>
      <c r="J127" s="297">
        <v>7758153429</v>
      </c>
      <c r="K127" s="297">
        <v>3924030532</v>
      </c>
      <c r="L127" s="297">
        <v>3924030532</v>
      </c>
      <c r="M127" s="297">
        <v>3296918</v>
      </c>
      <c r="N127" s="297">
        <v>3296918</v>
      </c>
      <c r="O127" s="297">
        <v>3296918</v>
      </c>
      <c r="P127" s="297">
        <v>3296918</v>
      </c>
      <c r="Q127" s="298">
        <f t="shared" si="22"/>
        <v>0.23937331845212315</v>
      </c>
      <c r="R127" s="299">
        <f t="shared" si="23"/>
        <v>0.0002011182624316382</v>
      </c>
    </row>
    <row r="128" spans="1:18" ht="15">
      <c r="A128" s="293">
        <v>5</v>
      </c>
      <c r="B128" s="294">
        <v>1</v>
      </c>
      <c r="C128" s="294">
        <v>2</v>
      </c>
      <c r="D128" s="314">
        <v>1</v>
      </c>
      <c r="E128" s="314">
        <v>21</v>
      </c>
      <c r="F128" s="318">
        <v>20</v>
      </c>
      <c r="G128" s="319" t="s">
        <v>139</v>
      </c>
      <c r="H128" s="297">
        <v>974051000</v>
      </c>
      <c r="I128" s="297">
        <v>7792000</v>
      </c>
      <c r="J128" s="297">
        <v>7792000</v>
      </c>
      <c r="K128" s="297">
        <v>7792000</v>
      </c>
      <c r="L128" s="297">
        <v>7792000</v>
      </c>
      <c r="M128" s="297">
        <v>0</v>
      </c>
      <c r="N128" s="297">
        <v>0</v>
      </c>
      <c r="O128" s="297">
        <v>0</v>
      </c>
      <c r="P128" s="297">
        <v>0</v>
      </c>
      <c r="Q128" s="298">
        <f t="shared" si="22"/>
        <v>0.007999581130762146</v>
      </c>
      <c r="R128" s="299">
        <f t="shared" si="23"/>
        <v>0</v>
      </c>
    </row>
    <row r="129" spans="1:18" ht="15">
      <c r="A129" s="293">
        <v>5</v>
      </c>
      <c r="B129" s="294">
        <v>1</v>
      </c>
      <c r="C129" s="294">
        <v>2</v>
      </c>
      <c r="D129" s="314">
        <v>1</v>
      </c>
      <c r="E129" s="314">
        <v>24</v>
      </c>
      <c r="F129" s="318">
        <v>20</v>
      </c>
      <c r="G129" s="319" t="s">
        <v>628</v>
      </c>
      <c r="H129" s="297">
        <v>138703000</v>
      </c>
      <c r="I129" s="297">
        <v>111390000</v>
      </c>
      <c r="J129" s="297">
        <v>111390000</v>
      </c>
      <c r="K129" s="297">
        <v>3044276</v>
      </c>
      <c r="L129" s="297">
        <v>3044276</v>
      </c>
      <c r="M129" s="297">
        <v>2664893</v>
      </c>
      <c r="N129" s="297">
        <v>2664893</v>
      </c>
      <c r="O129" s="297">
        <v>2664893</v>
      </c>
      <c r="P129" s="297">
        <v>2664893</v>
      </c>
      <c r="Q129" s="298">
        <f t="shared" si="22"/>
        <v>0.02194816262085175</v>
      </c>
      <c r="R129" s="299">
        <f t="shared" si="23"/>
        <v>0.019212944204523335</v>
      </c>
    </row>
    <row r="130" spans="1:18" ht="15">
      <c r="A130" s="293">
        <v>5</v>
      </c>
      <c r="B130" s="294">
        <v>1</v>
      </c>
      <c r="C130" s="294">
        <v>2</v>
      </c>
      <c r="D130" s="314">
        <v>1</v>
      </c>
      <c r="E130" s="314">
        <v>25</v>
      </c>
      <c r="F130" s="318">
        <v>20</v>
      </c>
      <c r="G130" s="319" t="s">
        <v>710</v>
      </c>
      <c r="H130" s="297">
        <v>340917000</v>
      </c>
      <c r="I130" s="297">
        <v>0</v>
      </c>
      <c r="J130" s="297">
        <v>0</v>
      </c>
      <c r="K130" s="297">
        <v>0</v>
      </c>
      <c r="L130" s="297">
        <v>0</v>
      </c>
      <c r="M130" s="297">
        <v>0</v>
      </c>
      <c r="N130" s="297">
        <v>0</v>
      </c>
      <c r="O130" s="297">
        <v>0</v>
      </c>
      <c r="P130" s="297">
        <v>0</v>
      </c>
      <c r="Q130" s="298">
        <f t="shared" si="22"/>
        <v>0</v>
      </c>
      <c r="R130" s="299">
        <f t="shared" si="23"/>
        <v>0</v>
      </c>
    </row>
    <row r="131" spans="1:18" s="323" customFormat="1" ht="15.75">
      <c r="A131" s="410" t="s">
        <v>54</v>
      </c>
      <c r="B131" s="411"/>
      <c r="C131" s="411"/>
      <c r="D131" s="411"/>
      <c r="E131" s="411"/>
      <c r="F131" s="411"/>
      <c r="G131" s="412"/>
      <c r="H131" s="320">
        <f>+H132+H135+H138+H141+H145</f>
        <v>313820000000</v>
      </c>
      <c r="I131" s="320">
        <f aca="true" t="shared" si="42" ref="I131:P131">+I132+I135+I138+I141+I145</f>
        <v>157759830629</v>
      </c>
      <c r="J131" s="320">
        <f t="shared" si="42"/>
        <v>157759830629</v>
      </c>
      <c r="K131" s="320">
        <f t="shared" si="42"/>
        <v>120057407970</v>
      </c>
      <c r="L131" s="320">
        <f t="shared" si="42"/>
        <v>120057407970</v>
      </c>
      <c r="M131" s="320">
        <f t="shared" si="42"/>
        <v>1665128832</v>
      </c>
      <c r="N131" s="320">
        <f t="shared" si="42"/>
        <v>1665128832</v>
      </c>
      <c r="O131" s="320">
        <f t="shared" si="42"/>
        <v>21424966</v>
      </c>
      <c r="P131" s="320">
        <f t="shared" si="42"/>
        <v>21424966</v>
      </c>
      <c r="Q131" s="321">
        <f t="shared" si="22"/>
        <v>0.3825677393728889</v>
      </c>
      <c r="R131" s="322">
        <f t="shared" si="23"/>
        <v>0.005305999719584475</v>
      </c>
    </row>
    <row r="132" spans="1:18" s="323" customFormat="1" ht="31.5">
      <c r="A132" s="324">
        <v>111</v>
      </c>
      <c r="B132" s="325"/>
      <c r="C132" s="325"/>
      <c r="D132" s="325"/>
      <c r="E132" s="325"/>
      <c r="F132" s="325"/>
      <c r="G132" s="326" t="s">
        <v>486</v>
      </c>
      <c r="H132" s="320">
        <f aca="true" t="shared" si="43" ref="H132:P133">+H133</f>
        <v>15000000000</v>
      </c>
      <c r="I132" s="320">
        <f t="shared" si="43"/>
        <v>64279368</v>
      </c>
      <c r="J132" s="320">
        <f t="shared" si="43"/>
        <v>64279368</v>
      </c>
      <c r="K132" s="320">
        <f t="shared" si="43"/>
        <v>64279368</v>
      </c>
      <c r="L132" s="320">
        <f t="shared" si="43"/>
        <v>64279368</v>
      </c>
      <c r="M132" s="320">
        <f t="shared" si="43"/>
        <v>0</v>
      </c>
      <c r="N132" s="320">
        <f t="shared" si="43"/>
        <v>0</v>
      </c>
      <c r="O132" s="320">
        <f t="shared" si="43"/>
        <v>0</v>
      </c>
      <c r="P132" s="320">
        <f t="shared" si="43"/>
        <v>0</v>
      </c>
      <c r="Q132" s="321">
        <f t="shared" si="22"/>
        <v>0.0042852912</v>
      </c>
      <c r="R132" s="322">
        <f t="shared" si="23"/>
        <v>0</v>
      </c>
    </row>
    <row r="133" spans="1:18" s="323" customFormat="1" ht="31.5">
      <c r="A133" s="324">
        <v>111</v>
      </c>
      <c r="B133" s="325">
        <v>506</v>
      </c>
      <c r="C133" s="325"/>
      <c r="D133" s="325"/>
      <c r="E133" s="325"/>
      <c r="F133" s="325"/>
      <c r="G133" s="326" t="s">
        <v>486</v>
      </c>
      <c r="H133" s="320">
        <f>+H134</f>
        <v>15000000000</v>
      </c>
      <c r="I133" s="320">
        <f t="shared" si="43"/>
        <v>64279368</v>
      </c>
      <c r="J133" s="320">
        <f t="shared" si="43"/>
        <v>64279368</v>
      </c>
      <c r="K133" s="320">
        <f t="shared" si="43"/>
        <v>64279368</v>
      </c>
      <c r="L133" s="320">
        <f t="shared" si="43"/>
        <v>64279368</v>
      </c>
      <c r="M133" s="320">
        <f t="shared" si="43"/>
        <v>0</v>
      </c>
      <c r="N133" s="320">
        <f t="shared" si="43"/>
        <v>0</v>
      </c>
      <c r="O133" s="320">
        <f t="shared" si="43"/>
        <v>0</v>
      </c>
      <c r="P133" s="320">
        <f t="shared" si="43"/>
        <v>0</v>
      </c>
      <c r="Q133" s="321">
        <f t="shared" si="22"/>
        <v>0.0042852912</v>
      </c>
      <c r="R133" s="322">
        <f t="shared" si="23"/>
        <v>0</v>
      </c>
    </row>
    <row r="134" spans="1:18" ht="15">
      <c r="A134" s="293">
        <v>111</v>
      </c>
      <c r="B134" s="294">
        <v>506</v>
      </c>
      <c r="C134" s="294">
        <v>1</v>
      </c>
      <c r="D134" s="314"/>
      <c r="E134" s="314"/>
      <c r="F134" s="315">
        <v>20</v>
      </c>
      <c r="G134" s="316" t="s">
        <v>205</v>
      </c>
      <c r="H134" s="297">
        <v>15000000000</v>
      </c>
      <c r="I134" s="297">
        <v>64279368</v>
      </c>
      <c r="J134" s="297">
        <v>64279368</v>
      </c>
      <c r="K134" s="297">
        <v>64279368</v>
      </c>
      <c r="L134" s="297">
        <v>64279368</v>
      </c>
      <c r="M134" s="297">
        <v>0</v>
      </c>
      <c r="N134" s="297">
        <v>0</v>
      </c>
      <c r="O134" s="297">
        <v>0</v>
      </c>
      <c r="P134" s="297">
        <v>0</v>
      </c>
      <c r="Q134" s="298">
        <f t="shared" si="22"/>
        <v>0.0042852912</v>
      </c>
      <c r="R134" s="299">
        <f t="shared" si="23"/>
        <v>0</v>
      </c>
    </row>
    <row r="135" spans="1:18" s="291" customFormat="1" ht="31.5">
      <c r="A135" s="284">
        <v>213</v>
      </c>
      <c r="B135" s="285"/>
      <c r="C135" s="285"/>
      <c r="D135" s="309"/>
      <c r="E135" s="309"/>
      <c r="F135" s="308"/>
      <c r="G135" s="310" t="s">
        <v>206</v>
      </c>
      <c r="H135" s="311">
        <f aca="true" t="shared" si="44" ref="H135:P135">H136</f>
        <v>9500000000</v>
      </c>
      <c r="I135" s="311">
        <f t="shared" si="44"/>
        <v>50354982</v>
      </c>
      <c r="J135" s="311">
        <f t="shared" si="44"/>
        <v>50354982</v>
      </c>
      <c r="K135" s="311">
        <f t="shared" si="44"/>
        <v>43687650</v>
      </c>
      <c r="L135" s="311">
        <f t="shared" si="44"/>
        <v>43687650</v>
      </c>
      <c r="M135" s="311">
        <f t="shared" si="44"/>
        <v>0</v>
      </c>
      <c r="N135" s="311">
        <f t="shared" si="44"/>
        <v>0</v>
      </c>
      <c r="O135" s="311">
        <f t="shared" si="44"/>
        <v>0</v>
      </c>
      <c r="P135" s="311">
        <f t="shared" si="44"/>
        <v>0</v>
      </c>
      <c r="Q135" s="312">
        <f t="shared" si="22"/>
        <v>0.0045987</v>
      </c>
      <c r="R135" s="313">
        <f t="shared" si="23"/>
        <v>0</v>
      </c>
    </row>
    <row r="136" spans="1:18" s="291" customFormat="1" ht="15.75">
      <c r="A136" s="284">
        <v>213</v>
      </c>
      <c r="B136" s="285" t="s">
        <v>61</v>
      </c>
      <c r="C136" s="285"/>
      <c r="D136" s="309"/>
      <c r="E136" s="309"/>
      <c r="F136" s="308"/>
      <c r="G136" s="310" t="s">
        <v>63</v>
      </c>
      <c r="H136" s="311">
        <f>+H137</f>
        <v>9500000000</v>
      </c>
      <c r="I136" s="311">
        <f aca="true" t="shared" si="45" ref="I136:P136">+I137</f>
        <v>50354982</v>
      </c>
      <c r="J136" s="311">
        <f t="shared" si="45"/>
        <v>50354982</v>
      </c>
      <c r="K136" s="311">
        <f t="shared" si="45"/>
        <v>43687650</v>
      </c>
      <c r="L136" s="311">
        <f t="shared" si="45"/>
        <v>43687650</v>
      </c>
      <c r="M136" s="311">
        <f t="shared" si="45"/>
        <v>0</v>
      </c>
      <c r="N136" s="311">
        <f t="shared" si="45"/>
        <v>0</v>
      </c>
      <c r="O136" s="311">
        <f t="shared" si="45"/>
        <v>0</v>
      </c>
      <c r="P136" s="311">
        <f t="shared" si="45"/>
        <v>0</v>
      </c>
      <c r="Q136" s="312">
        <f t="shared" si="22"/>
        <v>0.0045987</v>
      </c>
      <c r="R136" s="313">
        <f t="shared" si="23"/>
        <v>0</v>
      </c>
    </row>
    <row r="137" spans="1:18" ht="30">
      <c r="A137" s="293">
        <v>213</v>
      </c>
      <c r="B137" s="294" t="s">
        <v>61</v>
      </c>
      <c r="C137" s="294" t="s">
        <v>30</v>
      </c>
      <c r="D137" s="314"/>
      <c r="E137" s="314"/>
      <c r="F137" s="315">
        <v>20</v>
      </c>
      <c r="G137" s="316" t="s">
        <v>490</v>
      </c>
      <c r="H137" s="297">
        <v>9500000000</v>
      </c>
      <c r="I137" s="297">
        <v>50354982</v>
      </c>
      <c r="J137" s="297">
        <v>50354982</v>
      </c>
      <c r="K137" s="297">
        <v>43687650</v>
      </c>
      <c r="L137" s="297">
        <v>43687650</v>
      </c>
      <c r="M137" s="297">
        <v>0</v>
      </c>
      <c r="N137" s="297">
        <v>0</v>
      </c>
      <c r="O137" s="297">
        <v>0</v>
      </c>
      <c r="P137" s="297">
        <v>0</v>
      </c>
      <c r="Q137" s="298">
        <f aca="true" t="shared" si="46" ref="Q137:Q147">+L137/H137</f>
        <v>0.0045987</v>
      </c>
      <c r="R137" s="299">
        <f aca="true" t="shared" si="47" ref="R137:R147">+N137/H137</f>
        <v>0</v>
      </c>
    </row>
    <row r="138" spans="1:18" s="291" customFormat="1" ht="15.75">
      <c r="A138" s="284" t="s">
        <v>60</v>
      </c>
      <c r="B138" s="285"/>
      <c r="C138" s="285"/>
      <c r="D138" s="309"/>
      <c r="E138" s="309"/>
      <c r="F138" s="308"/>
      <c r="G138" s="310" t="s">
        <v>62</v>
      </c>
      <c r="H138" s="311">
        <f aca="true" t="shared" si="48" ref="H138:P138">H139</f>
        <v>5000000000</v>
      </c>
      <c r="I138" s="311">
        <f t="shared" si="48"/>
        <v>1026886783</v>
      </c>
      <c r="J138" s="311">
        <f t="shared" si="48"/>
        <v>1026886783</v>
      </c>
      <c r="K138" s="311">
        <f t="shared" si="48"/>
        <v>674408090</v>
      </c>
      <c r="L138" s="311">
        <f t="shared" si="48"/>
        <v>674408090</v>
      </c>
      <c r="M138" s="311">
        <f t="shared" si="48"/>
        <v>0</v>
      </c>
      <c r="N138" s="311">
        <f t="shared" si="48"/>
        <v>0</v>
      </c>
      <c r="O138" s="311">
        <f t="shared" si="48"/>
        <v>0</v>
      </c>
      <c r="P138" s="311">
        <f t="shared" si="48"/>
        <v>0</v>
      </c>
      <c r="Q138" s="312">
        <f t="shared" si="46"/>
        <v>0.134881618</v>
      </c>
      <c r="R138" s="313">
        <f t="shared" si="47"/>
        <v>0</v>
      </c>
    </row>
    <row r="139" spans="1:18" s="291" customFormat="1" ht="15.75">
      <c r="A139" s="284" t="s">
        <v>60</v>
      </c>
      <c r="B139" s="285" t="s">
        <v>61</v>
      </c>
      <c r="C139" s="285"/>
      <c r="D139" s="309"/>
      <c r="E139" s="309"/>
      <c r="F139" s="308"/>
      <c r="G139" s="310" t="s">
        <v>63</v>
      </c>
      <c r="H139" s="311">
        <f>+H140</f>
        <v>5000000000</v>
      </c>
      <c r="I139" s="311">
        <f aca="true" t="shared" si="49" ref="I139:P139">+I140</f>
        <v>1026886783</v>
      </c>
      <c r="J139" s="311">
        <f t="shared" si="49"/>
        <v>1026886783</v>
      </c>
      <c r="K139" s="311">
        <f t="shared" si="49"/>
        <v>674408090</v>
      </c>
      <c r="L139" s="311">
        <f t="shared" si="49"/>
        <v>674408090</v>
      </c>
      <c r="M139" s="311">
        <f t="shared" si="49"/>
        <v>0</v>
      </c>
      <c r="N139" s="311">
        <f t="shared" si="49"/>
        <v>0</v>
      </c>
      <c r="O139" s="311">
        <f t="shared" si="49"/>
        <v>0</v>
      </c>
      <c r="P139" s="311">
        <f t="shared" si="49"/>
        <v>0</v>
      </c>
      <c r="Q139" s="312">
        <f t="shared" si="46"/>
        <v>0.134881618</v>
      </c>
      <c r="R139" s="313">
        <f t="shared" si="47"/>
        <v>0</v>
      </c>
    </row>
    <row r="140" spans="1:18" ht="15">
      <c r="A140" s="293" t="s">
        <v>60</v>
      </c>
      <c r="B140" s="294" t="s">
        <v>61</v>
      </c>
      <c r="C140" s="294" t="s">
        <v>30</v>
      </c>
      <c r="D140" s="314"/>
      <c r="E140" s="314"/>
      <c r="F140" s="315">
        <v>20</v>
      </c>
      <c r="G140" s="316" t="s">
        <v>64</v>
      </c>
      <c r="H140" s="297">
        <v>5000000000</v>
      </c>
      <c r="I140" s="297">
        <v>1026886783</v>
      </c>
      <c r="J140" s="297">
        <v>1026886783</v>
      </c>
      <c r="K140" s="297">
        <v>674408090</v>
      </c>
      <c r="L140" s="297">
        <v>674408090</v>
      </c>
      <c r="M140" s="297">
        <v>0</v>
      </c>
      <c r="N140" s="297">
        <v>0</v>
      </c>
      <c r="O140" s="297">
        <v>0</v>
      </c>
      <c r="P140" s="297">
        <v>0</v>
      </c>
      <c r="Q140" s="298">
        <f t="shared" si="46"/>
        <v>0.134881618</v>
      </c>
      <c r="R140" s="299">
        <f t="shared" si="47"/>
        <v>0</v>
      </c>
    </row>
    <row r="141" spans="1:18" s="291" customFormat="1" ht="15.75">
      <c r="A141" s="327" t="s">
        <v>65</v>
      </c>
      <c r="B141" s="285"/>
      <c r="C141" s="286"/>
      <c r="D141" s="286"/>
      <c r="E141" s="286"/>
      <c r="F141" s="286"/>
      <c r="G141" s="287" t="s">
        <v>66</v>
      </c>
      <c r="H141" s="311">
        <f>+H142</f>
        <v>272320000000</v>
      </c>
      <c r="I141" s="311">
        <f aca="true" t="shared" si="50" ref="I141:P141">+I142</f>
        <v>156618309496</v>
      </c>
      <c r="J141" s="311">
        <f t="shared" si="50"/>
        <v>156618309496</v>
      </c>
      <c r="K141" s="311">
        <f t="shared" si="50"/>
        <v>119275032862</v>
      </c>
      <c r="L141" s="311">
        <f t="shared" si="50"/>
        <v>119275032862</v>
      </c>
      <c r="M141" s="311">
        <f t="shared" si="50"/>
        <v>1665128832</v>
      </c>
      <c r="N141" s="311">
        <f t="shared" si="50"/>
        <v>1665128832</v>
      </c>
      <c r="O141" s="311">
        <f t="shared" si="50"/>
        <v>21424966</v>
      </c>
      <c r="P141" s="311">
        <f t="shared" si="50"/>
        <v>21424966</v>
      </c>
      <c r="Q141" s="312">
        <f t="shared" si="46"/>
        <v>0.43799586097972976</v>
      </c>
      <c r="R141" s="313">
        <f t="shared" si="47"/>
        <v>0.006114603525264395</v>
      </c>
    </row>
    <row r="142" spans="1:18" s="291" customFormat="1" ht="15.75">
      <c r="A142" s="327" t="s">
        <v>65</v>
      </c>
      <c r="B142" s="285" t="s">
        <v>61</v>
      </c>
      <c r="C142" s="286"/>
      <c r="D142" s="286"/>
      <c r="E142" s="286"/>
      <c r="F142" s="286"/>
      <c r="G142" s="310" t="s">
        <v>63</v>
      </c>
      <c r="H142" s="311">
        <f>+H143+H144</f>
        <v>272320000000</v>
      </c>
      <c r="I142" s="311">
        <f aca="true" t="shared" si="51" ref="I142:P142">+I143+I144</f>
        <v>156618309496</v>
      </c>
      <c r="J142" s="311">
        <f t="shared" si="51"/>
        <v>156618309496</v>
      </c>
      <c r="K142" s="311">
        <f t="shared" si="51"/>
        <v>119275032862</v>
      </c>
      <c r="L142" s="311">
        <f t="shared" si="51"/>
        <v>119275032862</v>
      </c>
      <c r="M142" s="311">
        <f t="shared" si="51"/>
        <v>1665128832</v>
      </c>
      <c r="N142" s="311">
        <f t="shared" si="51"/>
        <v>1665128832</v>
      </c>
      <c r="O142" s="311">
        <f t="shared" si="51"/>
        <v>21424966</v>
      </c>
      <c r="P142" s="311">
        <f t="shared" si="51"/>
        <v>21424966</v>
      </c>
      <c r="Q142" s="312">
        <f t="shared" si="46"/>
        <v>0.43799586097972976</v>
      </c>
      <c r="R142" s="313">
        <f t="shared" si="47"/>
        <v>0.006114603525264395</v>
      </c>
    </row>
    <row r="143" spans="1:18" ht="15">
      <c r="A143" s="295" t="s">
        <v>65</v>
      </c>
      <c r="B143" s="294" t="s">
        <v>61</v>
      </c>
      <c r="C143" s="295" t="s">
        <v>30</v>
      </c>
      <c r="D143" s="295"/>
      <c r="E143" s="295"/>
      <c r="F143" s="295">
        <v>20</v>
      </c>
      <c r="G143" s="300" t="s">
        <v>67</v>
      </c>
      <c r="H143" s="297">
        <v>250820000000</v>
      </c>
      <c r="I143" s="297">
        <v>144525768463</v>
      </c>
      <c r="J143" s="297">
        <v>144525768463</v>
      </c>
      <c r="K143" s="297">
        <v>107278115889</v>
      </c>
      <c r="L143" s="297">
        <v>107278115889</v>
      </c>
      <c r="M143" s="297">
        <v>1663429103</v>
      </c>
      <c r="N143" s="297">
        <v>1663429103</v>
      </c>
      <c r="O143" s="297">
        <v>19725237</v>
      </c>
      <c r="P143" s="297">
        <v>19725237</v>
      </c>
      <c r="Q143" s="298">
        <f t="shared" si="46"/>
        <v>0.42770957614624033</v>
      </c>
      <c r="R143" s="299">
        <f t="shared" si="47"/>
        <v>0.006631963571485528</v>
      </c>
    </row>
    <row r="144" spans="1:18" ht="15">
      <c r="A144" s="295" t="s">
        <v>65</v>
      </c>
      <c r="B144" s="294" t="s">
        <v>61</v>
      </c>
      <c r="C144" s="295" t="s">
        <v>109</v>
      </c>
      <c r="D144" s="295"/>
      <c r="E144" s="295"/>
      <c r="F144" s="295">
        <v>20</v>
      </c>
      <c r="G144" s="300" t="s">
        <v>207</v>
      </c>
      <c r="H144" s="297">
        <v>21500000000</v>
      </c>
      <c r="I144" s="297">
        <v>12092541033</v>
      </c>
      <c r="J144" s="297">
        <v>12092541033</v>
      </c>
      <c r="K144" s="297">
        <v>11996916973</v>
      </c>
      <c r="L144" s="297">
        <v>11996916973</v>
      </c>
      <c r="M144" s="297">
        <v>1699729</v>
      </c>
      <c r="N144" s="297">
        <v>1699729</v>
      </c>
      <c r="O144" s="297">
        <v>1699729</v>
      </c>
      <c r="P144" s="297">
        <v>1699729</v>
      </c>
      <c r="Q144" s="298">
        <f t="shared" si="46"/>
        <v>0.5579961382790698</v>
      </c>
      <c r="R144" s="299">
        <f t="shared" si="47"/>
        <v>7.905716279069767E-05</v>
      </c>
    </row>
    <row r="145" spans="1:18" ht="15.75">
      <c r="A145" s="328" t="s">
        <v>711</v>
      </c>
      <c r="B145" s="329">
        <v>506</v>
      </c>
      <c r="C145" s="330"/>
      <c r="D145" s="330"/>
      <c r="E145" s="330"/>
      <c r="F145" s="330"/>
      <c r="G145" s="331" t="s">
        <v>712</v>
      </c>
      <c r="H145" s="332">
        <f>+H146</f>
        <v>12000000000</v>
      </c>
      <c r="I145" s="332">
        <f aca="true" t="shared" si="52" ref="I145:P145">+I146</f>
        <v>0</v>
      </c>
      <c r="J145" s="332">
        <f t="shared" si="52"/>
        <v>0</v>
      </c>
      <c r="K145" s="332">
        <f t="shared" si="52"/>
        <v>0</v>
      </c>
      <c r="L145" s="332">
        <f t="shared" si="52"/>
        <v>0</v>
      </c>
      <c r="M145" s="332">
        <f t="shared" si="52"/>
        <v>0</v>
      </c>
      <c r="N145" s="332">
        <f t="shared" si="52"/>
        <v>0</v>
      </c>
      <c r="O145" s="332">
        <f t="shared" si="52"/>
        <v>0</v>
      </c>
      <c r="P145" s="332">
        <f t="shared" si="52"/>
        <v>0</v>
      </c>
      <c r="Q145" s="333">
        <f t="shared" si="46"/>
        <v>0</v>
      </c>
      <c r="R145" s="334">
        <f t="shared" si="47"/>
        <v>0</v>
      </c>
    </row>
    <row r="146" spans="1:18" ht="15.75" thickBot="1">
      <c r="A146" s="335" t="s">
        <v>711</v>
      </c>
      <c r="B146" s="336">
        <v>506</v>
      </c>
      <c r="C146" s="335" t="s">
        <v>30</v>
      </c>
      <c r="D146" s="335"/>
      <c r="E146" s="335"/>
      <c r="F146" s="335" t="s">
        <v>52</v>
      </c>
      <c r="G146" s="337" t="s">
        <v>712</v>
      </c>
      <c r="H146" s="338">
        <v>12000000000</v>
      </c>
      <c r="I146" s="338">
        <v>0</v>
      </c>
      <c r="J146" s="338">
        <v>0</v>
      </c>
      <c r="K146" s="338">
        <v>0</v>
      </c>
      <c r="L146" s="338">
        <v>0</v>
      </c>
      <c r="M146" s="338">
        <v>0</v>
      </c>
      <c r="N146" s="338">
        <v>0</v>
      </c>
      <c r="O146" s="338">
        <v>0</v>
      </c>
      <c r="P146" s="338">
        <v>0</v>
      </c>
      <c r="Q146" s="339">
        <f t="shared" si="46"/>
        <v>0</v>
      </c>
      <c r="R146" s="340">
        <f t="shared" si="47"/>
        <v>0</v>
      </c>
    </row>
    <row r="147" spans="1:18" s="343" customFormat="1" ht="16.5" thickBot="1">
      <c r="A147" s="413" t="s">
        <v>55</v>
      </c>
      <c r="B147" s="414"/>
      <c r="C147" s="414"/>
      <c r="D147" s="414"/>
      <c r="E147" s="414"/>
      <c r="F147" s="414"/>
      <c r="G147" s="415"/>
      <c r="H147" s="341">
        <f aca="true" t="shared" si="53" ref="H147:P147">H8+H131</f>
        <v>564828863000</v>
      </c>
      <c r="I147" s="341">
        <f t="shared" si="53"/>
        <v>201575383017</v>
      </c>
      <c r="J147" s="341">
        <f t="shared" si="53"/>
        <v>201575383017</v>
      </c>
      <c r="K147" s="341">
        <f t="shared" si="53"/>
        <v>137778552708.8</v>
      </c>
      <c r="L147" s="341">
        <f t="shared" si="53"/>
        <v>137778552708.8</v>
      </c>
      <c r="M147" s="341">
        <f t="shared" si="53"/>
        <v>2833338203.99</v>
      </c>
      <c r="N147" s="341">
        <f t="shared" si="53"/>
        <v>2833338203.99</v>
      </c>
      <c r="O147" s="341">
        <f t="shared" si="53"/>
        <v>1189634337.99</v>
      </c>
      <c r="P147" s="341">
        <f t="shared" si="53"/>
        <v>1189634337.99</v>
      </c>
      <c r="Q147" s="342">
        <f t="shared" si="46"/>
        <v>0.24392973117027128</v>
      </c>
      <c r="R147" s="342">
        <f t="shared" si="47"/>
        <v>0.005016277300244835</v>
      </c>
    </row>
    <row r="148" spans="1:18" ht="15">
      <c r="A148" s="11"/>
      <c r="B148" s="12"/>
      <c r="C148" s="13"/>
      <c r="D148" s="13"/>
      <c r="E148" s="13"/>
      <c r="F148" s="13"/>
      <c r="G148" s="14"/>
      <c r="H148" s="344"/>
      <c r="I148" s="344"/>
      <c r="J148" s="345"/>
      <c r="K148" s="346"/>
      <c r="L148" s="346"/>
      <c r="M148" s="346"/>
      <c r="N148" s="346"/>
      <c r="O148" s="346"/>
      <c r="P148" s="269"/>
      <c r="Q148" s="267"/>
      <c r="R148" s="268"/>
    </row>
    <row r="149" spans="8:16" ht="15">
      <c r="H149" s="172"/>
      <c r="I149" s="172"/>
      <c r="J149" s="172"/>
      <c r="K149" s="172"/>
      <c r="L149" s="172"/>
      <c r="M149" s="172"/>
      <c r="N149" s="172"/>
      <c r="O149" s="172"/>
      <c r="P149" s="172"/>
    </row>
    <row r="150" spans="8:16" ht="15">
      <c r="H150" s="172"/>
      <c r="I150" s="172"/>
      <c r="J150" s="172"/>
      <c r="K150" s="172"/>
      <c r="L150" s="172"/>
      <c r="M150" s="172"/>
      <c r="N150" s="172"/>
      <c r="O150" s="172"/>
      <c r="P150" s="172"/>
    </row>
    <row r="151" spans="8:16" ht="15">
      <c r="H151" s="172"/>
      <c r="I151" s="172"/>
      <c r="J151" s="172"/>
      <c r="K151" s="172"/>
      <c r="L151" s="172"/>
      <c r="M151" s="172"/>
      <c r="N151" s="172"/>
      <c r="O151" s="172"/>
      <c r="P151" s="172"/>
    </row>
    <row r="152" spans="8:16" ht="15">
      <c r="H152" s="172"/>
      <c r="I152" s="172"/>
      <c r="J152" s="172"/>
      <c r="K152" s="172"/>
      <c r="L152" s="172"/>
      <c r="M152" s="172"/>
      <c r="N152" s="172"/>
      <c r="O152" s="172"/>
      <c r="P152" s="172"/>
    </row>
    <row r="153" spans="8:16" ht="15">
      <c r="H153" s="172"/>
      <c r="I153" s="172"/>
      <c r="J153" s="172"/>
      <c r="K153" s="172"/>
      <c r="L153" s="172"/>
      <c r="M153" s="172"/>
      <c r="N153" s="172"/>
      <c r="O153" s="172"/>
      <c r="P153" s="172"/>
    </row>
    <row r="154" spans="8:16" ht="15">
      <c r="H154" s="172"/>
      <c r="I154" s="172"/>
      <c r="J154" s="172"/>
      <c r="K154" s="172"/>
      <c r="L154" s="172"/>
      <c r="M154" s="172"/>
      <c r="N154" s="172"/>
      <c r="O154" s="172"/>
      <c r="P154" s="172"/>
    </row>
    <row r="155" spans="8:16" ht="15">
      <c r="H155" s="172"/>
      <c r="I155" s="172"/>
      <c r="J155" s="172"/>
      <c r="K155" s="172"/>
      <c r="L155" s="172"/>
      <c r="M155" s="172"/>
      <c r="N155" s="172"/>
      <c r="O155" s="172"/>
      <c r="P155" s="172"/>
    </row>
    <row r="156" spans="8:16" ht="15">
      <c r="H156" s="172"/>
      <c r="I156" s="172"/>
      <c r="J156" s="172"/>
      <c r="K156" s="172"/>
      <c r="L156" s="172"/>
      <c r="M156" s="172"/>
      <c r="N156" s="172"/>
      <c r="O156" s="172"/>
      <c r="P156" s="172"/>
    </row>
    <row r="157" spans="8:16" ht="15">
      <c r="H157" s="172"/>
      <c r="I157" s="172"/>
      <c r="J157" s="172"/>
      <c r="K157" s="172"/>
      <c r="L157" s="172"/>
      <c r="M157" s="172"/>
      <c r="N157" s="172"/>
      <c r="O157" s="172"/>
      <c r="P157" s="172"/>
    </row>
    <row r="158" spans="8:16" ht="15">
      <c r="H158" s="172"/>
      <c r="I158" s="172"/>
      <c r="J158" s="172"/>
      <c r="K158" s="172"/>
      <c r="L158" s="172"/>
      <c r="M158" s="172"/>
      <c r="N158" s="172"/>
      <c r="O158" s="172"/>
      <c r="P158" s="172"/>
    </row>
  </sheetData>
  <sheetProtection/>
  <mergeCells count="32">
    <mergeCell ref="R4:R7"/>
    <mergeCell ref="L4:L5"/>
    <mergeCell ref="O4:O5"/>
    <mergeCell ref="P4:P5"/>
    <mergeCell ref="G5:G7"/>
    <mergeCell ref="H6:H7"/>
    <mergeCell ref="M4:M5"/>
    <mergeCell ref="M6:M7"/>
    <mergeCell ref="A1:L1"/>
    <mergeCell ref="A2:L2"/>
    <mergeCell ref="A3:L3"/>
    <mergeCell ref="Q4:Q7"/>
    <mergeCell ref="K6:K7"/>
    <mergeCell ref="L6:L7"/>
    <mergeCell ref="I6:I7"/>
    <mergeCell ref="J6:J7"/>
    <mergeCell ref="N4:N5"/>
    <mergeCell ref="A4:G4"/>
    <mergeCell ref="H4:H5"/>
    <mergeCell ref="I4:I5"/>
    <mergeCell ref="J4:J5"/>
    <mergeCell ref="K4:K5"/>
    <mergeCell ref="A131:G131"/>
    <mergeCell ref="A147:G147"/>
    <mergeCell ref="A8:G8"/>
    <mergeCell ref="N6:N7"/>
    <mergeCell ref="O6:O7"/>
    <mergeCell ref="P6:P7"/>
    <mergeCell ref="A6:A7"/>
    <mergeCell ref="B6:B7"/>
    <mergeCell ref="C6:C7"/>
    <mergeCell ref="D6:D7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Enero (Gastos)</dc:title>
  <dc:subject/>
  <dc:creator>JohGriPre</dc:creator>
  <cp:keywords/>
  <dc:description/>
  <cp:lastModifiedBy>Robinson Prado Suquila</cp:lastModifiedBy>
  <cp:lastPrinted>2013-02-19T15:16:04Z</cp:lastPrinted>
  <dcterms:created xsi:type="dcterms:W3CDTF">2006-02-14T12:57:48Z</dcterms:created>
  <dcterms:modified xsi:type="dcterms:W3CDTF">2013-02-19T16:02:43Z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gastos</vt:lpwstr>
  </property>
  <property fmtid="{D5CDD505-2E9C-101B-9397-08002B2CF9AE}" pid="4" name="Ord">
    <vt:lpwstr>1.00000000000000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2200.00000000000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Gastos</vt:lpwstr>
  </property>
</Properties>
</file>