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5015" windowHeight="7620" activeTab="0"/>
  </bookViews>
  <sheets>
    <sheet name="gastos dic 2011-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<sst xmlns="http://schemas.openxmlformats.org/spreadsheetml/2006/main" count="114" uniqueCount="26">
  <si>
    <t>MINISTERIO DE MINAS Y ENERGIA</t>
  </si>
  <si>
    <t>AGENCIA NACIONAL DE HIDROCARBUROS</t>
  </si>
  <si>
    <t>INFORME  DE EJECUCIÓN DEL PRESUPUESTO DE GASTOS</t>
  </si>
  <si>
    <t>Cifras Expresadas en pesos</t>
  </si>
  <si>
    <t>VIGENCIA FISCAL  2008</t>
  </si>
  <si>
    <t>CONCEPTO</t>
  </si>
  <si>
    <t>PRESUPUESTO APROBADO</t>
  </si>
  <si>
    <t>PRESUPUESTO ACTUAL</t>
  </si>
  <si>
    <t>SALDO POR EJECUTAR</t>
  </si>
  <si>
    <t>% DE EJECUCION</t>
  </si>
  <si>
    <t>FUNCIONAMIENTO</t>
  </si>
  <si>
    <t>Gastos de Personal</t>
  </si>
  <si>
    <t>Gastos Generales</t>
  </si>
  <si>
    <t>Transferencias</t>
  </si>
  <si>
    <t>Gastos de Comercialización</t>
  </si>
  <si>
    <t>INVERSION</t>
  </si>
  <si>
    <t>TOTAL</t>
  </si>
  <si>
    <t>VIGENCIA FISCAL  2007</t>
  </si>
  <si>
    <t>VIGENCIA FISCAL  2006</t>
  </si>
  <si>
    <t>VIGENCIA FISCAL  2005</t>
  </si>
  <si>
    <t>VIGENCIA FISCAL  2004</t>
  </si>
  <si>
    <t>VIGENCIA FISCAL  2009</t>
  </si>
  <si>
    <t>VIGENCIA FISCAL  2010</t>
  </si>
  <si>
    <t>COMPROMETIDO A DICIEMBRE DE 2009</t>
  </si>
  <si>
    <t>COMPROMETIDO A DICIEMBRE</t>
  </si>
  <si>
    <t>VIGENCIA FISCAL  2011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</si>
</sst>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  <numFmt numFmtId="166" formatCode="00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4C00"/>
      <name val="Arial"/>
      <family val="2"/>
    </font>
    <font>
      <sz val="10"/>
      <color rgb="FF004C00"/>
      <name val="Arial"/>
      <family val="2"/>
    </font>
    <font>
      <b/>
      <sz val="9"/>
      <color rgb="FF004C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3" fontId="4" fillId="0" borderId="0" xfId="46" applyFont="1" applyFill="1" applyBorder="1" applyAlignment="1">
      <alignment/>
    </xf>
    <xf numFmtId="43" fontId="3" fillId="0" borderId="0" xfId="0" applyNumberFormat="1" applyFont="1" applyAlignment="1">
      <alignment/>
    </xf>
    <xf numFmtId="165" fontId="7" fillId="0" borderId="0" xfId="46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/>
    </xf>
    <xf numFmtId="164" fontId="43" fillId="33" borderId="13" xfId="46" applyNumberFormat="1" applyFont="1" applyFill="1" applyBorder="1" applyAlignment="1">
      <alignment/>
    </xf>
    <xf numFmtId="9" fontId="43" fillId="33" borderId="13" xfId="52" applyNumberFormat="1" applyFont="1" applyFill="1" applyBorder="1" applyAlignment="1">
      <alignment horizontal="center"/>
    </xf>
    <xf numFmtId="0" fontId="44" fillId="0" borderId="14" xfId="0" applyFont="1" applyFill="1" applyBorder="1" applyAlignment="1">
      <alignment/>
    </xf>
    <xf numFmtId="164" fontId="44" fillId="0" borderId="14" xfId="46" applyNumberFormat="1" applyFont="1" applyFill="1" applyBorder="1" applyAlignment="1">
      <alignment/>
    </xf>
    <xf numFmtId="9" fontId="44" fillId="0" borderId="14" xfId="52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164" fontId="43" fillId="33" borderId="14" xfId="46" applyNumberFormat="1" applyFont="1" applyFill="1" applyBorder="1" applyAlignment="1">
      <alignment/>
    </xf>
    <xf numFmtId="9" fontId="43" fillId="33" borderId="14" xfId="52" applyNumberFormat="1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9" fontId="43" fillId="0" borderId="10" xfId="52" applyNumberFormat="1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64" fontId="43" fillId="33" borderId="10" xfId="46" applyNumberFormat="1" applyFont="1" applyFill="1" applyBorder="1" applyAlignment="1">
      <alignment/>
    </xf>
    <xf numFmtId="9" fontId="43" fillId="33" borderId="10" xfId="52" applyNumberFormat="1" applyFont="1" applyFill="1" applyBorder="1" applyAlignment="1">
      <alignment horizontal="center"/>
    </xf>
    <xf numFmtId="165" fontId="2" fillId="0" borderId="0" xfId="46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9" fontId="43" fillId="0" borderId="12" xfId="52" applyNumberFormat="1" applyFont="1" applyFill="1" applyBorder="1" applyAlignment="1">
      <alignment horizontal="center"/>
    </xf>
    <xf numFmtId="38" fontId="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2010\INFORMES\MHCP\MENSUAL\INFORME%20MENSUAL%20MHCP%20DIC-2010%20ALCANCE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ile\sperfiles$\Documents%20and%20Settings\luis.davila\Escritorio\a&#241;o%202009\INFORMES\MHCP\MENSUAL\INFORME%20MENSUAL%20MHCP%20DICIEMBRE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-2010"/>
      <sheetName val="VIGENCIA"/>
      <sheetName val="RESERVA"/>
      <sheetName val="CXP"/>
    </sheetNames>
    <sheetDataSet>
      <sheetData sheetId="1">
        <row r="13">
          <cell r="H13">
            <v>9026300000</v>
          </cell>
          <cell r="L13">
            <v>7168059548.68</v>
          </cell>
        </row>
        <row r="49">
          <cell r="H49">
            <v>5829600000</v>
          </cell>
          <cell r="L49">
            <v>4360909214.49</v>
          </cell>
        </row>
        <row r="124">
          <cell r="H124">
            <v>724935436397.02</v>
          </cell>
          <cell r="L124">
            <v>723459028685</v>
          </cell>
        </row>
        <row r="135">
          <cell r="H135">
            <v>27680000000.01</v>
          </cell>
          <cell r="L135">
            <v>25599937722.6</v>
          </cell>
        </row>
        <row r="139">
          <cell r="H139">
            <v>251462363603.11996</v>
          </cell>
          <cell r="L139">
            <v>217617637401.34998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-2009"/>
      <sheetName val="VIGENCIA"/>
      <sheetName val="RESERVA"/>
      <sheetName val="CXP"/>
    </sheetNames>
    <sheetDataSet>
      <sheetData sheetId="1">
        <row r="13">
          <cell r="H13">
            <v>8679300000</v>
          </cell>
          <cell r="L13">
            <v>7885221135.639999</v>
          </cell>
        </row>
        <row r="49">
          <cell r="H49">
            <v>4385400000.01</v>
          </cell>
          <cell r="L49">
            <v>4069708300.8</v>
          </cell>
        </row>
        <row r="119">
          <cell r="H119">
            <v>8353300000</v>
          </cell>
          <cell r="L119">
            <v>415000000</v>
          </cell>
        </row>
        <row r="127">
          <cell r="H127">
            <v>16410000000</v>
          </cell>
          <cell r="L127">
            <v>15179984702.07</v>
          </cell>
        </row>
        <row r="130">
          <cell r="H130">
            <v>288669070000.04</v>
          </cell>
          <cell r="L130">
            <v>212660451890.81003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24.57421875" style="0" bestFit="1" customWidth="1"/>
    <col min="2" max="2" width="17.57421875" style="0" customWidth="1"/>
    <col min="3" max="3" width="17.57421875" style="0" bestFit="1" customWidth="1"/>
    <col min="4" max="4" width="18.00390625" style="0" bestFit="1" customWidth="1"/>
    <col min="5" max="5" width="16.57421875" style="0" bestFit="1" customWidth="1"/>
    <col min="6" max="6" width="10.28125" style="0" bestFit="1" customWidth="1"/>
    <col min="8" max="8" width="15.421875" style="0" bestFit="1" customWidth="1"/>
  </cols>
  <sheetData>
    <row r="1" spans="1:6" s="1" customFormat="1" ht="12.75">
      <c r="A1" s="44" t="s">
        <v>0</v>
      </c>
      <c r="B1" s="45"/>
      <c r="C1" s="45"/>
      <c r="D1" s="45"/>
      <c r="E1" s="45"/>
      <c r="F1" s="46"/>
    </row>
    <row r="2" spans="1:6" s="1" customFormat="1" ht="12.75">
      <c r="A2" s="47" t="s">
        <v>1</v>
      </c>
      <c r="B2" s="48"/>
      <c r="C2" s="48"/>
      <c r="D2" s="48"/>
      <c r="E2" s="48"/>
      <c r="F2" s="49"/>
    </row>
    <row r="3" spans="1:6" s="1" customFormat="1" ht="12.75">
      <c r="A3" s="47" t="s">
        <v>2</v>
      </c>
      <c r="B3" s="48"/>
      <c r="C3" s="48"/>
      <c r="D3" s="48"/>
      <c r="E3" s="48"/>
      <c r="F3" s="49"/>
    </row>
    <row r="4" spans="1:6" s="1" customFormat="1" ht="12.75">
      <c r="A4" s="47" t="s">
        <v>3</v>
      </c>
      <c r="B4" s="48"/>
      <c r="C4" s="48"/>
      <c r="D4" s="48"/>
      <c r="E4" s="48"/>
      <c r="F4" s="49"/>
    </row>
    <row r="5" spans="1:6" s="1" customFormat="1" ht="12.75">
      <c r="A5" s="38"/>
      <c r="B5" s="39"/>
      <c r="C5" s="39"/>
      <c r="D5" s="39"/>
      <c r="E5" s="39"/>
      <c r="F5" s="40"/>
    </row>
    <row r="6" spans="1:6" s="1" customFormat="1" ht="12.75">
      <c r="A6" s="41" t="s">
        <v>25</v>
      </c>
      <c r="B6" s="42"/>
      <c r="C6" s="42"/>
      <c r="D6" s="42"/>
      <c r="E6" s="42"/>
      <c r="F6" s="43"/>
    </row>
    <row r="7" spans="1:6" s="1" customFormat="1" ht="12.75">
      <c r="A7" s="13"/>
      <c r="B7" s="2"/>
      <c r="C7" s="2"/>
      <c r="D7" s="2"/>
      <c r="E7" s="2"/>
      <c r="F7" s="14"/>
    </row>
    <row r="8" spans="1:6" s="1" customFormat="1" ht="24">
      <c r="A8" s="12" t="s">
        <v>5</v>
      </c>
      <c r="B8" s="12" t="s">
        <v>6</v>
      </c>
      <c r="C8" s="12" t="s">
        <v>7</v>
      </c>
      <c r="D8" s="12" t="s">
        <v>24</v>
      </c>
      <c r="E8" s="12" t="s">
        <v>8</v>
      </c>
      <c r="F8" s="12" t="s">
        <v>9</v>
      </c>
    </row>
    <row r="9" spans="1:6" s="1" customFormat="1" ht="12.75">
      <c r="A9" s="17" t="s">
        <v>10</v>
      </c>
      <c r="B9" s="18">
        <f>SUM(B10:B13)</f>
        <v>633912300000.01</v>
      </c>
      <c r="C9" s="18">
        <f>SUM(C10:C13)</f>
        <v>633912300000.01</v>
      </c>
      <c r="D9" s="18">
        <f>SUM(D10:D13)</f>
        <v>623196639312.3</v>
      </c>
      <c r="E9" s="18">
        <f>SUM(E10:E13)</f>
        <v>10715660687.710003</v>
      </c>
      <c r="F9" s="19">
        <f aca="true" t="shared" si="0" ref="F9:F15">+D9/C9</f>
        <v>0.983095988691638</v>
      </c>
    </row>
    <row r="10" spans="1:6" s="1" customFormat="1" ht="12.75">
      <c r="A10" s="20" t="s">
        <v>11</v>
      </c>
      <c r="B10" s="21">
        <v>9215000000</v>
      </c>
      <c r="C10" s="21">
        <f>+B10</f>
        <v>9215000000</v>
      </c>
      <c r="D10" s="21">
        <v>7096682605.4</v>
      </c>
      <c r="E10" s="21">
        <f>+C10-D10</f>
        <v>2118317394.6000004</v>
      </c>
      <c r="F10" s="22">
        <f t="shared" si="0"/>
        <v>0.7701229088876831</v>
      </c>
    </row>
    <row r="11" spans="1:6" s="1" customFormat="1" ht="12.75">
      <c r="A11" s="20" t="s">
        <v>12</v>
      </c>
      <c r="B11" s="21">
        <v>5769600000</v>
      </c>
      <c r="C11" s="21">
        <f>+B11</f>
        <v>5769600000</v>
      </c>
      <c r="D11" s="21">
        <v>4446957265.85</v>
      </c>
      <c r="E11" s="21">
        <f>+C11-D11</f>
        <v>1322642734.1499996</v>
      </c>
      <c r="F11" s="22">
        <f t="shared" si="0"/>
        <v>0.7707565976584166</v>
      </c>
    </row>
    <row r="12" spans="1:6" s="1" customFormat="1" ht="12.75">
      <c r="A12" s="20" t="s">
        <v>13</v>
      </c>
      <c r="B12" s="21">
        <v>591480305969</v>
      </c>
      <c r="C12" s="21">
        <f>+B12</f>
        <v>591480305969</v>
      </c>
      <c r="D12" s="21">
        <f>586937500000+4082482923</f>
        <v>591019982923</v>
      </c>
      <c r="E12" s="21">
        <f>+C12-D12</f>
        <v>460323046</v>
      </c>
      <c r="F12" s="22">
        <f t="shared" si="0"/>
        <v>0.9992217440862281</v>
      </c>
    </row>
    <row r="13" spans="1:6" s="1" customFormat="1" ht="12.75">
      <c r="A13" s="20" t="s">
        <v>14</v>
      </c>
      <c r="B13" s="21">
        <v>27447394031.010002</v>
      </c>
      <c r="C13" s="21">
        <f>+B13</f>
        <v>27447394031.010002</v>
      </c>
      <c r="D13" s="21">
        <v>20633016518.05</v>
      </c>
      <c r="E13" s="21">
        <f>+C13-D13</f>
        <v>6814377512.960003</v>
      </c>
      <c r="F13" s="22">
        <f t="shared" si="0"/>
        <v>0.7517295264803232</v>
      </c>
    </row>
    <row r="14" spans="1:6" s="1" customFormat="1" ht="12.75">
      <c r="A14" s="23" t="s">
        <v>15</v>
      </c>
      <c r="B14" s="24">
        <f>213265000000+176735000000-32000000000</f>
        <v>358000000000</v>
      </c>
      <c r="C14" s="24">
        <f>+B14</f>
        <v>358000000000</v>
      </c>
      <c r="D14" s="24">
        <v>330321808371.48</v>
      </c>
      <c r="E14" s="24">
        <f>+C14-D14</f>
        <v>27678191628.52002</v>
      </c>
      <c r="F14" s="25">
        <f t="shared" si="0"/>
        <v>0.9226866155627932</v>
      </c>
    </row>
    <row r="15" spans="1:8" s="1" customFormat="1" ht="12.75">
      <c r="A15" s="26" t="s">
        <v>16</v>
      </c>
      <c r="B15" s="27">
        <f>+B9+B14</f>
        <v>991912300000.01</v>
      </c>
      <c r="C15" s="27">
        <f>+C9+C14</f>
        <v>991912300000.01</v>
      </c>
      <c r="D15" s="27">
        <f>+D14+D9</f>
        <v>953518447683.78</v>
      </c>
      <c r="E15" s="27">
        <f>+E14+E9</f>
        <v>38393852316.23003</v>
      </c>
      <c r="F15" s="28">
        <f t="shared" si="0"/>
        <v>0.9612930978714251</v>
      </c>
      <c r="H15" s="37"/>
    </row>
    <row r="16" spans="1:6" s="1" customFormat="1" ht="12.75">
      <c r="A16" s="34"/>
      <c r="B16" s="35"/>
      <c r="C16" s="35"/>
      <c r="D16" s="35"/>
      <c r="E16" s="35"/>
      <c r="F16" s="36"/>
    </row>
    <row r="17" spans="1:6" s="1" customFormat="1" ht="12.75">
      <c r="A17" s="41" t="s">
        <v>22</v>
      </c>
      <c r="B17" s="42"/>
      <c r="C17" s="42"/>
      <c r="D17" s="42"/>
      <c r="E17" s="42"/>
      <c r="F17" s="43"/>
    </row>
    <row r="18" spans="1:6" s="1" customFormat="1" ht="12.75">
      <c r="A18" s="13"/>
      <c r="B18" s="2"/>
      <c r="C18" s="2"/>
      <c r="D18" s="2"/>
      <c r="E18" s="2"/>
      <c r="F18" s="14"/>
    </row>
    <row r="19" spans="1:6" s="3" customFormat="1" ht="24">
      <c r="A19" s="12" t="s">
        <v>5</v>
      </c>
      <c r="B19" s="12" t="s">
        <v>6</v>
      </c>
      <c r="C19" s="12" t="s">
        <v>7</v>
      </c>
      <c r="D19" s="12" t="s">
        <v>24</v>
      </c>
      <c r="E19" s="12" t="s">
        <v>8</v>
      </c>
      <c r="F19" s="12" t="s">
        <v>9</v>
      </c>
    </row>
    <row r="20" spans="1:6" s="1" customFormat="1" ht="12.75">
      <c r="A20" s="17" t="s">
        <v>10</v>
      </c>
      <c r="B20" s="18">
        <f>SUM(B21:B24)</f>
        <v>737624700000.03</v>
      </c>
      <c r="C20" s="18">
        <f>SUM(C21:C24)</f>
        <v>767471336397.03</v>
      </c>
      <c r="D20" s="18">
        <f>SUM(D21:D24)</f>
        <v>760587935170.77</v>
      </c>
      <c r="E20" s="18">
        <f>SUM(E21:E24)</f>
        <v>6883401226.260019</v>
      </c>
      <c r="F20" s="19">
        <f aca="true" t="shared" si="1" ref="F20:F26">+D20/C20</f>
        <v>0.991031064093449</v>
      </c>
    </row>
    <row r="21" spans="1:8" s="1" customFormat="1" ht="12.75">
      <c r="A21" s="20" t="s">
        <v>11</v>
      </c>
      <c r="B21" s="21">
        <f>+'[1]VIGENCIA'!$H$13</f>
        <v>9026300000</v>
      </c>
      <c r="C21" s="21">
        <f>+'[1]VIGENCIA'!$H$13</f>
        <v>9026300000</v>
      </c>
      <c r="D21" s="21">
        <f>+'[1]VIGENCIA'!$L$13</f>
        <v>7168059548.68</v>
      </c>
      <c r="E21" s="21">
        <f>+C21-D21</f>
        <v>1858240451.3199997</v>
      </c>
      <c r="F21" s="22">
        <f t="shared" si="1"/>
        <v>0.7941304353588957</v>
      </c>
      <c r="H21" s="5"/>
    </row>
    <row r="22" spans="1:6" s="1" customFormat="1" ht="12.75">
      <c r="A22" s="20" t="s">
        <v>12</v>
      </c>
      <c r="B22" s="21">
        <f>+'[1]VIGENCIA'!$H$49</f>
        <v>5829600000</v>
      </c>
      <c r="C22" s="21">
        <f>+'[1]VIGENCIA'!$H$49</f>
        <v>5829600000</v>
      </c>
      <c r="D22" s="21">
        <f>+'[1]VIGENCIA'!$L$49</f>
        <v>4360909214.49</v>
      </c>
      <c r="E22" s="21">
        <f>+C22-D22</f>
        <v>1468690785.5100002</v>
      </c>
      <c r="F22" s="22">
        <f t="shared" si="1"/>
        <v>0.7480631972159324</v>
      </c>
    </row>
    <row r="23" spans="1:8" s="1" customFormat="1" ht="12.75">
      <c r="A23" s="20" t="s">
        <v>13</v>
      </c>
      <c r="B23" s="21">
        <f>+'[1]VIGENCIA'!$H$124-32846636397</f>
        <v>692088800000.02</v>
      </c>
      <c r="C23" s="21">
        <f>+'[1]VIGENCIA'!$H$124</f>
        <v>724935436397.02</v>
      </c>
      <c r="D23" s="21">
        <f>+'[1]VIGENCIA'!$L$124</f>
        <v>723459028685</v>
      </c>
      <c r="E23" s="21">
        <f>+C23-D23</f>
        <v>1476407712.0200195</v>
      </c>
      <c r="F23" s="22">
        <f t="shared" si="1"/>
        <v>0.9979633942032716</v>
      </c>
      <c r="H23" s="5"/>
    </row>
    <row r="24" spans="1:8" s="1" customFormat="1" ht="12.75">
      <c r="A24" s="20" t="s">
        <v>14</v>
      </c>
      <c r="B24" s="21">
        <f>+'[1]VIGENCIA'!$H$135+3000000000</f>
        <v>30680000000.01</v>
      </c>
      <c r="C24" s="21">
        <f>+'[1]VIGENCIA'!$H$135</f>
        <v>27680000000.01</v>
      </c>
      <c r="D24" s="21">
        <f>+'[1]VIGENCIA'!$L$135</f>
        <v>25599937722.6</v>
      </c>
      <c r="E24" s="21">
        <f>+C24-D24</f>
        <v>2080062277.4099998</v>
      </c>
      <c r="F24" s="22">
        <f t="shared" si="1"/>
        <v>0.9248532414230762</v>
      </c>
      <c r="H24" s="5"/>
    </row>
    <row r="25" spans="1:8" s="1" customFormat="1" ht="12.75">
      <c r="A25" s="23" t="s">
        <v>15</v>
      </c>
      <c r="B25" s="24">
        <f>+'[1]VIGENCIA'!$H$139+29846636397</f>
        <v>281309000000.12</v>
      </c>
      <c r="C25" s="24">
        <f>+'[1]VIGENCIA'!$H$139</f>
        <v>251462363603.11996</v>
      </c>
      <c r="D25" s="24">
        <f>+'[1]VIGENCIA'!$L$139</f>
        <v>217617637401.34998</v>
      </c>
      <c r="E25" s="24">
        <f>+C25-D25</f>
        <v>33844726201.76999</v>
      </c>
      <c r="F25" s="25">
        <f t="shared" si="1"/>
        <v>0.8654083827224868</v>
      </c>
      <c r="H25" s="5"/>
    </row>
    <row r="26" spans="1:9" s="4" customFormat="1" ht="12.75">
      <c r="A26" s="26" t="s">
        <v>16</v>
      </c>
      <c r="B26" s="27">
        <f>+B20+B25</f>
        <v>1018933700000.15</v>
      </c>
      <c r="C26" s="27">
        <f>+C20+C25</f>
        <v>1018933700000.15</v>
      </c>
      <c r="D26" s="27">
        <f>+D25+D20</f>
        <v>978205572572.12</v>
      </c>
      <c r="E26" s="27">
        <f>+E25+E20</f>
        <v>40728127428.03001</v>
      </c>
      <c r="F26" s="28">
        <f t="shared" si="1"/>
        <v>0.9600286775989213</v>
      </c>
      <c r="H26" s="1"/>
      <c r="I26" s="1"/>
    </row>
    <row r="27" spans="1:6" s="1" customFormat="1" ht="12.75">
      <c r="A27" s="38"/>
      <c r="B27" s="39"/>
      <c r="C27" s="39"/>
      <c r="D27" s="33"/>
      <c r="E27" s="39"/>
      <c r="F27" s="40"/>
    </row>
    <row r="28" spans="1:6" s="1" customFormat="1" ht="12.75">
      <c r="A28" s="41" t="s">
        <v>21</v>
      </c>
      <c r="B28" s="42"/>
      <c r="C28" s="42"/>
      <c r="D28" s="42"/>
      <c r="E28" s="42"/>
      <c r="F28" s="43"/>
    </row>
    <row r="29" spans="1:6" s="1" customFormat="1" ht="12.75">
      <c r="A29" s="13"/>
      <c r="B29" s="2"/>
      <c r="C29" s="2"/>
      <c r="D29" s="2"/>
      <c r="E29" s="2"/>
      <c r="F29" s="14"/>
    </row>
    <row r="30" spans="1:6" s="3" customFormat="1" ht="24">
      <c r="A30" s="12" t="s">
        <v>5</v>
      </c>
      <c r="B30" s="12" t="s">
        <v>6</v>
      </c>
      <c r="C30" s="12" t="s">
        <v>7</v>
      </c>
      <c r="D30" s="12" t="s">
        <v>23</v>
      </c>
      <c r="E30" s="12" t="s">
        <v>8</v>
      </c>
      <c r="F30" s="12" t="s">
        <v>9</v>
      </c>
    </row>
    <row r="31" spans="1:6" s="1" customFormat="1" ht="12.75">
      <c r="A31" s="17" t="s">
        <v>10</v>
      </c>
      <c r="B31" s="18">
        <f>SUM(B32:B35)</f>
        <v>37828000000</v>
      </c>
      <c r="C31" s="18">
        <f>SUM(C32:C35)</f>
        <v>37828000000.01</v>
      </c>
      <c r="D31" s="18">
        <f>SUM(D32:D35)</f>
        <v>27549914138.51</v>
      </c>
      <c r="E31" s="18">
        <f>SUM(E32:E35)</f>
        <v>10278085861.5</v>
      </c>
      <c r="F31" s="19">
        <f aca="true" t="shared" si="2" ref="F31:F37">+D31/C31</f>
        <v>0.7282942301602705</v>
      </c>
    </row>
    <row r="32" spans="1:8" s="1" customFormat="1" ht="12.75">
      <c r="A32" s="20" t="s">
        <v>11</v>
      </c>
      <c r="B32" s="21">
        <v>8679300000</v>
      </c>
      <c r="C32" s="21">
        <f>+'[2]VIGENCIA'!$H$13</f>
        <v>8679300000</v>
      </c>
      <c r="D32" s="21">
        <f>+'[2]VIGENCIA'!$L$13</f>
        <v>7885221135.639999</v>
      </c>
      <c r="E32" s="21">
        <f>+C32-D32</f>
        <v>794078864.3600006</v>
      </c>
      <c r="F32" s="22">
        <f t="shared" si="2"/>
        <v>0.9085088815503554</v>
      </c>
      <c r="H32" s="5"/>
    </row>
    <row r="33" spans="1:6" s="1" customFormat="1" ht="12.75">
      <c r="A33" s="20" t="s">
        <v>12</v>
      </c>
      <c r="B33" s="21">
        <v>3654400000</v>
      </c>
      <c r="C33" s="21">
        <f>+'[2]VIGENCIA'!$H$49</f>
        <v>4385400000.01</v>
      </c>
      <c r="D33" s="21">
        <f>+'[2]VIGENCIA'!$L$49</f>
        <v>4069708300.8</v>
      </c>
      <c r="E33" s="21">
        <f>+C33-D33</f>
        <v>315691699.21000004</v>
      </c>
      <c r="F33" s="22">
        <f t="shared" si="2"/>
        <v>0.9280130206573448</v>
      </c>
    </row>
    <row r="34" spans="1:6" s="1" customFormat="1" ht="12.75">
      <c r="A34" s="20" t="s">
        <v>13</v>
      </c>
      <c r="B34" s="21">
        <v>7794300000</v>
      </c>
      <c r="C34" s="21">
        <f>+'[2]VIGENCIA'!$H$119</f>
        <v>8353300000</v>
      </c>
      <c r="D34" s="21">
        <f>+'[2]VIGENCIA'!$L$119</f>
        <v>415000000</v>
      </c>
      <c r="E34" s="21">
        <f>+C34-D34</f>
        <v>7938300000</v>
      </c>
      <c r="F34" s="22">
        <f t="shared" si="2"/>
        <v>0.04968096440927538</v>
      </c>
    </row>
    <row r="35" spans="1:6" s="1" customFormat="1" ht="12.75">
      <c r="A35" s="20" t="s">
        <v>14</v>
      </c>
      <c r="B35" s="21">
        <v>17700000000</v>
      </c>
      <c r="C35" s="21">
        <f>+'[2]VIGENCIA'!$H$127</f>
        <v>16410000000</v>
      </c>
      <c r="D35" s="21">
        <f>+'[2]VIGENCIA'!$L$127</f>
        <v>15179984702.07</v>
      </c>
      <c r="E35" s="21">
        <f>+C35-D35</f>
        <v>1230015297.9300003</v>
      </c>
      <c r="F35" s="22">
        <f t="shared" si="2"/>
        <v>0.925044771606947</v>
      </c>
    </row>
    <row r="36" spans="1:6" s="1" customFormat="1" ht="12.75">
      <c r="A36" s="23" t="s">
        <v>15</v>
      </c>
      <c r="B36" s="24">
        <v>288669070000</v>
      </c>
      <c r="C36" s="24">
        <f>+'[2]VIGENCIA'!$H$130</f>
        <v>288669070000.04</v>
      </c>
      <c r="D36" s="24">
        <f>+'[2]VIGENCIA'!$L$130</f>
        <v>212660451890.81003</v>
      </c>
      <c r="E36" s="24">
        <f>+C36-D36</f>
        <v>76008618109.22995</v>
      </c>
      <c r="F36" s="25">
        <f t="shared" si="2"/>
        <v>0.7366928915895997</v>
      </c>
    </row>
    <row r="37" spans="1:9" s="4" customFormat="1" ht="12.75">
      <c r="A37" s="26" t="s">
        <v>16</v>
      </c>
      <c r="B37" s="27">
        <f>+B31+B36</f>
        <v>326497070000</v>
      </c>
      <c r="C37" s="27">
        <f>+C31+C36</f>
        <v>326497070000.05</v>
      </c>
      <c r="D37" s="27">
        <f>+D31+D36</f>
        <v>240210366029.32004</v>
      </c>
      <c r="E37" s="27">
        <f>+E31+E36</f>
        <v>86286703970.72995</v>
      </c>
      <c r="F37" s="28">
        <f t="shared" si="2"/>
        <v>0.735719821403859</v>
      </c>
      <c r="H37" s="1"/>
      <c r="I37" s="1"/>
    </row>
    <row r="38" spans="1:6" s="1" customFormat="1" ht="12.75">
      <c r="A38" s="13"/>
      <c r="B38" s="7"/>
      <c r="C38" s="7"/>
      <c r="D38" s="7"/>
      <c r="E38" s="7"/>
      <c r="F38" s="14"/>
    </row>
    <row r="39" spans="1:6" s="1" customFormat="1" ht="12.75">
      <c r="A39" s="41" t="s">
        <v>4</v>
      </c>
      <c r="B39" s="42"/>
      <c r="C39" s="42"/>
      <c r="D39" s="42"/>
      <c r="E39" s="42"/>
      <c r="F39" s="43"/>
    </row>
    <row r="40" spans="1:6" s="1" customFormat="1" ht="12.75">
      <c r="A40" s="13"/>
      <c r="B40" s="2"/>
      <c r="C40" s="2"/>
      <c r="D40" s="2"/>
      <c r="E40" s="2"/>
      <c r="F40" s="14"/>
    </row>
    <row r="41" spans="1:6" s="3" customFormat="1" ht="24">
      <c r="A41" s="12" t="s">
        <v>5</v>
      </c>
      <c r="B41" s="12" t="s">
        <v>6</v>
      </c>
      <c r="C41" s="12" t="s">
        <v>7</v>
      </c>
      <c r="D41" s="12" t="s">
        <v>23</v>
      </c>
      <c r="E41" s="12" t="s">
        <v>8</v>
      </c>
      <c r="F41" s="12" t="s">
        <v>9</v>
      </c>
    </row>
    <row r="42" spans="1:8" s="1" customFormat="1" ht="12.75">
      <c r="A42" s="17" t="s">
        <v>10</v>
      </c>
      <c r="B42" s="18">
        <v>34071000000</v>
      </c>
      <c r="C42" s="18">
        <v>31913000000</v>
      </c>
      <c r="D42" s="18">
        <v>29251752915.619995</v>
      </c>
      <c r="E42" s="18">
        <v>2661247084.380005</v>
      </c>
      <c r="F42" s="19">
        <v>0.9166093101751636</v>
      </c>
      <c r="H42" s="3"/>
    </row>
    <row r="43" spans="1:8" s="1" customFormat="1" ht="12.75">
      <c r="A43" s="20" t="s">
        <v>11</v>
      </c>
      <c r="B43" s="21">
        <v>8132300000</v>
      </c>
      <c r="C43" s="21">
        <v>8132300000</v>
      </c>
      <c r="D43" s="21">
        <v>7670307962.459999</v>
      </c>
      <c r="E43" s="21">
        <v>461992037.5400009</v>
      </c>
      <c r="F43" s="22">
        <v>0.9431904826998511</v>
      </c>
      <c r="H43" s="3"/>
    </row>
    <row r="44" spans="1:8" s="1" customFormat="1" ht="12.75">
      <c r="A44" s="20" t="s">
        <v>12</v>
      </c>
      <c r="B44" s="21">
        <v>2876000000</v>
      </c>
      <c r="C44" s="21">
        <v>2876000000</v>
      </c>
      <c r="D44" s="21">
        <v>2822845403.91</v>
      </c>
      <c r="E44" s="21">
        <v>53154596.09000015</v>
      </c>
      <c r="F44" s="22">
        <v>0.9815178734040333</v>
      </c>
      <c r="H44" s="3"/>
    </row>
    <row r="45" spans="1:8" s="1" customFormat="1" ht="12.75">
      <c r="A45" s="20" t="s">
        <v>13</v>
      </c>
      <c r="B45" s="21">
        <v>3345600000</v>
      </c>
      <c r="C45" s="21">
        <v>1695600000</v>
      </c>
      <c r="D45" s="21">
        <v>665599999.83</v>
      </c>
      <c r="E45" s="21">
        <v>1030000000.17</v>
      </c>
      <c r="F45" s="22">
        <v>0.3925454115534324</v>
      </c>
      <c r="H45" s="3"/>
    </row>
    <row r="46" spans="1:8" s="1" customFormat="1" ht="12.75">
      <c r="A46" s="20" t="s">
        <v>14</v>
      </c>
      <c r="B46" s="21">
        <v>19717100000</v>
      </c>
      <c r="C46" s="21">
        <v>19209100000</v>
      </c>
      <c r="D46" s="21">
        <v>18092999549.42</v>
      </c>
      <c r="E46" s="21">
        <v>1116100450.5800018</v>
      </c>
      <c r="F46" s="22">
        <v>0.9418973064547531</v>
      </c>
      <c r="H46" s="3"/>
    </row>
    <row r="47" spans="1:6" s="1" customFormat="1" ht="12.75">
      <c r="A47" s="23" t="s">
        <v>15</v>
      </c>
      <c r="B47" s="24">
        <v>153918000000</v>
      </c>
      <c r="C47" s="24">
        <v>153918000000</v>
      </c>
      <c r="D47" s="24">
        <v>143505785749</v>
      </c>
      <c r="E47" s="24">
        <v>10412214251</v>
      </c>
      <c r="F47" s="25">
        <v>0.9323521988916176</v>
      </c>
    </row>
    <row r="48" spans="1:9" s="4" customFormat="1" ht="12.75">
      <c r="A48" s="26" t="s">
        <v>16</v>
      </c>
      <c r="B48" s="27">
        <v>187989000000</v>
      </c>
      <c r="C48" s="27">
        <v>185831000000</v>
      </c>
      <c r="D48" s="27">
        <v>172757538664.62</v>
      </c>
      <c r="E48" s="27">
        <v>13073461335.380005</v>
      </c>
      <c r="F48" s="28">
        <v>0.9296486520796853</v>
      </c>
      <c r="H48" s="1"/>
      <c r="I48" s="1"/>
    </row>
    <row r="49" spans="1:8" s="1" customFormat="1" ht="12.75" hidden="1">
      <c r="A49" s="15"/>
      <c r="B49" s="9"/>
      <c r="C49" s="9"/>
      <c r="D49" s="9"/>
      <c r="E49" s="9"/>
      <c r="F49" s="16"/>
      <c r="H49" s="8"/>
    </row>
    <row r="50" spans="1:6" s="1" customFormat="1" ht="12.75" hidden="1">
      <c r="A50" s="41" t="s">
        <v>17</v>
      </c>
      <c r="B50" s="42"/>
      <c r="C50" s="42"/>
      <c r="D50" s="42"/>
      <c r="E50" s="42"/>
      <c r="F50" s="43"/>
    </row>
    <row r="51" spans="1:6" s="1" customFormat="1" ht="12.75" hidden="1">
      <c r="A51" s="13"/>
      <c r="B51" s="2"/>
      <c r="C51" s="2"/>
      <c r="D51" s="2"/>
      <c r="E51" s="2"/>
      <c r="F51" s="14"/>
    </row>
    <row r="52" spans="1:6" s="3" customFormat="1" ht="24" hidden="1">
      <c r="A52" s="12" t="s">
        <v>5</v>
      </c>
      <c r="B52" s="12" t="s">
        <v>6</v>
      </c>
      <c r="C52" s="12" t="s">
        <v>7</v>
      </c>
      <c r="D52" s="12" t="s">
        <v>23</v>
      </c>
      <c r="E52" s="12" t="s">
        <v>8</v>
      </c>
      <c r="F52" s="12" t="s">
        <v>9</v>
      </c>
    </row>
    <row r="53" spans="1:6" s="1" customFormat="1" ht="12.75" hidden="1">
      <c r="A53" s="17" t="s">
        <v>10</v>
      </c>
      <c r="B53" s="18">
        <v>66424562000</v>
      </c>
      <c r="C53" s="18">
        <v>34622988000</v>
      </c>
      <c r="D53" s="18">
        <v>16450832948</v>
      </c>
      <c r="E53" s="18">
        <v>18172155052</v>
      </c>
      <c r="F53" s="19">
        <v>0.47514191865820476</v>
      </c>
    </row>
    <row r="54" spans="1:6" s="1" customFormat="1" ht="12.75" hidden="1">
      <c r="A54" s="20" t="s">
        <v>11</v>
      </c>
      <c r="B54" s="21">
        <v>7819582000</v>
      </c>
      <c r="C54" s="21">
        <v>7816205000</v>
      </c>
      <c r="D54" s="21">
        <v>6408038780</v>
      </c>
      <c r="E54" s="21">
        <v>1408166220</v>
      </c>
      <c r="F54" s="22">
        <v>0.8198401628411742</v>
      </c>
    </row>
    <row r="55" spans="1:6" s="1" customFormat="1" ht="12.75" hidden="1">
      <c r="A55" s="20" t="s">
        <v>12</v>
      </c>
      <c r="B55" s="21">
        <v>2777830000</v>
      </c>
      <c r="C55" s="21">
        <v>2777830000</v>
      </c>
      <c r="D55" s="21">
        <v>1826098609</v>
      </c>
      <c r="E55" s="21">
        <v>951731391</v>
      </c>
      <c r="F55" s="22">
        <v>0.6573831404369598</v>
      </c>
    </row>
    <row r="56" spans="1:6" s="1" customFormat="1" ht="12.75" hidden="1">
      <c r="A56" s="20" t="s">
        <v>13</v>
      </c>
      <c r="B56" s="21">
        <v>640000000</v>
      </c>
      <c r="C56" s="21">
        <v>643377000</v>
      </c>
      <c r="D56" s="21">
        <v>643366742</v>
      </c>
      <c r="E56" s="21">
        <v>10258</v>
      </c>
      <c r="F56" s="22">
        <v>0.9999840560044888</v>
      </c>
    </row>
    <row r="57" spans="1:8" s="1" customFormat="1" ht="12.75" hidden="1">
      <c r="A57" s="20" t="s">
        <v>14</v>
      </c>
      <c r="B57" s="21">
        <v>55187150000</v>
      </c>
      <c r="C57" s="21">
        <v>23385576000</v>
      </c>
      <c r="D57" s="21">
        <v>7573328817</v>
      </c>
      <c r="E57" s="21">
        <v>15812247183</v>
      </c>
      <c r="F57" s="22">
        <v>0.3238461527310681</v>
      </c>
      <c r="H57" s="5"/>
    </row>
    <row r="58" spans="1:6" s="1" customFormat="1" ht="12.75" hidden="1">
      <c r="A58" s="23" t="s">
        <v>15</v>
      </c>
      <c r="B58" s="24">
        <v>73935000000</v>
      </c>
      <c r="C58" s="24">
        <v>62828000000</v>
      </c>
      <c r="D58" s="24">
        <v>59630403764</v>
      </c>
      <c r="E58" s="24">
        <v>3197596236</v>
      </c>
      <c r="F58" s="25">
        <v>0.949105554275164</v>
      </c>
    </row>
    <row r="59" spans="1:9" s="4" customFormat="1" ht="12.75" hidden="1">
      <c r="A59" s="26" t="s">
        <v>16</v>
      </c>
      <c r="B59" s="27">
        <v>140359562000</v>
      </c>
      <c r="C59" s="27">
        <v>97450988000</v>
      </c>
      <c r="D59" s="27">
        <v>76081236712</v>
      </c>
      <c r="E59" s="27">
        <v>21369751288</v>
      </c>
      <c r="F59" s="28">
        <v>0.7807128308642699</v>
      </c>
      <c r="H59" s="1"/>
      <c r="I59" s="1"/>
    </row>
    <row r="60" spans="1:8" s="1" customFormat="1" ht="12.75" hidden="1">
      <c r="A60" s="15"/>
      <c r="B60" s="9"/>
      <c r="C60" s="9"/>
      <c r="D60" s="9"/>
      <c r="E60" s="9"/>
      <c r="F60" s="16"/>
      <c r="H60" s="5"/>
    </row>
    <row r="61" spans="1:6" s="1" customFormat="1" ht="12.75" hidden="1">
      <c r="A61" s="41" t="s">
        <v>18</v>
      </c>
      <c r="B61" s="42"/>
      <c r="C61" s="42"/>
      <c r="D61" s="42"/>
      <c r="E61" s="42"/>
      <c r="F61" s="43"/>
    </row>
    <row r="62" spans="1:6" s="1" customFormat="1" ht="12.75" hidden="1">
      <c r="A62" s="13"/>
      <c r="B62" s="2"/>
      <c r="C62" s="2"/>
      <c r="D62" s="2"/>
      <c r="E62" s="2"/>
      <c r="F62" s="14"/>
    </row>
    <row r="63" spans="1:9" s="3" customFormat="1" ht="24" hidden="1">
      <c r="A63" s="12" t="s">
        <v>5</v>
      </c>
      <c r="B63" s="12" t="s">
        <v>6</v>
      </c>
      <c r="C63" s="12" t="s">
        <v>7</v>
      </c>
      <c r="D63" s="12" t="s">
        <v>23</v>
      </c>
      <c r="E63" s="12" t="s">
        <v>8</v>
      </c>
      <c r="F63" s="12" t="s">
        <v>9</v>
      </c>
      <c r="H63" s="1"/>
      <c r="I63" s="1"/>
    </row>
    <row r="64" spans="1:6" s="1" customFormat="1" ht="12.75" hidden="1">
      <c r="A64" s="17" t="s">
        <v>10</v>
      </c>
      <c r="B64" s="18">
        <v>99151854937</v>
      </c>
      <c r="C64" s="18">
        <v>99151854937</v>
      </c>
      <c r="D64" s="18">
        <v>97154199426</v>
      </c>
      <c r="E64" s="18">
        <v>1997655511</v>
      </c>
      <c r="F64" s="19">
        <v>0.9798525654182739</v>
      </c>
    </row>
    <row r="65" spans="1:6" s="1" customFormat="1" ht="12.75">
      <c r="A65" s="20" t="s">
        <v>11</v>
      </c>
      <c r="B65" s="21">
        <v>7482814937</v>
      </c>
      <c r="C65" s="21">
        <v>7478002733</v>
      </c>
      <c r="D65" s="21">
        <v>6151945417</v>
      </c>
      <c r="E65" s="21">
        <v>1326057316</v>
      </c>
      <c r="F65" s="22">
        <v>0.822672261117506</v>
      </c>
    </row>
    <row r="66" spans="1:6" s="1" customFormat="1" ht="12.75">
      <c r="A66" s="20" t="s">
        <v>12</v>
      </c>
      <c r="B66" s="21">
        <v>2670990000</v>
      </c>
      <c r="C66" s="21">
        <v>2670990000</v>
      </c>
      <c r="D66" s="21">
        <v>2000738609</v>
      </c>
      <c r="E66" s="21">
        <v>670251391</v>
      </c>
      <c r="F66" s="22">
        <v>0.7490625606984677</v>
      </c>
    </row>
    <row r="67" spans="1:6" s="1" customFormat="1" ht="12.75">
      <c r="A67" s="20" t="s">
        <v>13</v>
      </c>
      <c r="B67" s="21">
        <v>4077200000</v>
      </c>
      <c r="C67" s="21">
        <v>4654080327</v>
      </c>
      <c r="D67" s="21">
        <v>4652733787</v>
      </c>
      <c r="E67" s="21">
        <v>1346540</v>
      </c>
      <c r="F67" s="22">
        <v>0.9997106753847397</v>
      </c>
    </row>
    <row r="68" spans="1:6" s="1" customFormat="1" ht="12.75">
      <c r="A68" s="20" t="s">
        <v>14</v>
      </c>
      <c r="B68" s="21">
        <v>84920850000</v>
      </c>
      <c r="C68" s="21">
        <v>84348781877</v>
      </c>
      <c r="D68" s="21">
        <v>84348781613</v>
      </c>
      <c r="E68" s="21">
        <v>264</v>
      </c>
      <c r="F68" s="22">
        <v>0.9999999968701385</v>
      </c>
    </row>
    <row r="69" spans="1:6" s="1" customFormat="1" ht="12.75">
      <c r="A69" s="23" t="s">
        <v>15</v>
      </c>
      <c r="B69" s="24">
        <v>189300000000</v>
      </c>
      <c r="C69" s="24">
        <v>189300000000</v>
      </c>
      <c r="D69" s="24">
        <v>187513322612</v>
      </c>
      <c r="E69" s="24">
        <v>1786677388</v>
      </c>
      <c r="F69" s="25">
        <v>0.9905616619757</v>
      </c>
    </row>
    <row r="70" spans="1:6" s="4" customFormat="1" ht="12.75">
      <c r="A70" s="26" t="s">
        <v>16</v>
      </c>
      <c r="B70" s="27">
        <v>288451854937</v>
      </c>
      <c r="C70" s="27">
        <v>288451854937</v>
      </c>
      <c r="D70" s="27">
        <v>284667522038</v>
      </c>
      <c r="E70" s="27">
        <v>3784332899</v>
      </c>
      <c r="F70" s="28">
        <v>0.9868805388690375</v>
      </c>
    </row>
    <row r="71" spans="1:8" s="1" customFormat="1" ht="12.75">
      <c r="A71" s="15"/>
      <c r="B71" s="9"/>
      <c r="C71" s="9"/>
      <c r="D71" s="9"/>
      <c r="E71" s="9"/>
      <c r="F71" s="16"/>
      <c r="H71" s="5"/>
    </row>
    <row r="72" spans="1:6" s="1" customFormat="1" ht="12.75">
      <c r="A72" s="41" t="s">
        <v>19</v>
      </c>
      <c r="B72" s="42"/>
      <c r="C72" s="42"/>
      <c r="D72" s="42"/>
      <c r="E72" s="42"/>
      <c r="F72" s="43"/>
    </row>
    <row r="73" spans="1:6" s="1" customFormat="1" ht="12.75">
      <c r="A73" s="13"/>
      <c r="B73" s="10"/>
      <c r="C73" s="2"/>
      <c r="D73" s="2"/>
      <c r="E73" s="2"/>
      <c r="F73" s="14"/>
    </row>
    <row r="74" spans="1:6" s="3" customFormat="1" ht="24">
      <c r="A74" s="12" t="s">
        <v>5</v>
      </c>
      <c r="B74" s="12" t="s">
        <v>6</v>
      </c>
      <c r="C74" s="12" t="s">
        <v>7</v>
      </c>
      <c r="D74" s="12" t="s">
        <v>23</v>
      </c>
      <c r="E74" s="12" t="s">
        <v>8</v>
      </c>
      <c r="F74" s="12" t="s">
        <v>9</v>
      </c>
    </row>
    <row r="75" spans="1:6" s="1" customFormat="1" ht="12.75">
      <c r="A75" s="17" t="s">
        <v>10</v>
      </c>
      <c r="B75" s="18">
        <v>2017320908940</v>
      </c>
      <c r="C75" s="18">
        <v>2017320908940</v>
      </c>
      <c r="D75" s="18">
        <v>2016235290035</v>
      </c>
      <c r="E75" s="18">
        <v>1085618905</v>
      </c>
      <c r="F75" s="19">
        <v>0.999461851161018</v>
      </c>
    </row>
    <row r="76" spans="1:6" s="1" customFormat="1" ht="12.75">
      <c r="A76" s="20" t="s">
        <v>11</v>
      </c>
      <c r="B76" s="21">
        <v>8079908940</v>
      </c>
      <c r="C76" s="21">
        <v>7831818158</v>
      </c>
      <c r="D76" s="21">
        <v>7057494256</v>
      </c>
      <c r="E76" s="21">
        <v>774323902</v>
      </c>
      <c r="F76" s="22">
        <v>0.9011310162750589</v>
      </c>
    </row>
    <row r="77" spans="1:6" s="1" customFormat="1" ht="12.75">
      <c r="A77" s="20" t="s">
        <v>12</v>
      </c>
      <c r="B77" s="21">
        <v>5500000000</v>
      </c>
      <c r="C77" s="21">
        <v>4636645683</v>
      </c>
      <c r="D77" s="21">
        <v>4325350680</v>
      </c>
      <c r="E77" s="21">
        <v>311295003</v>
      </c>
      <c r="F77" s="22">
        <v>0.9328620247733517</v>
      </c>
    </row>
    <row r="78" spans="1:6" s="1" customFormat="1" ht="12.75">
      <c r="A78" s="20" t="s">
        <v>13</v>
      </c>
      <c r="B78" s="21">
        <v>2003741000000</v>
      </c>
      <c r="C78" s="21">
        <v>2004852445099</v>
      </c>
      <c r="D78" s="21">
        <v>2004852445099</v>
      </c>
      <c r="E78" s="21">
        <v>0</v>
      </c>
      <c r="F78" s="22">
        <v>1</v>
      </c>
    </row>
    <row r="79" spans="1:6" s="1" customFormat="1" ht="12.75">
      <c r="A79" s="29" t="s">
        <v>15</v>
      </c>
      <c r="B79" s="21">
        <v>214016500000</v>
      </c>
      <c r="C79" s="21">
        <v>214016500000</v>
      </c>
      <c r="D79" s="21">
        <v>202140207246</v>
      </c>
      <c r="E79" s="21">
        <v>11876292754</v>
      </c>
      <c r="F79" s="22">
        <v>0.9445075835087482</v>
      </c>
    </row>
    <row r="80" spans="1:6" s="4" customFormat="1" ht="12.75">
      <c r="A80" s="30" t="s">
        <v>16</v>
      </c>
      <c r="B80" s="31">
        <v>2231337408940</v>
      </c>
      <c r="C80" s="31">
        <v>2231337408940</v>
      </c>
      <c r="D80" s="31">
        <v>2218375497281</v>
      </c>
      <c r="E80" s="31">
        <v>12961911659</v>
      </c>
      <c r="F80" s="32">
        <v>0.9941909674408419</v>
      </c>
    </row>
    <row r="81" spans="1:8" s="1" customFormat="1" ht="12.75">
      <c r="A81" s="15"/>
      <c r="B81" s="9"/>
      <c r="C81" s="9"/>
      <c r="D81" s="9"/>
      <c r="E81" s="9"/>
      <c r="F81" s="16"/>
      <c r="H81" s="5"/>
    </row>
    <row r="82" spans="1:6" s="1" customFormat="1" ht="12.75">
      <c r="A82" s="41" t="s">
        <v>20</v>
      </c>
      <c r="B82" s="42"/>
      <c r="C82" s="42"/>
      <c r="D82" s="42"/>
      <c r="E82" s="42"/>
      <c r="F82" s="43"/>
    </row>
    <row r="83" spans="1:6" s="1" customFormat="1" ht="12.75">
      <c r="A83" s="13"/>
      <c r="B83" s="2"/>
      <c r="C83" s="2"/>
      <c r="D83" s="2"/>
      <c r="E83" s="2"/>
      <c r="F83" s="14"/>
    </row>
    <row r="84" spans="1:6" s="1" customFormat="1" ht="24">
      <c r="A84" s="12" t="s">
        <v>5</v>
      </c>
      <c r="B84" s="12" t="s">
        <v>6</v>
      </c>
      <c r="C84" s="12" t="s">
        <v>7</v>
      </c>
      <c r="D84" s="12" t="s">
        <v>23</v>
      </c>
      <c r="E84" s="12" t="s">
        <v>8</v>
      </c>
      <c r="F84" s="12" t="s">
        <v>9</v>
      </c>
    </row>
    <row r="85" spans="1:6" s="1" customFormat="1" ht="12.75">
      <c r="A85" s="17" t="s">
        <v>10</v>
      </c>
      <c r="B85" s="18">
        <v>1803959855000</v>
      </c>
      <c r="C85" s="18">
        <v>2269559855000</v>
      </c>
      <c r="D85" s="18">
        <v>2264712435620</v>
      </c>
      <c r="E85" s="18">
        <v>4847419380</v>
      </c>
      <c r="F85" s="19">
        <v>0.9978641588282764</v>
      </c>
    </row>
    <row r="86" spans="1:6" s="1" customFormat="1" ht="12.75">
      <c r="A86" s="20" t="s">
        <v>11</v>
      </c>
      <c r="B86" s="21">
        <v>9017855000</v>
      </c>
      <c r="C86" s="21">
        <v>8517855000</v>
      </c>
      <c r="D86" s="21">
        <v>7910818158</v>
      </c>
      <c r="E86" s="21">
        <v>607036842</v>
      </c>
      <c r="F86" s="22">
        <v>0.9287336022977616</v>
      </c>
    </row>
    <row r="87" spans="1:6" s="1" customFormat="1" ht="12.75">
      <c r="A87" s="20" t="s">
        <v>12</v>
      </c>
      <c r="B87" s="21">
        <v>5500000000</v>
      </c>
      <c r="C87" s="21">
        <v>6000000000</v>
      </c>
      <c r="D87" s="21">
        <v>5500000000</v>
      </c>
      <c r="E87" s="21">
        <v>500000000</v>
      </c>
      <c r="F87" s="22">
        <v>0.9166666666666666</v>
      </c>
    </row>
    <row r="88" spans="1:6" s="1" customFormat="1" ht="12.75">
      <c r="A88" s="20" t="s">
        <v>13</v>
      </c>
      <c r="B88" s="21">
        <v>1789442000000</v>
      </c>
      <c r="C88" s="21">
        <v>2255042000000</v>
      </c>
      <c r="D88" s="21">
        <v>2251301617462</v>
      </c>
      <c r="E88" s="21">
        <v>3740382538</v>
      </c>
      <c r="F88" s="22">
        <v>0.9983413246680106</v>
      </c>
    </row>
    <row r="89" spans="1:6" s="1" customFormat="1" ht="12.75">
      <c r="A89" s="29" t="s">
        <v>15</v>
      </c>
      <c r="B89" s="21">
        <v>17299000000</v>
      </c>
      <c r="C89" s="21">
        <v>17299000000</v>
      </c>
      <c r="D89" s="21">
        <v>17205063587</v>
      </c>
      <c r="E89" s="21">
        <v>93936413</v>
      </c>
      <c r="F89" s="22">
        <v>0.9945698356552402</v>
      </c>
    </row>
    <row r="90" spans="1:6" s="1" customFormat="1" ht="12.75">
      <c r="A90" s="30" t="s">
        <v>16</v>
      </c>
      <c r="B90" s="31">
        <v>1821258855000</v>
      </c>
      <c r="C90" s="31">
        <v>2286858855000</v>
      </c>
      <c r="D90" s="31">
        <v>2281917499207</v>
      </c>
      <c r="E90" s="31">
        <v>8681738331</v>
      </c>
      <c r="F90" s="32">
        <v>0.9978392388396878</v>
      </c>
    </row>
    <row r="91" spans="1:6" s="1" customFormat="1" ht="12.75">
      <c r="A91" s="6"/>
      <c r="B91" s="11"/>
      <c r="C91" s="11"/>
      <c r="D91" s="11"/>
      <c r="E91" s="6"/>
      <c r="F91" s="6"/>
    </row>
    <row r="92" spans="1:6" s="1" customFormat="1" ht="12.75">
      <c r="A92" s="6"/>
      <c r="B92" s="11"/>
      <c r="C92" s="11"/>
      <c r="D92" s="11"/>
      <c r="E92" s="6"/>
      <c r="F92" s="6"/>
    </row>
  </sheetData>
  <sheetProtection/>
  <mergeCells count="12">
    <mergeCell ref="A82:F82"/>
    <mergeCell ref="A1:F1"/>
    <mergeCell ref="A2:F2"/>
    <mergeCell ref="A3:F3"/>
    <mergeCell ref="A4:F4"/>
    <mergeCell ref="A6:F6"/>
    <mergeCell ref="A17:F17"/>
    <mergeCell ref="A28:F28"/>
    <mergeCell ref="A39:F39"/>
    <mergeCell ref="A50:F50"/>
    <mergeCell ref="A61:F61"/>
    <mergeCell ref="A72:F72"/>
  </mergeCells>
  <printOptions/>
  <pageMargins left="0.7" right="0.7" top="0.75" bottom="0.75" header="0.3" footer="0.3"/>
  <pageSetup orientation="portrait" paperSize="9"/>
  <legacyDrawing r:id="rId2"/>
  <oleObjects>
    <oleObject progId="MSPhotoEd.3" shapeId="14939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fiscal 2008, 2009, 2010 y 2011 (Gastos)</dc:title>
  <dc:subject/>
  <dc:creator>luis.davila</dc:creator>
  <cp:keywords/>
  <dc:description/>
  <cp:lastModifiedBy>claudia.nino</cp:lastModifiedBy>
  <cp:lastPrinted>2010-10-01T16:18:09Z</cp:lastPrinted>
  <dcterms:created xsi:type="dcterms:W3CDTF">2009-03-11T14:47:47Z</dcterms:created>
  <dcterms:modified xsi:type="dcterms:W3CDTF">2012-02-20T19:38:17Z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nfor">
    <vt:lpwstr>Informe de ejecución del presupuesto de gastos</vt:lpwstr>
  </property>
  <property fmtid="{D5CDD505-2E9C-101B-9397-08002B2CF9AE}" pid="4" name="Ord">
    <vt:lpwstr>0</vt:lpwstr>
  </property>
  <property fmtid="{D5CDD505-2E9C-101B-9397-08002B2CF9AE}" pid="5" name="A">
    <vt:lpwstr>2011</vt:lpwstr>
  </property>
  <property fmtid="{D5CDD505-2E9C-101B-9397-08002B2CF9AE}" pid="6" name="xd_Signatu">
    <vt:lpwstr/>
  </property>
  <property fmtid="{D5CDD505-2E9C-101B-9397-08002B2CF9AE}" pid="7" name="M">
    <vt:lpwstr/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Ord">
    <vt:lpwstr>2600.00000000000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Vigenc">
    <vt:lpwstr>2011.00000000000</vt:lpwstr>
  </property>
  <property fmtid="{D5CDD505-2E9C-101B-9397-08002B2CF9AE}" pid="14" name="Tipo presupues">
    <vt:lpwstr>Informe de Ejecución del Presupuesto de Gastos</vt:lpwstr>
  </property>
</Properties>
</file>